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Work File 2012\350 SB\June 10 Results Posting\"/>
    </mc:Choice>
  </mc:AlternateContent>
  <bookViews>
    <workbookView xWindow="0" yWindow="0" windowWidth="25200" windowHeight="11385"/>
  </bookViews>
  <sheets>
    <sheet name="Construction Water Use" sheetId="1" r:id="rId1"/>
  </sheets>
  <definedNames>
    <definedName name="_xlnm.Print_Area" localSheetId="0">'Construction Water Use'!$A$1:$X$47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4" i="1" l="1"/>
  <c r="AA43" i="1" s="1"/>
  <c r="AB24" i="1"/>
  <c r="AB43" i="1" s="1"/>
  <c r="Z24" i="1"/>
  <c r="Z43" i="1" s="1"/>
  <c r="W24" i="1"/>
  <c r="W43" i="1" s="1"/>
  <c r="X24" i="1"/>
  <c r="X43" i="1" s="1"/>
  <c r="V24" i="1"/>
  <c r="V43" i="1" s="1"/>
  <c r="S24" i="1"/>
  <c r="S43" i="1" s="1"/>
  <c r="T24" i="1"/>
  <c r="T43" i="1" s="1"/>
  <c r="R24" i="1"/>
  <c r="R43" i="1" s="1"/>
  <c r="O24" i="1"/>
  <c r="O43" i="1" s="1"/>
  <c r="P24" i="1"/>
  <c r="P43" i="1" s="1"/>
  <c r="N24" i="1"/>
  <c r="N43" i="1" s="1"/>
  <c r="N8" i="1" l="1"/>
  <c r="O26" i="1"/>
  <c r="P26" i="1"/>
  <c r="N26" i="1"/>
  <c r="P18" i="1"/>
  <c r="P19" i="1"/>
  <c r="P20" i="1"/>
  <c r="P21" i="1"/>
  <c r="P22" i="1"/>
  <c r="O18" i="1"/>
  <c r="O19" i="1"/>
  <c r="O20" i="1"/>
  <c r="O21" i="1"/>
  <c r="O22" i="1"/>
  <c r="O17" i="1"/>
  <c r="P17" i="1"/>
  <c r="N18" i="1"/>
  <c r="N19" i="1"/>
  <c r="N20" i="1"/>
  <c r="N21" i="1"/>
  <c r="N22" i="1"/>
  <c r="N17" i="1"/>
  <c r="P9" i="1"/>
  <c r="P10" i="1"/>
  <c r="P11" i="1"/>
  <c r="P12" i="1"/>
  <c r="P13" i="1"/>
  <c r="P14" i="1"/>
  <c r="O9" i="1"/>
  <c r="O10" i="1"/>
  <c r="O11" i="1"/>
  <c r="O12" i="1"/>
  <c r="O13" i="1"/>
  <c r="O14" i="1"/>
  <c r="O8" i="1"/>
  <c r="P8" i="1"/>
  <c r="N9" i="1"/>
  <c r="N10" i="1"/>
  <c r="N11" i="1"/>
  <c r="N12" i="1"/>
  <c r="N13" i="1"/>
  <c r="N14" i="1"/>
  <c r="AA38" i="1"/>
  <c r="AB38" i="1"/>
  <c r="Z38" i="1"/>
  <c r="AA37" i="1"/>
  <c r="AB37" i="1"/>
  <c r="Z37" i="1"/>
  <c r="AA35" i="1"/>
  <c r="AB35" i="1"/>
  <c r="Z35" i="1"/>
  <c r="AA34" i="1"/>
  <c r="AB34" i="1"/>
  <c r="Z34" i="1"/>
  <c r="AA32" i="1"/>
  <c r="AB32" i="1"/>
  <c r="Z32" i="1"/>
  <c r="AA30" i="1"/>
  <c r="AB30" i="1"/>
  <c r="Z30" i="1"/>
  <c r="AA29" i="1"/>
  <c r="AB29" i="1"/>
  <c r="Z29" i="1"/>
  <c r="AA27" i="1"/>
  <c r="AB27" i="1"/>
  <c r="Z27" i="1"/>
  <c r="AA26" i="1"/>
  <c r="AB26" i="1"/>
  <c r="Z26" i="1"/>
  <c r="AB18" i="1"/>
  <c r="AB19" i="1"/>
  <c r="AB20" i="1"/>
  <c r="AB21" i="1"/>
  <c r="AB22" i="1"/>
  <c r="AA18" i="1"/>
  <c r="AA19" i="1"/>
  <c r="AA20" i="1"/>
  <c r="AA21" i="1"/>
  <c r="AA22" i="1"/>
  <c r="AA17" i="1"/>
  <c r="AB17" i="1"/>
  <c r="Z18" i="1"/>
  <c r="Z19" i="1"/>
  <c r="Z20" i="1"/>
  <c r="Z21" i="1"/>
  <c r="Z22" i="1"/>
  <c r="Z17" i="1"/>
  <c r="AB9" i="1"/>
  <c r="AB10" i="1"/>
  <c r="AB11" i="1"/>
  <c r="AB12" i="1"/>
  <c r="AB13" i="1"/>
  <c r="AB14" i="1"/>
  <c r="AA9" i="1"/>
  <c r="AA10" i="1"/>
  <c r="AA11" i="1"/>
  <c r="AA12" i="1"/>
  <c r="AA13" i="1"/>
  <c r="AA14" i="1"/>
  <c r="AA8" i="1"/>
  <c r="AB8" i="1"/>
  <c r="Z9" i="1"/>
  <c r="Z10" i="1"/>
  <c r="Z11" i="1"/>
  <c r="Z12" i="1"/>
  <c r="Z13" i="1"/>
  <c r="Z14" i="1"/>
  <c r="Z8" i="1"/>
  <c r="W38" i="1"/>
  <c r="X38" i="1"/>
  <c r="V38" i="1"/>
  <c r="W37" i="1"/>
  <c r="X37" i="1"/>
  <c r="V37" i="1"/>
  <c r="W35" i="1"/>
  <c r="X35" i="1"/>
  <c r="V35" i="1"/>
  <c r="W34" i="1"/>
  <c r="X34" i="1"/>
  <c r="V34" i="1"/>
  <c r="W32" i="1"/>
  <c r="X32" i="1"/>
  <c r="V32" i="1"/>
  <c r="X30" i="1"/>
  <c r="W30" i="1"/>
  <c r="V30" i="1"/>
  <c r="W29" i="1"/>
  <c r="X29" i="1"/>
  <c r="V29" i="1"/>
  <c r="W27" i="1"/>
  <c r="X27" i="1"/>
  <c r="V27" i="1"/>
  <c r="W26" i="1"/>
  <c r="X26" i="1"/>
  <c r="V26" i="1"/>
  <c r="X18" i="1"/>
  <c r="X19" i="1"/>
  <c r="X20" i="1"/>
  <c r="X21" i="1"/>
  <c r="X22" i="1"/>
  <c r="W18" i="1"/>
  <c r="W19" i="1"/>
  <c r="W20" i="1"/>
  <c r="W21" i="1"/>
  <c r="W22" i="1"/>
  <c r="W17" i="1"/>
  <c r="X17" i="1"/>
  <c r="V18" i="1"/>
  <c r="V19" i="1"/>
  <c r="V20" i="1"/>
  <c r="V21" i="1"/>
  <c r="V22" i="1"/>
  <c r="V17" i="1"/>
  <c r="W14" i="1"/>
  <c r="X9" i="1"/>
  <c r="X10" i="1"/>
  <c r="X11" i="1"/>
  <c r="X12" i="1"/>
  <c r="X13" i="1"/>
  <c r="X14" i="1"/>
  <c r="W9" i="1"/>
  <c r="W10" i="1"/>
  <c r="W11" i="1"/>
  <c r="W12" i="1"/>
  <c r="W13" i="1"/>
  <c r="W8" i="1"/>
  <c r="X8" i="1"/>
  <c r="V9" i="1"/>
  <c r="V10" i="1"/>
  <c r="V11" i="1"/>
  <c r="V12" i="1"/>
  <c r="V13" i="1"/>
  <c r="V14" i="1"/>
  <c r="V8" i="1"/>
  <c r="S38" i="1"/>
  <c r="T38" i="1"/>
  <c r="R38" i="1"/>
  <c r="S37" i="1"/>
  <c r="T37" i="1"/>
  <c r="R37" i="1"/>
  <c r="S35" i="1"/>
  <c r="T35" i="1"/>
  <c r="R35" i="1"/>
  <c r="S34" i="1"/>
  <c r="T34" i="1"/>
  <c r="R34" i="1"/>
  <c r="S32" i="1"/>
  <c r="T32" i="1"/>
  <c r="R32" i="1"/>
  <c r="S30" i="1"/>
  <c r="T30" i="1"/>
  <c r="R30" i="1"/>
  <c r="S29" i="1"/>
  <c r="T29" i="1"/>
  <c r="R29" i="1"/>
  <c r="S27" i="1"/>
  <c r="T27" i="1"/>
  <c r="S26" i="1"/>
  <c r="T26" i="1"/>
  <c r="R27" i="1"/>
  <c r="R26" i="1"/>
  <c r="T18" i="1"/>
  <c r="T19" i="1"/>
  <c r="T20" i="1"/>
  <c r="T21" i="1"/>
  <c r="T22" i="1"/>
  <c r="S18" i="1"/>
  <c r="S19" i="1"/>
  <c r="S20" i="1"/>
  <c r="S21" i="1"/>
  <c r="S22" i="1"/>
  <c r="S17" i="1"/>
  <c r="T17" i="1"/>
  <c r="R18" i="1"/>
  <c r="R19" i="1"/>
  <c r="R20" i="1"/>
  <c r="R21" i="1"/>
  <c r="R22" i="1"/>
  <c r="R17" i="1"/>
  <c r="T9" i="1"/>
  <c r="T10" i="1"/>
  <c r="T11" i="1"/>
  <c r="T12" i="1"/>
  <c r="T13" i="1"/>
  <c r="T14" i="1"/>
  <c r="S9" i="1"/>
  <c r="S10" i="1"/>
  <c r="S11" i="1"/>
  <c r="S12" i="1"/>
  <c r="S13" i="1"/>
  <c r="S14" i="1"/>
  <c r="S8" i="1"/>
  <c r="T8" i="1"/>
  <c r="R9" i="1"/>
  <c r="R10" i="1"/>
  <c r="R11" i="1"/>
  <c r="R12" i="1"/>
  <c r="R13" i="1"/>
  <c r="R14" i="1"/>
  <c r="R8" i="1"/>
  <c r="O38" i="1"/>
  <c r="P38" i="1"/>
  <c r="N38" i="1"/>
  <c r="O37" i="1"/>
  <c r="P37" i="1"/>
  <c r="N37" i="1"/>
  <c r="N35" i="1"/>
  <c r="O35" i="1"/>
  <c r="P35" i="1"/>
  <c r="O34" i="1"/>
  <c r="P34" i="1"/>
  <c r="N34" i="1"/>
  <c r="O32" i="1"/>
  <c r="P32" i="1"/>
  <c r="N32" i="1"/>
  <c r="O30" i="1"/>
  <c r="P30" i="1"/>
  <c r="N30" i="1"/>
  <c r="O29" i="1"/>
  <c r="P29" i="1"/>
  <c r="N29" i="1"/>
  <c r="O27" i="1"/>
  <c r="P27" i="1"/>
  <c r="N27" i="1"/>
  <c r="O45" i="1" l="1"/>
  <c r="T41" i="1"/>
  <c r="R45" i="1"/>
  <c r="Z45" i="1"/>
  <c r="T42" i="1"/>
  <c r="AB41" i="1"/>
  <c r="AB42" i="1"/>
  <c r="W45" i="1"/>
  <c r="P45" i="1"/>
  <c r="S45" i="1"/>
  <c r="X45" i="1"/>
  <c r="AF45" i="1" s="1"/>
  <c r="AA41" i="1"/>
  <c r="AA42" i="1"/>
  <c r="AB45" i="1"/>
  <c r="N45" i="1"/>
  <c r="T45" i="1"/>
  <c r="V45" i="1"/>
  <c r="AA45" i="1"/>
  <c r="R41" i="1"/>
  <c r="V41" i="1"/>
  <c r="W41" i="1"/>
  <c r="W42" i="1"/>
  <c r="S41" i="1"/>
  <c r="S42" i="1"/>
  <c r="X41" i="1"/>
  <c r="X42" i="1"/>
  <c r="V42" i="1"/>
  <c r="Z42" i="1"/>
  <c r="Z41" i="1"/>
  <c r="R42" i="1"/>
  <c r="AD45" i="1" l="1"/>
  <c r="S44" i="1"/>
  <c r="V44" i="1"/>
  <c r="AE45" i="1"/>
  <c r="AH45" i="1"/>
  <c r="AI45" i="1"/>
  <c r="AJ45" i="1"/>
  <c r="AB44" i="1"/>
  <c r="Z44" i="1"/>
  <c r="T44" i="1"/>
  <c r="R44" i="1"/>
  <c r="W44" i="1"/>
  <c r="AA44" i="1"/>
  <c r="X44" i="1"/>
  <c r="O41" i="1"/>
  <c r="P42" i="1"/>
  <c r="O42" i="1"/>
  <c r="P41" i="1"/>
  <c r="N42" i="1"/>
  <c r="N41" i="1"/>
  <c r="N44" i="1" s="1"/>
  <c r="AD44" i="1" l="1"/>
  <c r="AH44" i="1"/>
  <c r="O44" i="1"/>
  <c r="AI44" i="1" s="1"/>
  <c r="P44" i="1"/>
  <c r="AJ44" i="1" s="1"/>
  <c r="AF44" i="1" l="1"/>
  <c r="AE44" i="1"/>
</calcChain>
</file>

<file path=xl/sharedStrings.xml><?xml version="1.0" encoding="utf-8"?>
<sst xmlns="http://schemas.openxmlformats.org/spreadsheetml/2006/main" count="148" uniqueCount="75">
  <si>
    <t>Detailed</t>
  </si>
  <si>
    <t>Scenario 1a</t>
  </si>
  <si>
    <t>Scenario 1b</t>
  </si>
  <si>
    <t>Scenario 2</t>
  </si>
  <si>
    <t>Scenario 3</t>
  </si>
  <si>
    <t>Portfolio Composition (MW)</t>
  </si>
  <si>
    <t>Physical Detail</t>
  </si>
  <si>
    <t>Technology</t>
  </si>
  <si>
    <t>California Solar</t>
  </si>
  <si>
    <t>Solar</t>
  </si>
  <si>
    <t>Greater_Carrizo_Solar</t>
  </si>
  <si>
    <t>Greater_Imperial_Solar</t>
  </si>
  <si>
    <t>Kramer_Inyokern_Solar</t>
  </si>
  <si>
    <t>Owens_Valley_Solar</t>
  </si>
  <si>
    <t>Riverside_East_Palm_Springs_Solar</t>
  </si>
  <si>
    <t>Tehachapi_Solar</t>
  </si>
  <si>
    <t>Westlands_Solar</t>
  </si>
  <si>
    <t>California Wind</t>
  </si>
  <si>
    <t>Wind</t>
  </si>
  <si>
    <t>Central_Valley_North_Los_Banos_Wind</t>
  </si>
  <si>
    <t>Greater_Carrizo_Wind</t>
  </si>
  <si>
    <t>Greater_Imperial_Wind</t>
  </si>
  <si>
    <t>Riverside_East_Palm_Springs_Wind</t>
  </si>
  <si>
    <t>Solano_Wind</t>
  </si>
  <si>
    <t>Tehachapi_Wind</t>
  </si>
  <si>
    <t>California Geothermal</t>
  </si>
  <si>
    <t>Geothermal</t>
  </si>
  <si>
    <t>Greater_Imperial_Geothermal</t>
  </si>
  <si>
    <t>Southwest Solar, Existing Transmission</t>
  </si>
  <si>
    <t>Southwest Solar RECs</t>
  </si>
  <si>
    <t>REC</t>
  </si>
  <si>
    <t>SW_Solar</t>
  </si>
  <si>
    <t>Northwest Wind, Existing Transmission</t>
  </si>
  <si>
    <t>Northwest Wind RECs</t>
  </si>
  <si>
    <t>NW_Wind</t>
  </si>
  <si>
    <t>Utah Wind, Existing Transmission</t>
  </si>
  <si>
    <t>UT_Wind</t>
  </si>
  <si>
    <t>Wyoming Wind, Existing Transmission</t>
  </si>
  <si>
    <t>Wyoming Wind, New Transmission</t>
  </si>
  <si>
    <t>WY_Wind</t>
  </si>
  <si>
    <t>New Mexico Wind, Existing Transmission</t>
  </si>
  <si>
    <t>New Mexico Wind, New Transmission</t>
  </si>
  <si>
    <t>NM_Wind</t>
  </si>
  <si>
    <t>Total California</t>
  </si>
  <si>
    <t>(MW)</t>
  </si>
  <si>
    <t>Low to Medium</t>
  </si>
  <si>
    <t>Medium to High</t>
  </si>
  <si>
    <t>High</t>
  </si>
  <si>
    <t>Water Risk</t>
  </si>
  <si>
    <t>(%)</t>
  </si>
  <si>
    <t>Acre Feet</t>
  </si>
  <si>
    <t>Scenario  1a</t>
  </si>
  <si>
    <t xml:space="preserve">Low to Medium </t>
  </si>
  <si>
    <t>Arizona Solar Construction Water (af/MW)</t>
  </si>
  <si>
    <t>Wind (af/MW)</t>
  </si>
  <si>
    <t>Scenario  1b</t>
  </si>
  <si>
    <t>Scenario  2</t>
  </si>
  <si>
    <t>Scenario  3</t>
  </si>
  <si>
    <t>Total CA Solar</t>
  </si>
  <si>
    <t>Total CA Wind</t>
  </si>
  <si>
    <t>Total OOS</t>
  </si>
  <si>
    <t>Construction Water Use</t>
  </si>
  <si>
    <t>Geothermal (af/MW)</t>
  </si>
  <si>
    <t>Total CA Geothermal</t>
  </si>
  <si>
    <t>Buildout</t>
  </si>
  <si>
    <t>Scenario 1a Buildout</t>
  </si>
  <si>
    <t>WRI Baseline</t>
  </si>
  <si>
    <t>Use in Risk</t>
  </si>
  <si>
    <t>Scenario 1b Buildout</t>
  </si>
  <si>
    <t>Regional 2 Buildout</t>
  </si>
  <si>
    <t>Regional 3 Buildout</t>
  </si>
  <si>
    <t>R2 rel CP1a</t>
  </si>
  <si>
    <t>Impact of Regionalization: Difference</t>
  </si>
  <si>
    <t>R3 rel CP1a</t>
  </si>
  <si>
    <t>California Solar Construction Water (af/MW)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</si>
</sst>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3" fontId="0" fillId="0" borderId="0" xfId="0" applyNumberFormat="1" applyAlignment="1">
      <alignment horizontal="center"/>
    </xf>
    <xf numFmtId="0" fontId="1" fillId="2" borderId="0" xfId="0" applyFont="1" applyFill="1"/>
    <xf numFmtId="3" fontId="1" fillId="2" borderId="0" xfId="0" applyNumberFormat="1" applyFon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" fillId="4" borderId="0" xfId="0" applyFont="1" applyFill="1"/>
    <xf numFmtId="0" fontId="1" fillId="4" borderId="0" xfId="0" applyFont="1" applyFill="1" applyAlignment="1">
      <alignment horizontal="left"/>
    </xf>
    <xf numFmtId="3" fontId="1" fillId="4" borderId="0" xfId="0" applyNumberFormat="1" applyFont="1" applyFill="1" applyAlignment="1">
      <alignment horizontal="center"/>
    </xf>
    <xf numFmtId="3" fontId="3" fillId="4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3" fontId="0" fillId="0" borderId="0" xfId="0" applyNumberFormat="1"/>
    <xf numFmtId="0" fontId="4" fillId="4" borderId="0" xfId="0" applyFont="1" applyFill="1"/>
    <xf numFmtId="3" fontId="1" fillId="4" borderId="0" xfId="0" applyNumberFormat="1" applyFont="1" applyFill="1"/>
    <xf numFmtId="3" fontId="3" fillId="4" borderId="1" xfId="0" applyNumberFormat="1" applyFont="1" applyFill="1" applyBorder="1" applyAlignment="1">
      <alignment horizontal="center"/>
    </xf>
    <xf numFmtId="0" fontId="1" fillId="4" borderId="1" xfId="0" applyFont="1" applyFill="1" applyBorder="1"/>
    <xf numFmtId="9" fontId="0" fillId="0" borderId="0" xfId="0" applyNumberFormat="1" applyAlignment="1">
      <alignment horizontal="center"/>
    </xf>
    <xf numFmtId="0" fontId="0" fillId="0" borderId="0" xfId="0"/>
    <xf numFmtId="3" fontId="0" fillId="0" borderId="0" xfId="0" applyNumberFormat="1" applyAlignment="1">
      <alignment horizontal="center"/>
    </xf>
    <xf numFmtId="0" fontId="4" fillId="4" borderId="0" xfId="0" applyFont="1" applyFill="1" applyBorder="1"/>
    <xf numFmtId="0" fontId="1" fillId="4" borderId="0" xfId="0" applyFont="1" applyFill="1" applyBorder="1"/>
    <xf numFmtId="3" fontId="3" fillId="4" borderId="0" xfId="0" applyNumberFormat="1" applyFont="1" applyFill="1" applyBorder="1" applyAlignment="1">
      <alignment horizontal="center"/>
    </xf>
    <xf numFmtId="0" fontId="0" fillId="5" borderId="0" xfId="0" applyFill="1"/>
    <xf numFmtId="0" fontId="1" fillId="5" borderId="0" xfId="0" applyFont="1" applyFill="1"/>
    <xf numFmtId="0" fontId="1" fillId="6" borderId="0" xfId="0" applyFont="1" applyFill="1"/>
    <xf numFmtId="0" fontId="0" fillId="6" borderId="0" xfId="0" applyFill="1"/>
    <xf numFmtId="0" fontId="5" fillId="0" borderId="0" xfId="0" applyFont="1"/>
    <xf numFmtId="0" fontId="1" fillId="4" borderId="0" xfId="0" applyFont="1" applyFill="1" applyAlignment="1">
      <alignment horizontal="center"/>
    </xf>
    <xf numFmtId="0" fontId="3" fillId="4" borderId="0" xfId="0" applyFont="1" applyFill="1" applyAlignment="1">
      <alignment horizontal="right"/>
    </xf>
    <xf numFmtId="0" fontId="3" fillId="4" borderId="0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7"/>
  <sheetViews>
    <sheetView tabSelected="1" topLeftCell="S1" zoomScale="70" zoomScaleNormal="70" zoomScaleSheetLayoutView="85" workbookViewId="0">
      <selection activeCell="AJ33" sqref="AJ33"/>
    </sheetView>
  </sheetViews>
  <sheetFormatPr defaultRowHeight="15" x14ac:dyDescent="0.25"/>
  <cols>
    <col min="1" max="1" width="37.7109375" bestFit="1" customWidth="1"/>
    <col min="2" max="2" width="37.7109375" customWidth="1"/>
    <col min="3" max="3" width="16.7109375" customWidth="1"/>
    <col min="4" max="4" width="1.7109375" customWidth="1"/>
    <col min="5" max="7" width="14.7109375" style="2" customWidth="1"/>
    <col min="8" max="8" width="14.7109375" customWidth="1"/>
    <col min="9" max="9" width="1.7109375" customWidth="1"/>
    <col min="10" max="12" width="16.7109375" customWidth="1"/>
    <col min="13" max="13" width="25.42578125" style="18" customWidth="1"/>
    <col min="14" max="14" width="16.7109375" customWidth="1"/>
    <col min="15" max="15" width="16.7109375" style="18" customWidth="1"/>
    <col min="16" max="16" width="16.7109375" customWidth="1"/>
    <col min="17" max="17" width="1.7109375" customWidth="1"/>
    <col min="18" max="20" width="16.7109375" style="18" customWidth="1"/>
    <col min="21" max="21" width="1.7109375" style="18" customWidth="1"/>
    <col min="22" max="24" width="16.7109375" style="18" customWidth="1"/>
    <col min="25" max="25" width="1.7109375" style="18" customWidth="1"/>
    <col min="26" max="28" width="16.7109375" style="18" customWidth="1"/>
    <col min="29" max="29" width="1.7109375" customWidth="1"/>
    <col min="30" max="32" width="16.7109375" customWidth="1"/>
    <col min="33" max="33" width="1.7109375" customWidth="1"/>
    <col min="34" max="36" width="16.7109375" customWidth="1"/>
  </cols>
  <sheetData>
    <row r="1" spans="1:28" ht="18.75" x14ac:dyDescent="0.3">
      <c r="A1" s="1" t="s">
        <v>61</v>
      </c>
      <c r="J1" s="25" t="s">
        <v>66</v>
      </c>
      <c r="K1" s="26"/>
      <c r="L1" s="26"/>
      <c r="N1" s="24" t="s">
        <v>65</v>
      </c>
      <c r="O1" s="23"/>
      <c r="P1" s="23"/>
      <c r="R1" s="24" t="s">
        <v>68</v>
      </c>
      <c r="S1" s="23"/>
      <c r="T1" s="23"/>
      <c r="V1" s="24" t="s">
        <v>69</v>
      </c>
      <c r="W1" s="23"/>
      <c r="X1" s="23"/>
      <c r="Z1" s="24" t="s">
        <v>70</v>
      </c>
      <c r="AA1" s="23"/>
      <c r="AB1" s="23"/>
    </row>
    <row r="2" spans="1:28" s="3" customFormat="1" x14ac:dyDescent="0.25">
      <c r="E2" s="4" t="s">
        <v>0</v>
      </c>
      <c r="F2" s="4" t="s">
        <v>0</v>
      </c>
      <c r="G2" s="4" t="s">
        <v>0</v>
      </c>
      <c r="H2" s="4" t="s">
        <v>0</v>
      </c>
      <c r="J2" s="4" t="s">
        <v>48</v>
      </c>
      <c r="K2" s="4" t="s">
        <v>48</v>
      </c>
      <c r="L2" s="4" t="s">
        <v>48</v>
      </c>
      <c r="M2" s="4"/>
      <c r="N2" s="4" t="s">
        <v>67</v>
      </c>
      <c r="O2" s="4" t="s">
        <v>67</v>
      </c>
      <c r="P2" s="4" t="s">
        <v>67</v>
      </c>
      <c r="R2" s="4" t="s">
        <v>67</v>
      </c>
      <c r="S2" s="4" t="s">
        <v>67</v>
      </c>
      <c r="T2" s="4" t="s">
        <v>67</v>
      </c>
      <c r="V2" s="4" t="s">
        <v>67</v>
      </c>
      <c r="W2" s="4" t="s">
        <v>67</v>
      </c>
      <c r="X2" s="4" t="s">
        <v>67</v>
      </c>
      <c r="Z2" s="4" t="s">
        <v>67</v>
      </c>
      <c r="AA2" s="4" t="s">
        <v>67</v>
      </c>
      <c r="AB2" s="4" t="s">
        <v>67</v>
      </c>
    </row>
    <row r="3" spans="1:28" x14ac:dyDescent="0.25">
      <c r="E3" s="5" t="s">
        <v>64</v>
      </c>
      <c r="F3" s="5" t="s">
        <v>64</v>
      </c>
      <c r="G3" s="5" t="s">
        <v>64</v>
      </c>
      <c r="H3" s="5" t="s">
        <v>64</v>
      </c>
      <c r="J3" s="5" t="s">
        <v>45</v>
      </c>
      <c r="K3" s="5" t="s">
        <v>46</v>
      </c>
      <c r="L3" s="5" t="s">
        <v>47</v>
      </c>
      <c r="M3" s="5"/>
      <c r="N3" s="5" t="s">
        <v>52</v>
      </c>
      <c r="O3" s="5" t="s">
        <v>46</v>
      </c>
      <c r="P3" s="5" t="s">
        <v>47</v>
      </c>
      <c r="R3" s="5" t="s">
        <v>52</v>
      </c>
      <c r="S3" s="5" t="s">
        <v>46</v>
      </c>
      <c r="T3" s="5" t="s">
        <v>47</v>
      </c>
      <c r="V3" s="5" t="s">
        <v>52</v>
      </c>
      <c r="W3" s="5" t="s">
        <v>46</v>
      </c>
      <c r="X3" s="5" t="s">
        <v>47</v>
      </c>
      <c r="Z3" s="5" t="s">
        <v>52</v>
      </c>
      <c r="AA3" s="5" t="s">
        <v>46</v>
      </c>
      <c r="AB3" s="5" t="s">
        <v>47</v>
      </c>
    </row>
    <row r="4" spans="1:28" x14ac:dyDescent="0.25">
      <c r="E4" s="2" t="s">
        <v>1</v>
      </c>
      <c r="F4" s="2" t="s">
        <v>2</v>
      </c>
      <c r="G4" s="2" t="s">
        <v>3</v>
      </c>
      <c r="H4" s="2" t="s">
        <v>4</v>
      </c>
      <c r="J4" s="2"/>
      <c r="K4" s="2"/>
      <c r="L4" s="2"/>
      <c r="M4" s="19"/>
      <c r="N4" s="2" t="s">
        <v>51</v>
      </c>
      <c r="O4" s="19" t="s">
        <v>51</v>
      </c>
      <c r="P4" s="19" t="s">
        <v>51</v>
      </c>
      <c r="R4" s="19" t="s">
        <v>55</v>
      </c>
      <c r="S4" s="19" t="s">
        <v>55</v>
      </c>
      <c r="T4" s="19" t="s">
        <v>55</v>
      </c>
      <c r="V4" s="19" t="s">
        <v>56</v>
      </c>
      <c r="W4" s="19" t="s">
        <v>56</v>
      </c>
      <c r="X4" s="19" t="s">
        <v>56</v>
      </c>
      <c r="Z4" s="19" t="s">
        <v>57</v>
      </c>
      <c r="AA4" s="19" t="s">
        <v>57</v>
      </c>
      <c r="AB4" s="19" t="s">
        <v>57</v>
      </c>
    </row>
    <row r="5" spans="1:28" x14ac:dyDescent="0.25">
      <c r="E5" s="2" t="s">
        <v>44</v>
      </c>
      <c r="F5" s="2" t="s">
        <v>44</v>
      </c>
      <c r="G5" s="2" t="s">
        <v>44</v>
      </c>
      <c r="H5" s="2" t="s">
        <v>44</v>
      </c>
      <c r="J5" s="2" t="s">
        <v>49</v>
      </c>
      <c r="K5" s="2" t="s">
        <v>49</v>
      </c>
      <c r="L5" s="2" t="s">
        <v>49</v>
      </c>
      <c r="M5" s="19"/>
      <c r="N5" s="2" t="s">
        <v>50</v>
      </c>
      <c r="O5" s="19" t="s">
        <v>50</v>
      </c>
      <c r="P5" s="19" t="s">
        <v>50</v>
      </c>
      <c r="R5" s="19" t="s">
        <v>50</v>
      </c>
      <c r="S5" s="19" t="s">
        <v>50</v>
      </c>
      <c r="T5" s="19" t="s">
        <v>50</v>
      </c>
      <c r="V5" s="19" t="s">
        <v>50</v>
      </c>
      <c r="W5" s="19" t="s">
        <v>50</v>
      </c>
      <c r="X5" s="19" t="s">
        <v>50</v>
      </c>
      <c r="Z5" s="19" t="s">
        <v>50</v>
      </c>
      <c r="AA5" s="19" t="s">
        <v>50</v>
      </c>
      <c r="AB5" s="19" t="s">
        <v>50</v>
      </c>
    </row>
    <row r="6" spans="1:28" s="6" customFormat="1" x14ac:dyDescent="0.25">
      <c r="A6" s="6" t="s">
        <v>5</v>
      </c>
      <c r="B6" s="6" t="s">
        <v>6</v>
      </c>
      <c r="C6" s="7" t="s">
        <v>7</v>
      </c>
      <c r="E6" s="8"/>
      <c r="F6" s="8"/>
      <c r="G6" s="8"/>
    </row>
    <row r="7" spans="1:28" x14ac:dyDescent="0.25">
      <c r="A7" t="s">
        <v>8</v>
      </c>
      <c r="C7" s="10" t="s">
        <v>9</v>
      </c>
    </row>
    <row r="8" spans="1:28" x14ac:dyDescent="0.25">
      <c r="B8" t="s">
        <v>10</v>
      </c>
      <c r="C8" s="11"/>
      <c r="E8" s="2">
        <v>570</v>
      </c>
      <c r="F8" s="2">
        <v>570</v>
      </c>
      <c r="G8" s="2">
        <v>570</v>
      </c>
      <c r="H8" s="2">
        <v>0</v>
      </c>
      <c r="J8" s="17">
        <v>0</v>
      </c>
      <c r="K8" s="17">
        <v>0.92</v>
      </c>
      <c r="L8" s="17">
        <v>0.08</v>
      </c>
      <c r="M8" s="17"/>
      <c r="N8" s="2">
        <f t="shared" ref="N8:P14" si="0">$E8*J8*$C$41</f>
        <v>0</v>
      </c>
      <c r="O8" s="19">
        <f t="shared" si="0"/>
        <v>1185.6159599999999</v>
      </c>
      <c r="P8" s="19">
        <f t="shared" si="0"/>
        <v>103.09703999999999</v>
      </c>
      <c r="R8" s="19">
        <f t="shared" ref="R8:T14" si="1">$F8*J8*$C$41</f>
        <v>0</v>
      </c>
      <c r="S8" s="19">
        <f t="shared" si="1"/>
        <v>1185.6159599999999</v>
      </c>
      <c r="T8" s="19">
        <f t="shared" si="1"/>
        <v>103.09703999999999</v>
      </c>
      <c r="V8" s="19">
        <f t="shared" ref="V8:X14" si="2">$G8*J8*$C$41</f>
        <v>0</v>
      </c>
      <c r="W8" s="19">
        <f t="shared" si="2"/>
        <v>1185.6159599999999</v>
      </c>
      <c r="X8" s="19">
        <f t="shared" si="2"/>
        <v>103.09703999999999</v>
      </c>
      <c r="Z8" s="19">
        <f t="shared" ref="Z8:AB14" si="3">$H8*J8*$C$41</f>
        <v>0</v>
      </c>
      <c r="AA8" s="19">
        <f t="shared" si="3"/>
        <v>0</v>
      </c>
      <c r="AB8" s="19">
        <f t="shared" si="3"/>
        <v>0</v>
      </c>
    </row>
    <row r="9" spans="1:28" x14ac:dyDescent="0.25">
      <c r="B9" t="s">
        <v>11</v>
      </c>
      <c r="C9" s="11"/>
      <c r="E9" s="2">
        <v>923.31708946494473</v>
      </c>
      <c r="F9" s="2">
        <v>923.31708946494473</v>
      </c>
      <c r="G9" s="2">
        <v>923.31708946494473</v>
      </c>
      <c r="H9" s="2">
        <v>512.3815764382374</v>
      </c>
      <c r="J9" s="17">
        <v>0.38</v>
      </c>
      <c r="K9" s="17">
        <v>0</v>
      </c>
      <c r="L9" s="17">
        <v>0.62</v>
      </c>
      <c r="M9" s="17"/>
      <c r="N9" s="19">
        <f t="shared" si="0"/>
        <v>793.26049087709146</v>
      </c>
      <c r="O9" s="19">
        <f t="shared" si="0"/>
        <v>0</v>
      </c>
      <c r="P9" s="19">
        <f t="shared" si="0"/>
        <v>1294.2671166942018</v>
      </c>
      <c r="R9" s="19">
        <f t="shared" si="1"/>
        <v>793.26049087709146</v>
      </c>
      <c r="S9" s="19">
        <f t="shared" si="1"/>
        <v>0</v>
      </c>
      <c r="T9" s="19">
        <f t="shared" si="1"/>
        <v>1294.2671166942018</v>
      </c>
      <c r="V9" s="19">
        <f t="shared" si="2"/>
        <v>793.26049087709146</v>
      </c>
      <c r="W9" s="19">
        <f t="shared" si="2"/>
        <v>0</v>
      </c>
      <c r="X9" s="19">
        <f t="shared" si="2"/>
        <v>1294.2671166942018</v>
      </c>
      <c r="Z9" s="19">
        <f t="shared" si="3"/>
        <v>440.20853234430018</v>
      </c>
      <c r="AA9" s="19">
        <f t="shared" si="3"/>
        <v>0</v>
      </c>
      <c r="AB9" s="19">
        <f t="shared" si="3"/>
        <v>718.23497382491075</v>
      </c>
    </row>
    <row r="10" spans="1:28" x14ac:dyDescent="0.25">
      <c r="B10" t="s">
        <v>12</v>
      </c>
      <c r="C10" s="11"/>
      <c r="E10" s="2">
        <v>375</v>
      </c>
      <c r="F10" s="2">
        <v>375</v>
      </c>
      <c r="G10" s="2">
        <v>375</v>
      </c>
      <c r="H10" s="2">
        <v>375</v>
      </c>
      <c r="J10" s="17">
        <v>0.39</v>
      </c>
      <c r="K10" s="17">
        <v>0.61</v>
      </c>
      <c r="L10" s="17">
        <v>0</v>
      </c>
      <c r="M10" s="17"/>
      <c r="N10" s="19">
        <f t="shared" si="0"/>
        <v>330.65662499999996</v>
      </c>
      <c r="O10" s="19">
        <f t="shared" si="0"/>
        <v>517.18087500000001</v>
      </c>
      <c r="P10" s="19">
        <f t="shared" si="0"/>
        <v>0</v>
      </c>
      <c r="R10" s="19">
        <f t="shared" si="1"/>
        <v>330.65662499999996</v>
      </c>
      <c r="S10" s="19">
        <f t="shared" si="1"/>
        <v>517.18087500000001</v>
      </c>
      <c r="T10" s="19">
        <f t="shared" si="1"/>
        <v>0</v>
      </c>
      <c r="V10" s="19">
        <f t="shared" si="2"/>
        <v>330.65662499999996</v>
      </c>
      <c r="W10" s="19">
        <f t="shared" si="2"/>
        <v>517.18087500000001</v>
      </c>
      <c r="X10" s="19">
        <f t="shared" si="2"/>
        <v>0</v>
      </c>
      <c r="Z10" s="19">
        <f t="shared" si="3"/>
        <v>330.65662499999996</v>
      </c>
      <c r="AA10" s="19">
        <f t="shared" si="3"/>
        <v>517.18087500000001</v>
      </c>
      <c r="AB10" s="19">
        <f t="shared" si="3"/>
        <v>0</v>
      </c>
    </row>
    <row r="11" spans="1:28" x14ac:dyDescent="0.25">
      <c r="B11" t="s">
        <v>13</v>
      </c>
      <c r="C11" s="11"/>
      <c r="E11" s="2">
        <v>578.29306672028622</v>
      </c>
      <c r="F11" s="2">
        <v>578.29306672028622</v>
      </c>
      <c r="G11" s="2">
        <v>578.29306672028622</v>
      </c>
      <c r="H11" s="2">
        <v>305.44136932125815</v>
      </c>
      <c r="J11" s="17">
        <v>0.87</v>
      </c>
      <c r="K11" s="17">
        <v>0</v>
      </c>
      <c r="L11" s="17">
        <v>0.13</v>
      </c>
      <c r="M11" s="17"/>
      <c r="N11" s="19">
        <f t="shared" si="0"/>
        <v>1137.4926312566686</v>
      </c>
      <c r="O11" s="19">
        <f t="shared" si="0"/>
        <v>0</v>
      </c>
      <c r="P11" s="19">
        <f t="shared" si="0"/>
        <v>169.97016329122636</v>
      </c>
      <c r="R11" s="19">
        <f t="shared" si="1"/>
        <v>1137.4926312566686</v>
      </c>
      <c r="S11" s="19">
        <f t="shared" si="1"/>
        <v>0</v>
      </c>
      <c r="T11" s="19">
        <f t="shared" si="1"/>
        <v>169.97016329122636</v>
      </c>
      <c r="V11" s="19">
        <f t="shared" si="2"/>
        <v>1137.4926312566686</v>
      </c>
      <c r="W11" s="19">
        <f t="shared" si="2"/>
        <v>0</v>
      </c>
      <c r="X11" s="19">
        <f t="shared" si="2"/>
        <v>169.97016329122636</v>
      </c>
      <c r="Z11" s="19">
        <f t="shared" si="3"/>
        <v>600.7979809516363</v>
      </c>
      <c r="AA11" s="19">
        <f t="shared" si="3"/>
        <v>0</v>
      </c>
      <c r="AB11" s="19">
        <f t="shared" si="3"/>
        <v>89.774410946796223</v>
      </c>
    </row>
    <row r="12" spans="1:28" x14ac:dyDescent="0.25">
      <c r="B12" t="s">
        <v>14</v>
      </c>
      <c r="C12" s="11"/>
      <c r="E12" s="2">
        <v>331</v>
      </c>
      <c r="F12" s="2">
        <v>2459</v>
      </c>
      <c r="G12" s="2">
        <v>1984</v>
      </c>
      <c r="H12" s="2">
        <v>0</v>
      </c>
      <c r="J12" s="17">
        <v>0.34</v>
      </c>
      <c r="K12" s="17">
        <v>0.25</v>
      </c>
      <c r="L12" s="17">
        <v>0.41</v>
      </c>
      <c r="M12" s="17"/>
      <c r="N12" s="19">
        <f t="shared" si="0"/>
        <v>254.441686</v>
      </c>
      <c r="O12" s="19">
        <f t="shared" si="0"/>
        <v>187.08947499999999</v>
      </c>
      <c r="P12" s="19">
        <f t="shared" si="0"/>
        <v>306.82673899999992</v>
      </c>
      <c r="R12" s="19">
        <f t="shared" si="1"/>
        <v>1890.2480540000001</v>
      </c>
      <c r="S12" s="19">
        <f t="shared" si="1"/>
        <v>1389.888275</v>
      </c>
      <c r="T12" s="19">
        <f t="shared" si="1"/>
        <v>2279.4167709999997</v>
      </c>
      <c r="V12" s="19">
        <f t="shared" si="2"/>
        <v>1525.1127040000001</v>
      </c>
      <c r="W12" s="19">
        <f t="shared" si="2"/>
        <v>1121.4063999999998</v>
      </c>
      <c r="X12" s="19">
        <f t="shared" si="2"/>
        <v>1839.1064959999999</v>
      </c>
      <c r="Z12" s="19">
        <f t="shared" si="3"/>
        <v>0</v>
      </c>
      <c r="AA12" s="19">
        <f t="shared" si="3"/>
        <v>0</v>
      </c>
      <c r="AB12" s="19">
        <f t="shared" si="3"/>
        <v>0</v>
      </c>
    </row>
    <row r="13" spans="1:28" x14ac:dyDescent="0.25">
      <c r="B13" t="s">
        <v>15</v>
      </c>
      <c r="C13" s="11"/>
      <c r="E13" s="2">
        <v>2500</v>
      </c>
      <c r="F13" s="2">
        <v>2500</v>
      </c>
      <c r="G13" s="2">
        <v>2500</v>
      </c>
      <c r="H13" s="2">
        <v>1761</v>
      </c>
      <c r="J13" s="17">
        <v>0.27</v>
      </c>
      <c r="K13" s="17">
        <v>0.73</v>
      </c>
      <c r="L13" s="17">
        <v>0</v>
      </c>
      <c r="M13" s="17"/>
      <c r="N13" s="19">
        <f t="shared" si="0"/>
        <v>1526.1074999999998</v>
      </c>
      <c r="O13" s="19">
        <f t="shared" si="0"/>
        <v>4126.1424999999999</v>
      </c>
      <c r="P13" s="19">
        <f t="shared" si="0"/>
        <v>0</v>
      </c>
      <c r="R13" s="19">
        <f t="shared" si="1"/>
        <v>1526.1074999999998</v>
      </c>
      <c r="S13" s="19">
        <f t="shared" si="1"/>
        <v>4126.1424999999999</v>
      </c>
      <c r="T13" s="19">
        <f t="shared" si="1"/>
        <v>0</v>
      </c>
      <c r="V13" s="19">
        <f t="shared" si="2"/>
        <v>1526.1074999999998</v>
      </c>
      <c r="W13" s="19">
        <f t="shared" si="2"/>
        <v>4126.1424999999999</v>
      </c>
      <c r="X13" s="19">
        <f t="shared" si="2"/>
        <v>0</v>
      </c>
      <c r="Z13" s="19">
        <f t="shared" si="3"/>
        <v>1074.990123</v>
      </c>
      <c r="AA13" s="19">
        <f t="shared" si="3"/>
        <v>2906.4547769999999</v>
      </c>
      <c r="AB13" s="19">
        <f t="shared" si="3"/>
        <v>0</v>
      </c>
    </row>
    <row r="14" spans="1:28" x14ac:dyDescent="0.25">
      <c r="B14" t="s">
        <v>16</v>
      </c>
      <c r="C14" s="11"/>
      <c r="E14" s="2">
        <v>2323.1374434839699</v>
      </c>
      <c r="F14" s="2">
        <v>873.13744348397017</v>
      </c>
      <c r="G14" s="2">
        <v>873.13744348397017</v>
      </c>
      <c r="H14" s="2">
        <v>485.81149727873884</v>
      </c>
      <c r="J14" s="17">
        <v>0</v>
      </c>
      <c r="K14" s="17">
        <v>0.08</v>
      </c>
      <c r="L14" s="17">
        <v>0.92</v>
      </c>
      <c r="M14" s="17"/>
      <c r="N14" s="19">
        <f t="shared" si="0"/>
        <v>0</v>
      </c>
      <c r="O14" s="19">
        <f t="shared" si="0"/>
        <v>420.19051567783259</v>
      </c>
      <c r="P14" s="19">
        <f t="shared" si="0"/>
        <v>4832.1909302950753</v>
      </c>
      <c r="R14" s="19">
        <f t="shared" si="1"/>
        <v>0</v>
      </c>
      <c r="S14" s="19">
        <f t="shared" si="1"/>
        <v>157.92611567783266</v>
      </c>
      <c r="T14" s="19">
        <f t="shared" si="1"/>
        <v>1816.1503302950755</v>
      </c>
      <c r="V14" s="19">
        <f t="shared" si="2"/>
        <v>0</v>
      </c>
      <c r="W14" s="19">
        <f t="shared" si="2"/>
        <v>157.92611567783266</v>
      </c>
      <c r="X14" s="19">
        <f t="shared" si="2"/>
        <v>1816.1503302950755</v>
      </c>
      <c r="Z14" s="19">
        <f t="shared" si="3"/>
        <v>0</v>
      </c>
      <c r="AA14" s="19">
        <f t="shared" si="3"/>
        <v>87.869697135800052</v>
      </c>
      <c r="AB14" s="19">
        <f t="shared" si="3"/>
        <v>1010.5015170617006</v>
      </c>
    </row>
    <row r="15" spans="1:28" x14ac:dyDescent="0.25">
      <c r="N15" s="12"/>
      <c r="O15" s="12"/>
      <c r="P15" s="12"/>
      <c r="R15" s="12"/>
      <c r="S15" s="12"/>
      <c r="T15" s="12"/>
      <c r="V15" s="12"/>
      <c r="W15" s="12"/>
      <c r="X15" s="12"/>
      <c r="Z15" s="12"/>
      <c r="AA15" s="12"/>
      <c r="AB15" s="12"/>
    </row>
    <row r="16" spans="1:28" x14ac:dyDescent="0.25">
      <c r="A16" t="s">
        <v>17</v>
      </c>
      <c r="C16" s="10" t="s">
        <v>18</v>
      </c>
      <c r="K16" s="2"/>
    </row>
    <row r="17" spans="1:28" x14ac:dyDescent="0.25">
      <c r="B17" t="s">
        <v>19</v>
      </c>
      <c r="C17" s="11"/>
      <c r="E17" s="2">
        <v>150</v>
      </c>
      <c r="F17" s="2">
        <v>150</v>
      </c>
      <c r="G17" s="2">
        <v>150</v>
      </c>
      <c r="H17" s="2">
        <v>150</v>
      </c>
      <c r="J17" s="17">
        <v>0</v>
      </c>
      <c r="K17" s="17">
        <v>1</v>
      </c>
      <c r="L17" s="17">
        <v>0</v>
      </c>
      <c r="M17" s="17"/>
      <c r="N17" s="2">
        <f t="shared" ref="N17:P22" si="4">$E17*J17*$C$43</f>
        <v>0</v>
      </c>
      <c r="O17" s="19">
        <f t="shared" si="4"/>
        <v>60</v>
      </c>
      <c r="P17" s="19">
        <f t="shared" si="4"/>
        <v>0</v>
      </c>
      <c r="R17" s="19">
        <f t="shared" ref="R17:T22" si="5">$F17*J17*$C$43</f>
        <v>0</v>
      </c>
      <c r="S17" s="19">
        <f t="shared" si="5"/>
        <v>60</v>
      </c>
      <c r="T17" s="19">
        <f t="shared" si="5"/>
        <v>0</v>
      </c>
      <c r="V17" s="19">
        <f t="shared" ref="V17:X22" si="6">$G17*J17*$C$43</f>
        <v>0</v>
      </c>
      <c r="W17" s="19">
        <f t="shared" si="6"/>
        <v>60</v>
      </c>
      <c r="X17" s="19">
        <f t="shared" si="6"/>
        <v>0</v>
      </c>
      <c r="Z17" s="19">
        <f t="shared" ref="Z17:AB22" si="7">$H17*J17*$C$43</f>
        <v>0</v>
      </c>
      <c r="AA17" s="19">
        <f t="shared" si="7"/>
        <v>60</v>
      </c>
      <c r="AB17" s="19">
        <f t="shared" si="7"/>
        <v>0</v>
      </c>
    </row>
    <row r="18" spans="1:28" x14ac:dyDescent="0.25">
      <c r="B18" t="s">
        <v>20</v>
      </c>
      <c r="C18" s="11"/>
      <c r="E18" s="2">
        <v>500</v>
      </c>
      <c r="F18" s="2">
        <v>500</v>
      </c>
      <c r="G18" s="2">
        <v>500</v>
      </c>
      <c r="H18" s="2">
        <v>500</v>
      </c>
      <c r="J18" s="17">
        <v>0</v>
      </c>
      <c r="K18" s="17">
        <v>0.95</v>
      </c>
      <c r="L18" s="17">
        <v>0.05</v>
      </c>
      <c r="M18" s="17"/>
      <c r="N18" s="19">
        <f t="shared" si="4"/>
        <v>0</v>
      </c>
      <c r="O18" s="19">
        <f t="shared" si="4"/>
        <v>190</v>
      </c>
      <c r="P18" s="19">
        <f t="shared" si="4"/>
        <v>10</v>
      </c>
      <c r="R18" s="19">
        <f t="shared" si="5"/>
        <v>0</v>
      </c>
      <c r="S18" s="19">
        <f t="shared" si="5"/>
        <v>190</v>
      </c>
      <c r="T18" s="19">
        <f t="shared" si="5"/>
        <v>10</v>
      </c>
      <c r="V18" s="19">
        <f t="shared" si="6"/>
        <v>0</v>
      </c>
      <c r="W18" s="19">
        <f t="shared" si="6"/>
        <v>190</v>
      </c>
      <c r="X18" s="19">
        <f t="shared" si="6"/>
        <v>10</v>
      </c>
      <c r="Z18" s="19">
        <f t="shared" si="7"/>
        <v>0</v>
      </c>
      <c r="AA18" s="19">
        <f t="shared" si="7"/>
        <v>190</v>
      </c>
      <c r="AB18" s="19">
        <f t="shared" si="7"/>
        <v>10</v>
      </c>
    </row>
    <row r="19" spans="1:28" x14ac:dyDescent="0.25">
      <c r="B19" t="s">
        <v>21</v>
      </c>
      <c r="C19" s="11"/>
      <c r="E19" s="2">
        <v>400</v>
      </c>
      <c r="F19" s="2">
        <v>400</v>
      </c>
      <c r="G19" s="2">
        <v>400</v>
      </c>
      <c r="H19" s="2">
        <v>400</v>
      </c>
      <c r="J19" s="17">
        <v>0.5</v>
      </c>
      <c r="K19" s="17">
        <v>0.04</v>
      </c>
      <c r="L19" s="17">
        <v>0.46</v>
      </c>
      <c r="M19" s="17"/>
      <c r="N19" s="19">
        <f t="shared" si="4"/>
        <v>80</v>
      </c>
      <c r="O19" s="19">
        <f t="shared" si="4"/>
        <v>6.4</v>
      </c>
      <c r="P19" s="19">
        <f t="shared" si="4"/>
        <v>73.600000000000009</v>
      </c>
      <c r="R19" s="19">
        <f t="shared" si="5"/>
        <v>80</v>
      </c>
      <c r="S19" s="19">
        <f t="shared" si="5"/>
        <v>6.4</v>
      </c>
      <c r="T19" s="19">
        <f t="shared" si="5"/>
        <v>73.600000000000009</v>
      </c>
      <c r="V19" s="19">
        <f t="shared" si="6"/>
        <v>80</v>
      </c>
      <c r="W19" s="19">
        <f t="shared" si="6"/>
        <v>6.4</v>
      </c>
      <c r="X19" s="19">
        <f t="shared" si="6"/>
        <v>73.600000000000009</v>
      </c>
      <c r="Z19" s="19">
        <f t="shared" si="7"/>
        <v>80</v>
      </c>
      <c r="AA19" s="19">
        <f t="shared" si="7"/>
        <v>6.4</v>
      </c>
      <c r="AB19" s="19">
        <f t="shared" si="7"/>
        <v>73.600000000000009</v>
      </c>
    </row>
    <row r="20" spans="1:28" x14ac:dyDescent="0.25">
      <c r="B20" t="s">
        <v>22</v>
      </c>
      <c r="C20" s="11"/>
      <c r="E20" s="2">
        <v>500</v>
      </c>
      <c r="F20" s="2">
        <v>500</v>
      </c>
      <c r="G20" s="2">
        <v>0</v>
      </c>
      <c r="H20" s="2">
        <v>0</v>
      </c>
      <c r="J20" s="17">
        <v>0</v>
      </c>
      <c r="K20" s="17">
        <v>0</v>
      </c>
      <c r="L20" s="17">
        <v>1</v>
      </c>
      <c r="M20" s="17"/>
      <c r="N20" s="19">
        <f t="shared" si="4"/>
        <v>0</v>
      </c>
      <c r="O20" s="19">
        <f t="shared" si="4"/>
        <v>0</v>
      </c>
      <c r="P20" s="19">
        <f t="shared" si="4"/>
        <v>200</v>
      </c>
      <c r="R20" s="19">
        <f t="shared" si="5"/>
        <v>0</v>
      </c>
      <c r="S20" s="19">
        <f t="shared" si="5"/>
        <v>0</v>
      </c>
      <c r="T20" s="19">
        <f t="shared" si="5"/>
        <v>200</v>
      </c>
      <c r="V20" s="19">
        <f t="shared" si="6"/>
        <v>0</v>
      </c>
      <c r="W20" s="19">
        <f t="shared" si="6"/>
        <v>0</v>
      </c>
      <c r="X20" s="19">
        <f t="shared" si="6"/>
        <v>0</v>
      </c>
      <c r="Z20" s="19">
        <f t="shared" si="7"/>
        <v>0</v>
      </c>
      <c r="AA20" s="19">
        <f t="shared" si="7"/>
        <v>0</v>
      </c>
      <c r="AB20" s="19">
        <f t="shared" si="7"/>
        <v>0</v>
      </c>
    </row>
    <row r="21" spans="1:28" x14ac:dyDescent="0.25">
      <c r="B21" t="s">
        <v>23</v>
      </c>
      <c r="C21" s="11"/>
      <c r="E21" s="2">
        <v>600</v>
      </c>
      <c r="F21" s="2">
        <v>600</v>
      </c>
      <c r="G21" s="2">
        <v>0</v>
      </c>
      <c r="H21" s="2">
        <v>0</v>
      </c>
      <c r="J21" s="17">
        <v>0.51</v>
      </c>
      <c r="K21" s="17">
        <v>0.46</v>
      </c>
      <c r="L21" s="17">
        <v>0.03</v>
      </c>
      <c r="M21" s="17"/>
      <c r="N21" s="19">
        <f t="shared" si="4"/>
        <v>122.4</v>
      </c>
      <c r="O21" s="19">
        <f t="shared" si="4"/>
        <v>110.4</v>
      </c>
      <c r="P21" s="19">
        <f t="shared" si="4"/>
        <v>7.2</v>
      </c>
      <c r="R21" s="19">
        <f t="shared" si="5"/>
        <v>122.4</v>
      </c>
      <c r="S21" s="19">
        <f t="shared" si="5"/>
        <v>110.4</v>
      </c>
      <c r="T21" s="19">
        <f t="shared" si="5"/>
        <v>7.2</v>
      </c>
      <c r="V21" s="19">
        <f t="shared" si="6"/>
        <v>0</v>
      </c>
      <c r="W21" s="19">
        <f t="shared" si="6"/>
        <v>0</v>
      </c>
      <c r="X21" s="19">
        <f t="shared" si="6"/>
        <v>0</v>
      </c>
      <c r="Z21" s="19">
        <f t="shared" si="7"/>
        <v>0</v>
      </c>
      <c r="AA21" s="19">
        <f t="shared" si="7"/>
        <v>0</v>
      </c>
      <c r="AB21" s="19">
        <f t="shared" si="7"/>
        <v>0</v>
      </c>
    </row>
    <row r="22" spans="1:28" x14ac:dyDescent="0.25">
      <c r="B22" t="s">
        <v>24</v>
      </c>
      <c r="C22" s="11"/>
      <c r="E22" s="2">
        <v>850</v>
      </c>
      <c r="F22" s="2">
        <v>850</v>
      </c>
      <c r="G22" s="2">
        <v>850</v>
      </c>
      <c r="H22" s="2">
        <v>850</v>
      </c>
      <c r="J22" s="17">
        <v>0.27</v>
      </c>
      <c r="K22" s="17">
        <v>0.49</v>
      </c>
      <c r="L22" s="17">
        <v>0.24</v>
      </c>
      <c r="M22" s="17"/>
      <c r="N22" s="19">
        <f t="shared" si="4"/>
        <v>91.800000000000011</v>
      </c>
      <c r="O22" s="19">
        <f t="shared" si="4"/>
        <v>166.60000000000002</v>
      </c>
      <c r="P22" s="19">
        <f t="shared" si="4"/>
        <v>81.600000000000009</v>
      </c>
      <c r="R22" s="19">
        <f t="shared" si="5"/>
        <v>91.800000000000011</v>
      </c>
      <c r="S22" s="19">
        <f t="shared" si="5"/>
        <v>166.60000000000002</v>
      </c>
      <c r="T22" s="19">
        <f t="shared" si="5"/>
        <v>81.600000000000009</v>
      </c>
      <c r="V22" s="19">
        <f t="shared" si="6"/>
        <v>91.800000000000011</v>
      </c>
      <c r="W22" s="19">
        <f t="shared" si="6"/>
        <v>166.60000000000002</v>
      </c>
      <c r="X22" s="19">
        <f t="shared" si="6"/>
        <v>81.600000000000009</v>
      </c>
      <c r="Z22" s="19">
        <f t="shared" si="7"/>
        <v>91.800000000000011</v>
      </c>
      <c r="AA22" s="19">
        <f t="shared" si="7"/>
        <v>166.60000000000002</v>
      </c>
      <c r="AB22" s="19">
        <f t="shared" si="7"/>
        <v>81.600000000000009</v>
      </c>
    </row>
    <row r="23" spans="1:28" x14ac:dyDescent="0.25">
      <c r="A23" t="s">
        <v>25</v>
      </c>
      <c r="C23" s="10" t="s">
        <v>26</v>
      </c>
      <c r="K23" s="2"/>
      <c r="N23" s="12"/>
      <c r="O23" s="12"/>
      <c r="P23" s="12"/>
      <c r="R23" s="12"/>
      <c r="S23" s="12"/>
      <c r="T23" s="12"/>
      <c r="V23" s="12"/>
      <c r="W23" s="12"/>
      <c r="X23" s="12"/>
      <c r="Z23" s="12"/>
      <c r="AA23" s="12"/>
      <c r="AB23" s="12"/>
    </row>
    <row r="24" spans="1:28" x14ac:dyDescent="0.25">
      <c r="B24" t="s">
        <v>27</v>
      </c>
      <c r="C24" s="11"/>
      <c r="E24" s="2">
        <v>500</v>
      </c>
      <c r="F24" s="2">
        <v>500</v>
      </c>
      <c r="G24" s="2">
        <v>500</v>
      </c>
      <c r="H24" s="2">
        <v>500</v>
      </c>
      <c r="J24" s="17">
        <v>0.04</v>
      </c>
      <c r="K24" s="17">
        <v>7.0000000000000007E-2</v>
      </c>
      <c r="L24" s="17">
        <v>0.69</v>
      </c>
      <c r="M24" s="17"/>
      <c r="N24" s="2">
        <f>$E24*J24*$C$44</f>
        <v>28</v>
      </c>
      <c r="O24" s="19">
        <f>$E24*K24*$C$44</f>
        <v>49</v>
      </c>
      <c r="P24" s="19">
        <f>$E24*L24*$C$44</f>
        <v>482.99999999999994</v>
      </c>
      <c r="R24" s="19">
        <f>$F24*J24*$C$44</f>
        <v>28</v>
      </c>
      <c r="S24" s="19">
        <f>$F24*K24*$C$44</f>
        <v>49</v>
      </c>
      <c r="T24" s="19">
        <f>$F24*L24*$C$44</f>
        <v>482.99999999999994</v>
      </c>
      <c r="V24" s="19">
        <f>$G24*J24*$C$44</f>
        <v>28</v>
      </c>
      <c r="W24" s="19">
        <f>$G24*K24*$C$44</f>
        <v>49</v>
      </c>
      <c r="X24" s="19">
        <f>$G24*L24*$C$44</f>
        <v>482.99999999999994</v>
      </c>
      <c r="Z24" s="19">
        <f>$H24*J24*$C$44</f>
        <v>28</v>
      </c>
      <c r="AA24" s="19">
        <f>$H24*K24*$C$44</f>
        <v>49</v>
      </c>
      <c r="AB24" s="19">
        <f>$H24*L24*$C$44</f>
        <v>482.99999999999994</v>
      </c>
    </row>
    <row r="25" spans="1:28" x14ac:dyDescent="0.25">
      <c r="C25" s="11"/>
      <c r="H25" s="2"/>
      <c r="K25" s="2"/>
    </row>
    <row r="26" spans="1:28" x14ac:dyDescent="0.25">
      <c r="A26" t="s">
        <v>28</v>
      </c>
      <c r="C26" s="10" t="s">
        <v>9</v>
      </c>
      <c r="E26" s="2">
        <v>0</v>
      </c>
      <c r="F26" s="2">
        <v>272</v>
      </c>
      <c r="G26" s="2">
        <v>500</v>
      </c>
      <c r="H26" s="2">
        <v>500</v>
      </c>
      <c r="J26" s="17">
        <v>0</v>
      </c>
      <c r="K26" s="17">
        <v>0</v>
      </c>
      <c r="L26" s="17">
        <v>1</v>
      </c>
      <c r="M26" s="17"/>
      <c r="N26" s="19">
        <f t="shared" ref="N26:P27" si="8">$E26*J26*$C$42</f>
        <v>0</v>
      </c>
      <c r="O26" s="19">
        <f t="shared" si="8"/>
        <v>0</v>
      </c>
      <c r="P26" s="19">
        <f t="shared" si="8"/>
        <v>0</v>
      </c>
      <c r="R26" s="19">
        <f t="shared" ref="R26:T27" si="9">$F26*J26*$C$42</f>
        <v>0</v>
      </c>
      <c r="S26" s="19">
        <f t="shared" si="9"/>
        <v>0</v>
      </c>
      <c r="T26" s="19">
        <f t="shared" si="9"/>
        <v>1547.136</v>
      </c>
      <c r="V26" s="19">
        <f t="shared" ref="V26:X27" si="10">$G26*J26*$C$42</f>
        <v>0</v>
      </c>
      <c r="W26" s="19">
        <f t="shared" si="10"/>
        <v>0</v>
      </c>
      <c r="X26" s="19">
        <f t="shared" si="10"/>
        <v>2844</v>
      </c>
      <c r="Z26" s="19">
        <f t="shared" ref="Z26:AB27" si="11">$H26*J26*$C$42</f>
        <v>0</v>
      </c>
      <c r="AA26" s="19">
        <f t="shared" si="11"/>
        <v>0</v>
      </c>
      <c r="AB26" s="19">
        <f t="shared" si="11"/>
        <v>2844</v>
      </c>
    </row>
    <row r="27" spans="1:28" x14ac:dyDescent="0.25">
      <c r="A27" t="s">
        <v>29</v>
      </c>
      <c r="C27" s="10" t="s">
        <v>30</v>
      </c>
      <c r="E27" s="2">
        <v>1000</v>
      </c>
      <c r="F27" s="2">
        <v>1000</v>
      </c>
      <c r="G27" s="2">
        <v>1000</v>
      </c>
      <c r="H27" s="2">
        <v>1000</v>
      </c>
      <c r="J27" s="17">
        <v>0</v>
      </c>
      <c r="K27" s="17">
        <v>0</v>
      </c>
      <c r="L27" s="17">
        <v>1</v>
      </c>
      <c r="M27" s="17"/>
      <c r="N27" s="19">
        <f t="shared" si="8"/>
        <v>0</v>
      </c>
      <c r="O27" s="19">
        <f t="shared" si="8"/>
        <v>0</v>
      </c>
      <c r="P27" s="19">
        <f t="shared" si="8"/>
        <v>5688</v>
      </c>
      <c r="R27" s="19">
        <f t="shared" si="9"/>
        <v>0</v>
      </c>
      <c r="S27" s="19">
        <f t="shared" si="9"/>
        <v>0</v>
      </c>
      <c r="T27" s="19">
        <f t="shared" si="9"/>
        <v>5688</v>
      </c>
      <c r="V27" s="19">
        <f t="shared" si="10"/>
        <v>0</v>
      </c>
      <c r="W27" s="19">
        <f t="shared" si="10"/>
        <v>0</v>
      </c>
      <c r="X27" s="19">
        <f t="shared" si="10"/>
        <v>5688</v>
      </c>
      <c r="Z27" s="19">
        <f t="shared" si="11"/>
        <v>0</v>
      </c>
      <c r="AA27" s="19">
        <f t="shared" si="11"/>
        <v>0</v>
      </c>
      <c r="AB27" s="19">
        <f t="shared" si="11"/>
        <v>5688</v>
      </c>
    </row>
    <row r="28" spans="1:28" x14ac:dyDescent="0.25">
      <c r="B28" t="s">
        <v>31</v>
      </c>
      <c r="C28" s="10"/>
      <c r="H28" s="2"/>
      <c r="J28" s="2"/>
      <c r="K28" s="2"/>
      <c r="L28" s="2"/>
      <c r="M28" s="19"/>
      <c r="N28" s="2"/>
      <c r="O28" s="19"/>
      <c r="P28" s="2"/>
      <c r="R28" s="19"/>
      <c r="S28" s="19"/>
      <c r="T28" s="19"/>
      <c r="V28" s="19"/>
      <c r="W28" s="19"/>
      <c r="X28" s="19"/>
      <c r="Z28" s="19"/>
      <c r="AA28" s="19"/>
      <c r="AB28" s="19"/>
    </row>
    <row r="29" spans="1:28" x14ac:dyDescent="0.25">
      <c r="A29" t="s">
        <v>32</v>
      </c>
      <c r="C29" s="10" t="s">
        <v>18</v>
      </c>
      <c r="E29" s="2">
        <v>1447.0825509234273</v>
      </c>
      <c r="F29" s="2">
        <v>447.08255092342733</v>
      </c>
      <c r="G29" s="2">
        <v>562.08255092342733</v>
      </c>
      <c r="H29" s="2">
        <v>317.67352049756784</v>
      </c>
      <c r="J29" s="17">
        <v>1</v>
      </c>
      <c r="K29" s="17">
        <v>0</v>
      </c>
      <c r="L29" s="17">
        <v>0</v>
      </c>
      <c r="M29" s="17"/>
      <c r="N29" s="19">
        <f t="shared" ref="N29:P30" si="12">$E29*J29*$C$43</f>
        <v>578.83302036937096</v>
      </c>
      <c r="O29" s="19">
        <f t="shared" si="12"/>
        <v>0</v>
      </c>
      <c r="P29" s="19">
        <f t="shared" si="12"/>
        <v>0</v>
      </c>
      <c r="R29" s="19">
        <f t="shared" ref="R29:T30" si="13">$F29*J29*$C$43</f>
        <v>178.83302036937096</v>
      </c>
      <c r="S29" s="19">
        <f t="shared" si="13"/>
        <v>0</v>
      </c>
      <c r="T29" s="19">
        <f t="shared" si="13"/>
        <v>0</v>
      </c>
      <c r="V29" s="19">
        <f t="shared" ref="V29:X30" si="14">$G29*J29*$C$43</f>
        <v>224.83302036937096</v>
      </c>
      <c r="W29" s="19">
        <f t="shared" si="14"/>
        <v>0</v>
      </c>
      <c r="X29" s="19">
        <f t="shared" si="14"/>
        <v>0</v>
      </c>
      <c r="Z29" s="19">
        <f t="shared" ref="Z29:AB30" si="15">$H29*J29*$C$43</f>
        <v>127.06940819902714</v>
      </c>
      <c r="AA29" s="19">
        <f t="shared" si="15"/>
        <v>0</v>
      </c>
      <c r="AB29" s="19">
        <f t="shared" si="15"/>
        <v>0</v>
      </c>
    </row>
    <row r="30" spans="1:28" x14ac:dyDescent="0.25">
      <c r="A30" t="s">
        <v>33</v>
      </c>
      <c r="C30" s="10" t="s">
        <v>30</v>
      </c>
      <c r="E30" s="2">
        <v>1000</v>
      </c>
      <c r="F30" s="2">
        <v>0</v>
      </c>
      <c r="G30" s="2">
        <v>1000</v>
      </c>
      <c r="H30" s="2">
        <v>0</v>
      </c>
      <c r="J30" s="17">
        <v>1</v>
      </c>
      <c r="K30" s="17">
        <v>0</v>
      </c>
      <c r="L30" s="17">
        <v>0</v>
      </c>
      <c r="M30" s="17"/>
      <c r="N30" s="19">
        <f t="shared" si="12"/>
        <v>400</v>
      </c>
      <c r="O30" s="19">
        <f t="shared" si="12"/>
        <v>0</v>
      </c>
      <c r="P30" s="19">
        <f t="shared" si="12"/>
        <v>0</v>
      </c>
      <c r="R30" s="19">
        <f t="shared" si="13"/>
        <v>0</v>
      </c>
      <c r="S30" s="19">
        <f t="shared" si="13"/>
        <v>0</v>
      </c>
      <c r="T30" s="19">
        <f t="shared" si="13"/>
        <v>0</v>
      </c>
      <c r="V30" s="19">
        <f t="shared" si="14"/>
        <v>400</v>
      </c>
      <c r="W30" s="19">
        <f t="shared" si="14"/>
        <v>0</v>
      </c>
      <c r="X30" s="19">
        <f t="shared" si="14"/>
        <v>0</v>
      </c>
      <c r="Z30" s="19">
        <f t="shared" si="15"/>
        <v>0</v>
      </c>
      <c r="AA30" s="19">
        <f t="shared" si="15"/>
        <v>0</v>
      </c>
      <c r="AB30" s="19">
        <f t="shared" si="15"/>
        <v>0</v>
      </c>
    </row>
    <row r="31" spans="1:28" x14ac:dyDescent="0.25">
      <c r="B31" t="s">
        <v>34</v>
      </c>
      <c r="C31" s="10"/>
      <c r="H31" s="2"/>
      <c r="J31" s="2"/>
      <c r="K31" s="2"/>
      <c r="L31" s="2"/>
      <c r="M31" s="19"/>
      <c r="N31" s="2"/>
      <c r="O31" s="19"/>
      <c r="P31" s="2"/>
      <c r="R31" s="19"/>
      <c r="S31" s="19"/>
      <c r="T31" s="19"/>
      <c r="V31" s="19"/>
      <c r="W31" s="19"/>
      <c r="X31" s="19"/>
      <c r="Z31" s="19"/>
      <c r="AA31" s="19"/>
      <c r="AB31" s="19"/>
    </row>
    <row r="32" spans="1:28" x14ac:dyDescent="0.25">
      <c r="A32" t="s">
        <v>35</v>
      </c>
      <c r="C32" s="10" t="s">
        <v>18</v>
      </c>
      <c r="E32" s="2">
        <v>603.99928847388458</v>
      </c>
      <c r="F32" s="2">
        <v>603.99928847388458</v>
      </c>
      <c r="G32" s="2">
        <v>603.99928847388458</v>
      </c>
      <c r="H32" s="2">
        <v>419.98188281672992</v>
      </c>
      <c r="J32" s="17">
        <v>0</v>
      </c>
      <c r="K32" s="17">
        <v>0.99</v>
      </c>
      <c r="L32" s="17">
        <v>0.01</v>
      </c>
      <c r="M32" s="17"/>
      <c r="N32" s="19">
        <f>$E32*J32*$C$43</f>
        <v>0</v>
      </c>
      <c r="O32" s="19">
        <f>$E32*K32*$C$43</f>
        <v>239.18371823565832</v>
      </c>
      <c r="P32" s="19">
        <f>$E32*L32*$C$43</f>
        <v>2.4159971538955385</v>
      </c>
      <c r="R32" s="19">
        <f>$F32*J32*$C$43</f>
        <v>0</v>
      </c>
      <c r="S32" s="19">
        <f>$F32*K32*$C$43</f>
        <v>239.18371823565832</v>
      </c>
      <c r="T32" s="19">
        <f>$F32*L32*$C$43</f>
        <v>2.4159971538955385</v>
      </c>
      <c r="V32" s="19">
        <f>$G32*J32*$C$43</f>
        <v>0</v>
      </c>
      <c r="W32" s="19">
        <f>$G32*K32*$C$43</f>
        <v>239.18371823565832</v>
      </c>
      <c r="X32" s="19">
        <f>$G32*L32*$C$43</f>
        <v>2.4159971538955385</v>
      </c>
      <c r="Z32" s="19">
        <f>$H32*J32*$C$43</f>
        <v>0</v>
      </c>
      <c r="AA32" s="19">
        <f>$H32*K32*$C$43</f>
        <v>166.31282559542507</v>
      </c>
      <c r="AB32" s="19">
        <f>$H32*L32*$C$43</f>
        <v>1.67992753126692</v>
      </c>
    </row>
    <row r="33" spans="1:36" x14ac:dyDescent="0.25">
      <c r="B33" t="s">
        <v>36</v>
      </c>
      <c r="C33" s="10"/>
      <c r="H33" s="2"/>
      <c r="J33" s="2"/>
      <c r="K33" s="2"/>
      <c r="L33" s="2"/>
      <c r="M33" s="19"/>
      <c r="N33" s="2"/>
      <c r="O33" s="19"/>
      <c r="P33" s="2"/>
      <c r="R33" s="19"/>
      <c r="S33" s="19"/>
      <c r="T33" s="19"/>
      <c r="V33" s="19"/>
      <c r="W33" s="19"/>
      <c r="X33" s="19"/>
      <c r="Z33" s="19"/>
      <c r="AA33" s="19"/>
      <c r="AB33" s="19"/>
    </row>
    <row r="34" spans="1:36" x14ac:dyDescent="0.25">
      <c r="A34" t="s">
        <v>37</v>
      </c>
      <c r="C34" s="10" t="s">
        <v>18</v>
      </c>
      <c r="E34" s="2">
        <v>500</v>
      </c>
      <c r="F34" s="2">
        <v>500</v>
      </c>
      <c r="G34" s="2">
        <v>500</v>
      </c>
      <c r="H34" s="2">
        <v>500</v>
      </c>
      <c r="J34" s="17">
        <v>0</v>
      </c>
      <c r="K34" s="17">
        <v>0.86</v>
      </c>
      <c r="L34" s="17">
        <v>0.14000000000000001</v>
      </c>
      <c r="M34" s="17"/>
      <c r="N34" s="19">
        <f t="shared" ref="N34:P35" si="16">$E34*J34*$C$43</f>
        <v>0</v>
      </c>
      <c r="O34" s="19">
        <f t="shared" si="16"/>
        <v>172</v>
      </c>
      <c r="P34" s="19">
        <f t="shared" si="16"/>
        <v>28</v>
      </c>
      <c r="R34" s="19">
        <f t="shared" ref="R34:T35" si="17">$F34*J34*$C$43</f>
        <v>0</v>
      </c>
      <c r="S34" s="19">
        <f t="shared" si="17"/>
        <v>172</v>
      </c>
      <c r="T34" s="19">
        <f t="shared" si="17"/>
        <v>28</v>
      </c>
      <c r="V34" s="19">
        <f t="shared" ref="V34:X35" si="18">$G34*J34*$C$43</f>
        <v>0</v>
      </c>
      <c r="W34" s="19">
        <f t="shared" si="18"/>
        <v>172</v>
      </c>
      <c r="X34" s="19">
        <f t="shared" si="18"/>
        <v>28</v>
      </c>
      <c r="Z34" s="19">
        <f t="shared" ref="Z34:AB35" si="19">$H34*J34*$C$43</f>
        <v>0</v>
      </c>
      <c r="AA34" s="19">
        <f t="shared" si="19"/>
        <v>172</v>
      </c>
      <c r="AB34" s="19">
        <f t="shared" si="19"/>
        <v>28</v>
      </c>
    </row>
    <row r="35" spans="1:36" x14ac:dyDescent="0.25">
      <c r="A35" t="s">
        <v>38</v>
      </c>
      <c r="C35" s="10" t="s">
        <v>18</v>
      </c>
      <c r="E35" s="2">
        <v>0</v>
      </c>
      <c r="F35" s="2">
        <v>0</v>
      </c>
      <c r="G35" s="2">
        <v>0</v>
      </c>
      <c r="H35" s="2">
        <v>1994.6677370805453</v>
      </c>
      <c r="J35" s="17">
        <v>0</v>
      </c>
      <c r="K35" s="17">
        <v>0.86</v>
      </c>
      <c r="L35" s="17">
        <v>0.14000000000000001</v>
      </c>
      <c r="M35" s="17"/>
      <c r="N35" s="19">
        <f t="shared" si="16"/>
        <v>0</v>
      </c>
      <c r="O35" s="19">
        <f t="shared" si="16"/>
        <v>0</v>
      </c>
      <c r="P35" s="19">
        <f t="shared" si="16"/>
        <v>0</v>
      </c>
      <c r="R35" s="19">
        <f t="shared" si="17"/>
        <v>0</v>
      </c>
      <c r="S35" s="19">
        <f t="shared" si="17"/>
        <v>0</v>
      </c>
      <c r="T35" s="19">
        <f t="shared" si="17"/>
        <v>0</v>
      </c>
      <c r="V35" s="19">
        <f t="shared" si="18"/>
        <v>0</v>
      </c>
      <c r="W35" s="19">
        <f t="shared" si="18"/>
        <v>0</v>
      </c>
      <c r="X35" s="19">
        <f t="shared" si="18"/>
        <v>0</v>
      </c>
      <c r="Z35" s="19">
        <f t="shared" si="19"/>
        <v>0</v>
      </c>
      <c r="AA35" s="19">
        <f t="shared" si="19"/>
        <v>686.16570155570753</v>
      </c>
      <c r="AB35" s="19">
        <f t="shared" si="19"/>
        <v>111.70139327651054</v>
      </c>
    </row>
    <row r="36" spans="1:36" x14ac:dyDescent="0.25">
      <c r="B36" t="s">
        <v>39</v>
      </c>
      <c r="C36" s="10"/>
      <c r="H36" s="2"/>
      <c r="J36" s="2"/>
      <c r="K36" s="2"/>
      <c r="L36" s="2"/>
      <c r="M36" s="19"/>
      <c r="N36" s="2"/>
      <c r="O36" s="19"/>
      <c r="P36" s="2"/>
      <c r="R36" s="19"/>
      <c r="S36" s="19"/>
      <c r="T36" s="19"/>
      <c r="V36" s="19"/>
      <c r="W36" s="19"/>
      <c r="X36" s="19"/>
      <c r="Z36" s="19"/>
      <c r="AA36" s="19"/>
      <c r="AB36" s="19"/>
    </row>
    <row r="37" spans="1:36" x14ac:dyDescent="0.25">
      <c r="A37" t="s">
        <v>40</v>
      </c>
      <c r="C37" s="10" t="s">
        <v>18</v>
      </c>
      <c r="E37" s="2">
        <v>1000</v>
      </c>
      <c r="F37" s="2">
        <v>1000</v>
      </c>
      <c r="G37" s="2">
        <v>1000</v>
      </c>
      <c r="H37" s="2">
        <v>1000</v>
      </c>
      <c r="J37" s="17">
        <v>0.15</v>
      </c>
      <c r="K37" s="17">
        <v>0.15</v>
      </c>
      <c r="L37" s="17">
        <v>0.7</v>
      </c>
      <c r="M37" s="17"/>
      <c r="N37" s="19">
        <f t="shared" ref="N37:P38" si="20">$E37*J37*$C$43</f>
        <v>60</v>
      </c>
      <c r="O37" s="19">
        <f t="shared" si="20"/>
        <v>60</v>
      </c>
      <c r="P37" s="19">
        <f t="shared" si="20"/>
        <v>280</v>
      </c>
      <c r="R37" s="19">
        <f t="shared" ref="R37:T38" si="21">$F37*J37*$C$43</f>
        <v>60</v>
      </c>
      <c r="S37" s="19">
        <f t="shared" si="21"/>
        <v>60</v>
      </c>
      <c r="T37" s="19">
        <f t="shared" si="21"/>
        <v>280</v>
      </c>
      <c r="V37" s="19">
        <f t="shared" ref="V37:X38" si="22">$G37*J37*$C$43</f>
        <v>60</v>
      </c>
      <c r="W37" s="19">
        <f t="shared" si="22"/>
        <v>60</v>
      </c>
      <c r="X37" s="19">
        <f t="shared" si="22"/>
        <v>280</v>
      </c>
      <c r="Z37" s="19">
        <f t="shared" ref="Z37:AB38" si="23">$H37*J37*$C$43</f>
        <v>60</v>
      </c>
      <c r="AA37" s="19">
        <f t="shared" si="23"/>
        <v>60</v>
      </c>
      <c r="AB37" s="19">
        <f t="shared" si="23"/>
        <v>280</v>
      </c>
    </row>
    <row r="38" spans="1:36" x14ac:dyDescent="0.25">
      <c r="A38" t="s">
        <v>41</v>
      </c>
      <c r="C38" s="10" t="s">
        <v>18</v>
      </c>
      <c r="E38" s="2">
        <v>0</v>
      </c>
      <c r="F38" s="2">
        <v>0</v>
      </c>
      <c r="G38" s="2">
        <v>0</v>
      </c>
      <c r="H38" s="2">
        <v>1961.8849891994616</v>
      </c>
      <c r="J38" s="17">
        <v>0.15</v>
      </c>
      <c r="K38" s="17">
        <v>0.15</v>
      </c>
      <c r="L38" s="17">
        <v>0.7</v>
      </c>
      <c r="M38" s="17"/>
      <c r="N38" s="19">
        <f t="shared" si="20"/>
        <v>0</v>
      </c>
      <c r="O38" s="19">
        <f t="shared" si="20"/>
        <v>0</v>
      </c>
      <c r="P38" s="19">
        <f t="shared" si="20"/>
        <v>0</v>
      </c>
      <c r="R38" s="19">
        <f t="shared" si="21"/>
        <v>0</v>
      </c>
      <c r="S38" s="19">
        <f t="shared" si="21"/>
        <v>0</v>
      </c>
      <c r="T38" s="19">
        <f t="shared" si="21"/>
        <v>0</v>
      </c>
      <c r="V38" s="19">
        <f t="shared" si="22"/>
        <v>0</v>
      </c>
      <c r="W38" s="19">
        <f t="shared" si="22"/>
        <v>0</v>
      </c>
      <c r="X38" s="19">
        <f t="shared" si="22"/>
        <v>0</v>
      </c>
      <c r="Z38" s="19">
        <f t="shared" si="23"/>
        <v>117.71309935196768</v>
      </c>
      <c r="AA38" s="19">
        <f t="shared" si="23"/>
        <v>117.71309935196768</v>
      </c>
      <c r="AB38" s="19">
        <f t="shared" si="23"/>
        <v>549.3277969758492</v>
      </c>
    </row>
    <row r="39" spans="1:36" x14ac:dyDescent="0.25">
      <c r="B39" t="s">
        <v>42</v>
      </c>
      <c r="C39" s="10"/>
      <c r="H39" s="2"/>
      <c r="J39" s="2"/>
      <c r="K39" s="2"/>
      <c r="L39" s="2"/>
      <c r="M39" s="19"/>
      <c r="N39" s="2"/>
      <c r="O39" s="19"/>
      <c r="P39" s="2"/>
      <c r="R39" s="19"/>
      <c r="S39" s="19"/>
      <c r="T39" s="19"/>
      <c r="V39" s="19"/>
      <c r="W39" s="19"/>
      <c r="X39" s="19"/>
      <c r="Z39" s="19"/>
      <c r="AA39" s="19"/>
      <c r="AB39" s="19"/>
    </row>
    <row r="40" spans="1:36" x14ac:dyDescent="0.25">
      <c r="C40" s="10"/>
      <c r="H40" s="2"/>
      <c r="J40" s="2"/>
      <c r="K40" s="2"/>
      <c r="L40" s="2"/>
      <c r="M40" s="19"/>
      <c r="N40" s="2"/>
      <c r="O40" s="19"/>
      <c r="P40" s="2"/>
      <c r="R40" s="19"/>
      <c r="S40" s="19"/>
      <c r="T40" s="19"/>
      <c r="V40" s="19"/>
      <c r="W40" s="19"/>
      <c r="X40" s="19"/>
      <c r="Z40" s="19"/>
      <c r="AA40" s="19"/>
      <c r="AB40" s="19"/>
    </row>
    <row r="41" spans="1:36" s="6" customFormat="1" x14ac:dyDescent="0.25">
      <c r="B41" s="29" t="s">
        <v>74</v>
      </c>
      <c r="C41" s="13">
        <v>2.2608999999999999</v>
      </c>
      <c r="E41" s="9"/>
      <c r="F41" s="9"/>
      <c r="G41" s="9"/>
      <c r="H41" s="9"/>
      <c r="J41" s="9"/>
      <c r="K41" s="9"/>
      <c r="M41" s="22" t="s">
        <v>58</v>
      </c>
      <c r="N41" s="22">
        <f>+SUM(N8:N14)</f>
        <v>4041.9589331337602</v>
      </c>
      <c r="O41" s="22">
        <f t="shared" ref="O41:P41" si="24">+SUM(O8:O14)</f>
        <v>6436.2193256778328</v>
      </c>
      <c r="P41" s="22">
        <f t="shared" si="24"/>
        <v>6706.3519892805034</v>
      </c>
      <c r="Q41" s="21"/>
      <c r="R41" s="22">
        <f>+SUM(R8:R14)</f>
        <v>5677.7653011337607</v>
      </c>
      <c r="S41" s="22">
        <f t="shared" ref="S41:T41" si="25">+SUM(S8:S14)</f>
        <v>7376.7537256778332</v>
      </c>
      <c r="T41" s="22">
        <f t="shared" si="25"/>
        <v>5662.9014212805032</v>
      </c>
      <c r="U41" s="21"/>
      <c r="V41" s="22">
        <f>+SUM(V8:V14)</f>
        <v>5312.6299511337602</v>
      </c>
      <c r="W41" s="22">
        <f t="shared" ref="W41:X41" si="26">+SUM(W8:W14)</f>
        <v>7108.2718506778328</v>
      </c>
      <c r="X41" s="22">
        <f t="shared" si="26"/>
        <v>5222.5911462805034</v>
      </c>
      <c r="Y41" s="21"/>
      <c r="Z41" s="22">
        <f>+SUM(Z8:Z14)</f>
        <v>2446.6532612959363</v>
      </c>
      <c r="AA41" s="22">
        <f t="shared" ref="AA41:AB41" si="27">+SUM(AA8:AA14)</f>
        <v>3511.5053491357999</v>
      </c>
      <c r="AB41" s="22">
        <f t="shared" si="27"/>
        <v>1818.5109018334076</v>
      </c>
      <c r="AD41" s="27" t="s">
        <v>72</v>
      </c>
      <c r="AE41"/>
      <c r="AF41"/>
      <c r="AH41" s="27" t="s">
        <v>72</v>
      </c>
      <c r="AI41" s="18"/>
      <c r="AJ41" s="18"/>
    </row>
    <row r="42" spans="1:36" s="6" customFormat="1" x14ac:dyDescent="0.25">
      <c r="B42" s="29" t="s">
        <v>53</v>
      </c>
      <c r="C42" s="13">
        <v>5.6879999999999997</v>
      </c>
      <c r="E42" s="9"/>
      <c r="F42" s="9"/>
      <c r="G42" s="9"/>
      <c r="H42" s="9"/>
      <c r="J42" s="9"/>
      <c r="K42" s="9"/>
      <c r="M42" s="22" t="s">
        <v>59</v>
      </c>
      <c r="N42" s="22">
        <f>+SUM(N17:N22)</f>
        <v>294.20000000000005</v>
      </c>
      <c r="O42" s="22">
        <f t="shared" ref="O42:P42" si="28">+SUM(O17:O22)</f>
        <v>533.4</v>
      </c>
      <c r="P42" s="22">
        <f t="shared" si="28"/>
        <v>372.40000000000003</v>
      </c>
      <c r="Q42" s="21"/>
      <c r="R42" s="22">
        <f>+SUM(R17:R22)</f>
        <v>294.20000000000005</v>
      </c>
      <c r="S42" s="22">
        <f t="shared" ref="S42:T42" si="29">+SUM(S17:S22)</f>
        <v>533.4</v>
      </c>
      <c r="T42" s="22">
        <f t="shared" si="29"/>
        <v>372.40000000000003</v>
      </c>
      <c r="U42" s="21"/>
      <c r="V42" s="22">
        <f>+SUM(V17:V22)</f>
        <v>171.8</v>
      </c>
      <c r="W42" s="22">
        <f t="shared" ref="W42:X42" si="30">+SUM(W17:W22)</f>
        <v>423</v>
      </c>
      <c r="X42" s="22">
        <f t="shared" si="30"/>
        <v>165.20000000000002</v>
      </c>
      <c r="Y42" s="21"/>
      <c r="Z42" s="22">
        <f>+SUM(Z17:Z22)</f>
        <v>171.8</v>
      </c>
      <c r="AA42" s="22">
        <f t="shared" ref="AA42:AB42" si="31">+SUM(AA17:AA22)</f>
        <v>423</v>
      </c>
      <c r="AB42" s="22">
        <f t="shared" si="31"/>
        <v>165.20000000000002</v>
      </c>
      <c r="AD42" s="5" t="s">
        <v>52</v>
      </c>
      <c r="AE42" s="5" t="s">
        <v>46</v>
      </c>
      <c r="AF42" s="5" t="s">
        <v>47</v>
      </c>
      <c r="AH42" s="5" t="s">
        <v>52</v>
      </c>
      <c r="AI42" s="5" t="s">
        <v>46</v>
      </c>
      <c r="AJ42" s="5" t="s">
        <v>47</v>
      </c>
    </row>
    <row r="43" spans="1:36" s="21" customFormat="1" x14ac:dyDescent="0.25">
      <c r="B43" s="30" t="s">
        <v>54</v>
      </c>
      <c r="C43" s="20">
        <v>0.4</v>
      </c>
      <c r="E43" s="22"/>
      <c r="F43" s="22"/>
      <c r="G43" s="22"/>
      <c r="H43" s="22"/>
      <c r="J43" s="22"/>
      <c r="K43" s="22"/>
      <c r="M43" s="15" t="s">
        <v>63</v>
      </c>
      <c r="N43" s="15">
        <f>N24</f>
        <v>28</v>
      </c>
      <c r="O43" s="15">
        <f t="shared" ref="O43:P43" si="32">O24</f>
        <v>49</v>
      </c>
      <c r="P43" s="15">
        <f t="shared" si="32"/>
        <v>482.99999999999994</v>
      </c>
      <c r="Q43" s="16"/>
      <c r="R43" s="15">
        <f>R24</f>
        <v>28</v>
      </c>
      <c r="S43" s="15">
        <f t="shared" ref="S43:T43" si="33">S24</f>
        <v>49</v>
      </c>
      <c r="T43" s="15">
        <f t="shared" si="33"/>
        <v>482.99999999999994</v>
      </c>
      <c r="U43" s="16"/>
      <c r="V43" s="15">
        <f>V24</f>
        <v>28</v>
      </c>
      <c r="W43" s="15">
        <f t="shared" ref="W43:X43" si="34">W24</f>
        <v>49</v>
      </c>
      <c r="X43" s="15">
        <f t="shared" si="34"/>
        <v>482.99999999999994</v>
      </c>
      <c r="Y43" s="16"/>
      <c r="Z43" s="15">
        <f>Z24</f>
        <v>28</v>
      </c>
      <c r="AA43" s="15">
        <f t="shared" ref="AA43:AB43" si="35">AA24</f>
        <v>49</v>
      </c>
      <c r="AB43" s="15">
        <f t="shared" si="35"/>
        <v>482.99999999999994</v>
      </c>
      <c r="AD43" s="19" t="s">
        <v>71</v>
      </c>
      <c r="AE43" s="19" t="s">
        <v>71</v>
      </c>
      <c r="AF43" s="19" t="s">
        <v>71</v>
      </c>
      <c r="AH43" s="19" t="s">
        <v>73</v>
      </c>
      <c r="AI43" s="19" t="s">
        <v>73</v>
      </c>
      <c r="AJ43" s="19" t="s">
        <v>73</v>
      </c>
    </row>
    <row r="44" spans="1:36" s="6" customFormat="1" x14ac:dyDescent="0.25">
      <c r="B44" s="29" t="s">
        <v>62</v>
      </c>
      <c r="C44" s="13">
        <v>1.4</v>
      </c>
      <c r="E44" s="9"/>
      <c r="F44" s="9"/>
      <c r="G44" s="9"/>
      <c r="H44" s="9"/>
      <c r="J44" s="9"/>
      <c r="K44" s="9"/>
      <c r="M44" s="9" t="s">
        <v>43</v>
      </c>
      <c r="N44" s="9">
        <f>SUM(N41:N43)</f>
        <v>4364.15893313376</v>
      </c>
      <c r="O44" s="9">
        <f t="shared" ref="O44:P44" si="36">SUM(O41:O43)</f>
        <v>7018.6193256778324</v>
      </c>
      <c r="P44" s="9">
        <f t="shared" si="36"/>
        <v>7561.751989280503</v>
      </c>
      <c r="R44" s="9">
        <f>SUM(R41:R43)</f>
        <v>5999.9653011337605</v>
      </c>
      <c r="S44" s="9">
        <f t="shared" ref="S44:T44" si="37">SUM(S41:S43)</f>
        <v>7959.1537256778329</v>
      </c>
      <c r="T44" s="9">
        <f t="shared" si="37"/>
        <v>6518.3014212805028</v>
      </c>
      <c r="V44" s="9">
        <f>SUM(V41:V43)</f>
        <v>5512.4299511337604</v>
      </c>
      <c r="W44" s="9">
        <f t="shared" ref="W44:X44" si="38">SUM(W41:W43)</f>
        <v>7580.2718506778328</v>
      </c>
      <c r="X44" s="9">
        <f t="shared" si="38"/>
        <v>5870.7911462805032</v>
      </c>
      <c r="Z44" s="9">
        <f>SUM(Z41:Z43)</f>
        <v>2646.4532612959365</v>
      </c>
      <c r="AA44" s="9">
        <f t="shared" ref="AA44:AB44" si="39">SUM(AA41:AA43)</f>
        <v>3983.5053491357999</v>
      </c>
      <c r="AB44" s="9">
        <f t="shared" si="39"/>
        <v>2466.7109018334077</v>
      </c>
      <c r="AD44" s="8">
        <f t="shared" ref="AD44:AF45" si="40">+V44-N44</f>
        <v>1148.2710180000004</v>
      </c>
      <c r="AE44" s="8">
        <f t="shared" si="40"/>
        <v>561.65252500000042</v>
      </c>
      <c r="AF44" s="8">
        <f t="shared" si="40"/>
        <v>-1690.9608429999998</v>
      </c>
      <c r="AG44" s="28"/>
      <c r="AH44" s="8">
        <f>+Z44-N44</f>
        <v>-1717.7056718378235</v>
      </c>
      <c r="AI44" s="8">
        <f t="shared" ref="AI44:AI45" si="41">+AA44-O44</f>
        <v>-3035.1139765420326</v>
      </c>
      <c r="AJ44" s="8">
        <f t="shared" ref="AJ44:AJ45" si="42">+AB44-P44</f>
        <v>-5095.0410874470954</v>
      </c>
    </row>
    <row r="45" spans="1:36" s="6" customFormat="1" x14ac:dyDescent="0.25">
      <c r="E45" s="8"/>
      <c r="F45" s="8"/>
      <c r="G45" s="8"/>
      <c r="H45" s="8"/>
      <c r="J45" s="8"/>
      <c r="K45" s="8"/>
      <c r="M45" s="8" t="s">
        <v>60</v>
      </c>
      <c r="N45" s="8">
        <f>+SUM(N26:N38)</f>
        <v>1038.8330203693708</v>
      </c>
      <c r="O45" s="8">
        <f t="shared" ref="O45:P45" si="43">+SUM(O26:O38)</f>
        <v>471.18371823565832</v>
      </c>
      <c r="P45" s="8">
        <f t="shared" si="43"/>
        <v>5998.4159971538957</v>
      </c>
      <c r="R45" s="8">
        <f>+SUM(R26:R38)</f>
        <v>238.83302036937096</v>
      </c>
      <c r="S45" s="8">
        <f t="shared" ref="S45:T45" si="44">+SUM(S26:S38)</f>
        <v>471.18371823565832</v>
      </c>
      <c r="T45" s="8">
        <f t="shared" si="44"/>
        <v>7545.5519971538961</v>
      </c>
      <c r="V45" s="8">
        <f>+SUM(V26:V38)</f>
        <v>684.83302036937096</v>
      </c>
      <c r="W45" s="8">
        <f t="shared" ref="W45:X45" si="45">+SUM(W26:W38)</f>
        <v>471.18371823565832</v>
      </c>
      <c r="X45" s="8">
        <f t="shared" si="45"/>
        <v>8842.4159971538957</v>
      </c>
      <c r="Z45" s="8">
        <f>+SUM(Z26:Z38)</f>
        <v>304.78250755099481</v>
      </c>
      <c r="AA45" s="8">
        <f t="shared" ref="AA45:AB45" si="46">+SUM(AA26:AA38)</f>
        <v>1202.1916265031002</v>
      </c>
      <c r="AB45" s="8">
        <f t="shared" si="46"/>
        <v>9502.7091177836282</v>
      </c>
      <c r="AD45" s="8">
        <f t="shared" si="40"/>
        <v>-353.99999999999989</v>
      </c>
      <c r="AE45" s="8">
        <f t="shared" si="40"/>
        <v>0</v>
      </c>
      <c r="AF45" s="8">
        <f t="shared" si="40"/>
        <v>2844</v>
      </c>
      <c r="AG45" s="28"/>
      <c r="AH45" s="8">
        <f t="shared" ref="AH45" si="47">+Z45-N45</f>
        <v>-734.05051281837609</v>
      </c>
      <c r="AI45" s="8">
        <f t="shared" si="41"/>
        <v>731.00790826744196</v>
      </c>
      <c r="AJ45" s="8">
        <f t="shared" si="42"/>
        <v>3504.2931206297326</v>
      </c>
    </row>
    <row r="46" spans="1:36" s="6" customFormat="1" x14ac:dyDescent="0.25">
      <c r="V46" s="14"/>
      <c r="W46" s="14"/>
    </row>
    <row r="47" spans="1:36" s="6" customFormat="1" x14ac:dyDescent="0.25">
      <c r="E47" s="8"/>
      <c r="F47" s="8"/>
      <c r="G47" s="8"/>
      <c r="H47" s="8"/>
      <c r="J47" s="8"/>
      <c r="K47" s="8"/>
      <c r="L47" s="8"/>
      <c r="M47" s="8"/>
      <c r="N47" s="8"/>
      <c r="O47" s="8"/>
      <c r="P47" s="8"/>
      <c r="R47" s="8"/>
      <c r="S47" s="8"/>
      <c r="T47" s="8"/>
      <c r="V47" s="8"/>
      <c r="W47" s="8"/>
      <c r="X47" s="8"/>
      <c r="Z47" s="8"/>
      <c r="AA47" s="8"/>
      <c r="AB47" s="8"/>
    </row>
    <row r="48" spans="1:36" x14ac:dyDescent="0.25">
      <c r="E48"/>
      <c r="F48"/>
      <c r="G48"/>
    </row>
    <row r="49" spans="5:7" x14ac:dyDescent="0.25">
      <c r="E49"/>
      <c r="F49"/>
      <c r="G49"/>
    </row>
    <row r="50" spans="5:7" x14ac:dyDescent="0.25">
      <c r="E50"/>
      <c r="F50"/>
      <c r="G50"/>
    </row>
    <row r="51" spans="5:7" x14ac:dyDescent="0.25">
      <c r="E51"/>
      <c r="F51"/>
      <c r="G51"/>
    </row>
    <row r="52" spans="5:7" x14ac:dyDescent="0.25">
      <c r="E52"/>
      <c r="F52"/>
      <c r="G52"/>
    </row>
    <row r="53" spans="5:7" x14ac:dyDescent="0.25">
      <c r="E53"/>
      <c r="F53"/>
      <c r="G53"/>
    </row>
    <row r="54" spans="5:7" x14ac:dyDescent="0.25">
      <c r="E54"/>
      <c r="F54"/>
      <c r="G54"/>
    </row>
    <row r="55" spans="5:7" x14ac:dyDescent="0.25">
      <c r="E55"/>
      <c r="F55"/>
      <c r="G55"/>
    </row>
    <row r="56" spans="5:7" x14ac:dyDescent="0.25">
      <c r="E56"/>
      <c r="F56"/>
      <c r="G56"/>
    </row>
    <row r="57" spans="5:7" x14ac:dyDescent="0.25">
      <c r="E57"/>
      <c r="F57"/>
      <c r="G57"/>
    </row>
    <row r="58" spans="5:7" x14ac:dyDescent="0.25">
      <c r="E58"/>
      <c r="F58"/>
      <c r="G58"/>
    </row>
    <row r="59" spans="5:7" x14ac:dyDescent="0.25">
      <c r="E59"/>
      <c r="F59"/>
      <c r="G59"/>
    </row>
    <row r="60" spans="5:7" x14ac:dyDescent="0.25">
      <c r="E60"/>
      <c r="F60"/>
      <c r="G60"/>
    </row>
    <row r="61" spans="5:7" x14ac:dyDescent="0.25">
      <c r="E61"/>
      <c r="F61"/>
      <c r="G61"/>
    </row>
    <row r="62" spans="5:7" x14ac:dyDescent="0.25">
      <c r="E62"/>
      <c r="F62"/>
      <c r="G62"/>
    </row>
    <row r="63" spans="5:7" x14ac:dyDescent="0.25">
      <c r="E63"/>
      <c r="F63"/>
      <c r="G63"/>
    </row>
    <row r="64" spans="5:7" x14ac:dyDescent="0.25">
      <c r="E64"/>
      <c r="F64"/>
      <c r="G64"/>
    </row>
    <row r="65" spans="5:7" x14ac:dyDescent="0.25">
      <c r="E65"/>
      <c r="F65"/>
      <c r="G65"/>
    </row>
    <row r="66" spans="5:7" x14ac:dyDescent="0.25">
      <c r="E66"/>
      <c r="F66"/>
      <c r="G66"/>
    </row>
    <row r="67" spans="5:7" x14ac:dyDescent="0.25">
      <c r="E67"/>
      <c r="F67"/>
      <c r="G67"/>
    </row>
  </sheetData>
  <pageMargins left="0.25" right="0.25" top="0.75" bottom="0.75" header="0.3" footer="0.3"/>
  <pageSetup scale="35" orientation="landscape" r:id="rId1"/>
  <headerFooter>
    <oddFooter>&amp;L&amp;Z&amp;F&amp;R&amp;D - 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KeywordsTaxHTField0 xmlns="2613f182-e424-487f-ac7f-33bed2fc986a">
      <Terms xmlns="http://schemas.microsoft.com/office/infopath/2007/PartnerControls"/>
    </ISOKeywordsTaxHTField0>
    <TaxCatchAll xmlns="2613f182-e424-487f-ac7f-33bed2fc986a">
      <Value>8</Value>
      <Value>1</Value>
    </TaxCatchAll>
    <Important xmlns="2613f182-e424-487f-ac7f-33bed2fc986a">false</Important>
    <ISOGroupTaxHTField0 xmlns="2613f182-e424-487f-ac7f-33bed2fc986a">
      <Terms xmlns="http://schemas.microsoft.com/office/infopath/2007/PartnerControls"/>
    </ISOGroupTaxHTField0>
    <PostDate xmlns="2613f182-e424-487f-ac7f-33bed2fc986a">2016-06-27T23:45:00+00:00</PostDate>
    <ExpireDate xmlns="2613f182-e424-487f-ac7f-33bed2fc986a">2023-05-26T23:45:55+00:00</ExpireDate>
    <Content_x0020_Owner xmlns="2613f182-e424-487f-ac7f-33bed2fc986a">
      <UserInfo>
        <DisplayName>Millar, Neil</DisplayName>
        <AccountId>141</AccountId>
        <AccountType/>
      </UserInfo>
    </Content_x0020_Owner>
    <ISOContributor xmlns="2613f182-e424-487f-ac7f-33bed2fc986a">
      <UserInfo>
        <DisplayName>Le Vine, Debi</DisplayName>
        <AccountId>147</AccountId>
        <AccountType/>
      </UserInfo>
    </ISOContributor>
    <IsPublished xmlns="2613f182-e424-487f-ac7f-33bed2fc986a">true</IsPublished>
    <m9e70a6096144fc698577b786817f2be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Not Archived</TermName>
          <TermId xmlns="http://schemas.microsoft.com/office/infopath/2007/PartnerControls">d4ac4999-fa66-470b-a400-7ab6671d1fab</TermId>
        </TermInfo>
      </Terms>
    </m9e70a6096144fc698577b786817f2be>
    <ISOExtract xmlns="2613f182-e424-487f-ac7f-33bed2fc986a" xsi:nil="true"/>
    <ISOArchiveTaxHTField0 xmlns="2613f182-e424-487f-ac7f-33bed2fc986a" xsi:nil="true"/>
    <OriginalUri xmlns="2613f182-e424-487f-ac7f-33bed2fc986a">
      <Url xsi:nil="true"/>
      <Description xsi:nil="true"/>
    </OriginalUri>
    <ISODescription xmlns="2613f182-e424-487f-ac7f-33bed2fc986a" xsi:nil="true"/>
    <Content_x0020_Administrator xmlns="2613f182-e424-487f-ac7f-33bed2fc986a">
      <UserInfo>
        <DisplayName>Sarubbi, Diana</DisplayName>
        <AccountId>39</AccountId>
        <AccountType/>
      </UserInfo>
    </Content_x0020_Administrator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Stay Informed</TermName>
          <TermId xmlns="http://schemas.microsoft.com/office/infopath/2007/PartnerControls">d8aff6cb-80bb-4c94-b62f-ad25f81f5c96</TermId>
        </TermInfo>
      </Terms>
    </ISOTopicTaxHTField0>
    <ISOArchived xmlns="2613f182-e424-487f-ac7f-33bed2fc986a">Not Archived</ISOArchived>
    <ISOGroupSequence xmlns="2613f182-e424-487f-ac7f-33bed2fc986a" xsi:nil="true"/>
    <ISOOwner xmlns="2613f182-e424-487f-ac7f-33bed2fc986a">Millar, Neil</ISOOwner>
    <ISOSummary xmlns="2613f182-e424-487f-ac7f-33bed2fc986a">Senate Bill 350 study data</ISOSummary>
    <Market_x0020_Notice xmlns="5bcbeff6-7c02-4b0f-b125-f1b3d566cc14">false</Market_x0020_Notice>
    <Document_x0020_Type xmlns="5bcbeff6-7c02-4b0f-b125-f1b3d566cc14" xsi:nil="true"/>
    <News_x0020_Release xmlns="5bcbeff6-7c02-4b0f-b125-f1b3d566cc14">false</News_x0020_Release>
    <ParentISOGroups xmlns="5bcbeff6-7c02-4b0f-b125-f1b3d566cc14">Aspen Environmental|b28454f8-74ff-4efc-911c-b8a954792d40</ParentISOGroups>
    <Orig_x0020_Post_x0020_Date xmlns="5bcbeff6-7c02-4b0f-b125-f1b3d566cc14">2021-05-26T23:43:10+00:00</Orig_x0020_Post_x0020_Date>
    <ContentReviewInterval xmlns="5bcbeff6-7c02-4b0f-b125-f1b3d566cc14">24</ContentReviewInterval>
    <IsDisabled xmlns="5bcbeff6-7c02-4b0f-b125-f1b3d566cc14">false</IsDisabled>
    <CrawlableUniqueID xmlns="5bcbeff6-7c02-4b0f-b125-f1b3d566cc14">54bb1e45-2215-43c0-8ede-1c1dbb91fe76</CrawlableUniqueID>
  </documentManagement>
</p:properties>
</file>

<file path=customXml/itemProps1.xml><?xml version="1.0" encoding="utf-8"?>
<ds:datastoreItem xmlns:ds="http://schemas.openxmlformats.org/officeDocument/2006/customXml" ds:itemID="{9FD8809B-04B3-424D-91D4-20E2FF1296D4}"/>
</file>

<file path=customXml/itemProps2.xml><?xml version="1.0" encoding="utf-8"?>
<ds:datastoreItem xmlns:ds="http://schemas.openxmlformats.org/officeDocument/2006/customXml" ds:itemID="{51FF7921-DDEB-4FA7-85B9-B44E22C729B5}"/>
</file>

<file path=customXml/itemProps3.xml><?xml version="1.0" encoding="utf-8"?>
<ds:datastoreItem xmlns:ds="http://schemas.openxmlformats.org/officeDocument/2006/customXml" ds:itemID="{102C9B73-0E42-4D93-8C37-A7DA38BBAC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Construction Water Use</vt:lpstr>
      <vt:lpstr>'Construction Water Use'!Print_Area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Aspen Water Construction Use by Risk Area</dc:title>
  <dc:creator>Brewster Birdsall</dc:creator>
  <cp:lastModifiedBy>Le Vine, Debi</cp:lastModifiedBy>
  <dcterms:created xsi:type="dcterms:W3CDTF">2016-05-31T21:26:03Z</dcterms:created>
  <dcterms:modified xsi:type="dcterms:W3CDTF">2016-06-09T22:10:47Z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0x0101000BEF1A1EAF553945AAFC1DE188AA7EC100496CDC402DE9B8469629C69FFFFA4218</vt:lpwstr>
  </property>
  <property fmtid="{D5CDD505-2E9C-101B-9397-08002B2CF9AE}" pid="3" name="ISOArchive">
    <vt:lpwstr>1;#Not Archived|d4ac4999-fa66-470b-a400-7ab6671d1fab</vt:lpwstr>
  </property>
  <property fmtid="{D5CDD505-2E9C-101B-9397-08002B2CF9AE}" pid="4" name="ISOGroup">
    <vt:lpwstr/>
  </property>
  <property fmtid="{D5CDD505-2E9C-101B-9397-08002B2CF9AE}" pid="5" name="ISOTopic">
    <vt:lpwstr>8;#Stay Informed|d8aff6cb-80bb-4c94-b62f-ad25f81f5c96</vt:lpwstr>
  </property>
  <property fmtid="{D5CDD505-2E9C-101B-9397-08002B2CF9AE}" pid="6" name="ISOKeywords">
    <vt:lpwstr/>
  </property>
</Properties>
</file>