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825" activeTab="0"/>
  </bookViews>
  <sheets>
    <sheet name="EIM BCR Example" sheetId="1" r:id="rId1"/>
  </sheets>
  <definedNames/>
  <calcPr fullCalcOnLoad="1"/>
</workbook>
</file>

<file path=xl/sharedStrings.xml><?xml version="1.0" encoding="utf-8"?>
<sst xmlns="http://schemas.openxmlformats.org/spreadsheetml/2006/main" count="510" uniqueCount="184">
  <si>
    <t>TRADE_DATE</t>
  </si>
  <si>
    <t>CHARGE_NAME</t>
  </si>
  <si>
    <t>INT001</t>
  </si>
  <si>
    <t>INT002</t>
  </si>
  <si>
    <t>INT003</t>
  </si>
  <si>
    <t>INT004</t>
  </si>
  <si>
    <t>INT005</t>
  </si>
  <si>
    <t>INT006</t>
  </si>
  <si>
    <t>INT007</t>
  </si>
  <si>
    <t>INT008</t>
  </si>
  <si>
    <t>INT009</t>
  </si>
  <si>
    <t>INT010</t>
  </si>
  <si>
    <t>INT011</t>
  </si>
  <si>
    <t>INT012</t>
  </si>
  <si>
    <t>INT013</t>
  </si>
  <si>
    <t>INT014</t>
  </si>
  <si>
    <t>INT015</t>
  </si>
  <si>
    <t>INT016</t>
  </si>
  <si>
    <t>INT017</t>
  </si>
  <si>
    <t>INT018</t>
  </si>
  <si>
    <t>INT019</t>
  </si>
  <si>
    <t>INT020</t>
  </si>
  <si>
    <t>INT021</t>
  </si>
  <si>
    <t>INT022</t>
  </si>
  <si>
    <t>INT023</t>
  </si>
  <si>
    <t>INT024</t>
  </si>
  <si>
    <t>INT025</t>
  </si>
  <si>
    <t>INT026</t>
  </si>
  <si>
    <t>INT027</t>
  </si>
  <si>
    <t>INT028</t>
  </si>
  <si>
    <t>INT029</t>
  </si>
  <si>
    <t>INT030</t>
  </si>
  <si>
    <t>INT031</t>
  </si>
  <si>
    <t>INT032</t>
  </si>
  <si>
    <t>INT033</t>
  </si>
  <si>
    <t>INT034</t>
  </si>
  <si>
    <t>INT035</t>
  </si>
  <si>
    <t>INT036</t>
  </si>
  <si>
    <t>INT037</t>
  </si>
  <si>
    <t>INT038</t>
  </si>
  <si>
    <t>INT039</t>
  </si>
  <si>
    <t>INT040</t>
  </si>
  <si>
    <t>INT041</t>
  </si>
  <si>
    <t>INT042</t>
  </si>
  <si>
    <t>INT043</t>
  </si>
  <si>
    <t>INT044</t>
  </si>
  <si>
    <t>INT045</t>
  </si>
  <si>
    <t>INT046</t>
  </si>
  <si>
    <t>INT047</t>
  </si>
  <si>
    <t>INT048</t>
  </si>
  <si>
    <t>INT049</t>
  </si>
  <si>
    <t>INT050</t>
  </si>
  <si>
    <t>INT051</t>
  </si>
  <si>
    <t>INT052</t>
  </si>
  <si>
    <t>INT053</t>
  </si>
  <si>
    <t>INT054</t>
  </si>
  <si>
    <t>INT055</t>
  </si>
  <si>
    <t>INT056</t>
  </si>
  <si>
    <t>INT057</t>
  </si>
  <si>
    <t>INT058</t>
  </si>
  <si>
    <t>INT059</t>
  </si>
  <si>
    <t>INT060</t>
  </si>
  <si>
    <t>INT061</t>
  </si>
  <si>
    <t>INT062</t>
  </si>
  <si>
    <t>INT063</t>
  </si>
  <si>
    <t>INT064</t>
  </si>
  <si>
    <t>INT065</t>
  </si>
  <si>
    <t>INT066</t>
  </si>
  <si>
    <t>INT067</t>
  </si>
  <si>
    <t>INT068</t>
  </si>
  <si>
    <t>INT069</t>
  </si>
  <si>
    <t>INT070</t>
  </si>
  <si>
    <t>INT071</t>
  </si>
  <si>
    <t>INT072</t>
  </si>
  <si>
    <t>INT073</t>
  </si>
  <si>
    <t>INT074</t>
  </si>
  <si>
    <t>INT075</t>
  </si>
  <si>
    <t>INT076</t>
  </si>
  <si>
    <t>INT077</t>
  </si>
  <si>
    <t>INT078</t>
  </si>
  <si>
    <t>INT079</t>
  </si>
  <si>
    <t>INT080</t>
  </si>
  <si>
    <t>INT081</t>
  </si>
  <si>
    <t>INT082</t>
  </si>
  <si>
    <t>INT083</t>
  </si>
  <si>
    <t>INT084</t>
  </si>
  <si>
    <t>INT085</t>
  </si>
  <si>
    <t>INT086</t>
  </si>
  <si>
    <t>INT087</t>
  </si>
  <si>
    <t>INT088</t>
  </si>
  <si>
    <t>INT089</t>
  </si>
  <si>
    <t>INT090</t>
  </si>
  <si>
    <t>INT091</t>
  </si>
  <si>
    <t>INT092</t>
  </si>
  <si>
    <t>INT093</t>
  </si>
  <si>
    <t>INT094</t>
  </si>
  <si>
    <t>INT095</t>
  </si>
  <si>
    <t>INT096</t>
  </si>
  <si>
    <t>INT097</t>
  </si>
  <si>
    <t>INT098</t>
  </si>
  <si>
    <t>INT099</t>
  </si>
  <si>
    <t>INT100</t>
  </si>
  <si>
    <t>INT101</t>
  </si>
  <si>
    <t>INT102</t>
  </si>
  <si>
    <t>INT103</t>
  </si>
  <si>
    <t>INT104</t>
  </si>
  <si>
    <t>INT105</t>
  </si>
  <si>
    <t>INT106</t>
  </si>
  <si>
    <t>INT107</t>
  </si>
  <si>
    <t>INT108</t>
  </si>
  <si>
    <t>INT109</t>
  </si>
  <si>
    <t>INT110</t>
  </si>
  <si>
    <t>INT111</t>
  </si>
  <si>
    <t>INT112</t>
  </si>
  <si>
    <t>INT113</t>
  </si>
  <si>
    <t>INT114</t>
  </si>
  <si>
    <t>INT115</t>
  </si>
  <si>
    <t>INT116</t>
  </si>
  <si>
    <t>INT117</t>
  </si>
  <si>
    <t>INT118</t>
  </si>
  <si>
    <t>INT119</t>
  </si>
  <si>
    <t>INT120</t>
  </si>
  <si>
    <t>INT121</t>
  </si>
  <si>
    <t>INT122</t>
  </si>
  <si>
    <t>INT123</t>
  </si>
  <si>
    <t>INT124</t>
  </si>
  <si>
    <t>INT125</t>
  </si>
  <si>
    <t>INT126</t>
  </si>
  <si>
    <t>INT127</t>
  </si>
  <si>
    <t>INT128</t>
  </si>
  <si>
    <t>INT129</t>
  </si>
  <si>
    <t>INT130</t>
  </si>
  <si>
    <t>INT131</t>
  </si>
  <si>
    <t>INT132</t>
  </si>
  <si>
    <t>INT133</t>
  </si>
  <si>
    <t>INT134</t>
  </si>
  <si>
    <t>INT135</t>
  </si>
  <si>
    <t>INT136</t>
  </si>
  <si>
    <t>INT137</t>
  </si>
  <si>
    <t>INT138</t>
  </si>
  <si>
    <t>INT139</t>
  </si>
  <si>
    <t>INT140</t>
  </si>
  <si>
    <t>INT141</t>
  </si>
  <si>
    <t>INT142</t>
  </si>
  <si>
    <t>INT143</t>
  </si>
  <si>
    <t>INT144</t>
  </si>
  <si>
    <t>BA_10M_RSRC_RT_NET@AMOUNT</t>
  </si>
  <si>
    <t>(-1)*Max(0,BA_DAY_RSRC_BCR_NET_AMOUNT)</t>
  </si>
  <si>
    <t>BAA 1</t>
  </si>
  <si>
    <t>BAA 2</t>
  </si>
  <si>
    <t>BAA 3</t>
  </si>
  <si>
    <t>BAA 4</t>
  </si>
  <si>
    <t>BAA 1 RES 1</t>
  </si>
  <si>
    <t>BAA 1 RES 2</t>
  </si>
  <si>
    <t>BAA 2 RES 1</t>
  </si>
  <si>
    <t>BAA 4 RES 1</t>
  </si>
  <si>
    <t xml:space="preserve">Transfer Out </t>
  </si>
  <si>
    <t>Transfer In</t>
  </si>
  <si>
    <t>MWh</t>
  </si>
  <si>
    <t>IIE</t>
  </si>
  <si>
    <t>UIE</t>
  </si>
  <si>
    <t>UFE</t>
  </si>
  <si>
    <t>EIM Transfer Quantity</t>
  </si>
  <si>
    <t>Tranfer Denominator</t>
  </si>
  <si>
    <t>N/A</t>
  </si>
  <si>
    <t>BCR Transfer Out %</t>
  </si>
  <si>
    <t>BCR Transfer In %</t>
  </si>
  <si>
    <t>N.A</t>
  </si>
  <si>
    <t>Final Interval 135</t>
  </si>
  <si>
    <t>BA_10M_BAA_RT_NET@AMOUNT</t>
  </si>
  <si>
    <t>EIM BCR Transfer Example</t>
  </si>
  <si>
    <t>BAA</t>
  </si>
  <si>
    <t>BAA 3 RES 1</t>
  </si>
  <si>
    <t>RUCandRTMUpliftRatio</t>
  </si>
  <si>
    <t>Total Payment</t>
  </si>
  <si>
    <t>Total Allocation</t>
  </si>
  <si>
    <t>DAY RTM BCR Allocation</t>
  </si>
  <si>
    <t>Total Interval BCR Shortfall</t>
  </si>
  <si>
    <t>DAY RTM BCR PAYMENT</t>
  </si>
  <si>
    <t>DAY RTM BCR Determination: Calculated as Revenue minus Cost (Positive value represents Shortfall)</t>
  </si>
  <si>
    <t>Eligible BCR INTERVAL Shortfall $Amounts</t>
  </si>
  <si>
    <t>Eligible BCR 10 Minute Amounts (Eligible Interval $ * RTMUpliftRatio)</t>
  </si>
  <si>
    <t>BAA &amp; Resource</t>
  </si>
  <si>
    <t>** All Numbers listed below are for illustrative purposes and do not reflect actual conditions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</si>
</sst>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4" fontId="32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4" fontId="32" fillId="0" borderId="0" xfId="44" applyFont="1" applyFill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32" fillId="0" borderId="12" xfId="44" applyFont="1" applyFill="1" applyBorder="1" applyAlignment="1">
      <alignment/>
    </xf>
    <xf numFmtId="44" fontId="32" fillId="0" borderId="13" xfId="44" applyFont="1" applyFill="1" applyBorder="1" applyAlignment="1">
      <alignment/>
    </xf>
    <xf numFmtId="44" fontId="32" fillId="0" borderId="14" xfId="44" applyFont="1" applyFill="1" applyBorder="1" applyAlignment="1">
      <alignment/>
    </xf>
    <xf numFmtId="9" fontId="33" fillId="0" borderId="12" xfId="57" applyFont="1" applyBorder="1" applyAlignment="1">
      <alignment/>
    </xf>
    <xf numFmtId="9" fontId="33" fillId="0" borderId="13" xfId="57" applyFont="1" applyBorder="1" applyAlignment="1">
      <alignment/>
    </xf>
    <xf numFmtId="9" fontId="33" fillId="0" borderId="14" xfId="57" applyFont="1" applyBorder="1" applyAlignment="1">
      <alignment/>
    </xf>
    <xf numFmtId="0" fontId="32" fillId="0" borderId="0" xfId="0" applyFont="1" applyFill="1" applyAlignment="1">
      <alignment/>
    </xf>
    <xf numFmtId="44" fontId="32" fillId="0" borderId="0" xfId="44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16</xdr:row>
      <xdr:rowOff>104775</xdr:rowOff>
    </xdr:from>
    <xdr:to>
      <xdr:col>137</xdr:col>
      <xdr:colOff>390525</xdr:colOff>
      <xdr:row>24</xdr:row>
      <xdr:rowOff>247650</xdr:rowOff>
    </xdr:to>
    <xdr:sp>
      <xdr:nvSpPr>
        <xdr:cNvPr id="1" name="Straight Arrow Connector 2"/>
        <xdr:cNvSpPr>
          <a:spLocks/>
        </xdr:cNvSpPr>
      </xdr:nvSpPr>
      <xdr:spPr>
        <a:xfrm flipH="1">
          <a:off x="4448175" y="3190875"/>
          <a:ext cx="82029300" cy="1685925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147</xdr:col>
      <xdr:colOff>485775</xdr:colOff>
      <xdr:row>10</xdr:row>
      <xdr:rowOff>104775</xdr:rowOff>
    </xdr:from>
    <xdr:to>
      <xdr:col>148</xdr:col>
      <xdr:colOff>419100</xdr:colOff>
      <xdr:row>17</xdr:row>
      <xdr:rowOff>114300</xdr:rowOff>
    </xdr:to>
    <xdr:sp>
      <xdr:nvSpPr>
        <xdr:cNvPr id="2" name="Straight Arrow Connector 6"/>
        <xdr:cNvSpPr>
          <a:spLocks/>
        </xdr:cNvSpPr>
      </xdr:nvSpPr>
      <xdr:spPr>
        <a:xfrm>
          <a:off x="88315800" y="2038350"/>
          <a:ext cx="1619250" cy="1362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147</xdr:col>
      <xdr:colOff>628650</xdr:colOff>
      <xdr:row>2</xdr:row>
      <xdr:rowOff>104775</xdr:rowOff>
    </xdr:from>
    <xdr:to>
      <xdr:col>148</xdr:col>
      <xdr:colOff>409575</xdr:colOff>
      <xdr:row>17</xdr:row>
      <xdr:rowOff>95250</xdr:rowOff>
    </xdr:to>
    <xdr:sp>
      <xdr:nvSpPr>
        <xdr:cNvPr id="3" name="Straight Arrow Connector 8"/>
        <xdr:cNvSpPr>
          <a:spLocks/>
        </xdr:cNvSpPr>
      </xdr:nvSpPr>
      <xdr:spPr>
        <a:xfrm>
          <a:off x="88458675" y="495300"/>
          <a:ext cx="1466850" cy="2886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2"/>
  <sheetViews>
    <sheetView tabSelected="1" zoomScale="90" zoomScaleNormal="90" zoomScalePageLayoutView="0" workbookViewId="0" topLeftCell="A1">
      <pane xSplit="7" topLeftCell="EG1" activePane="topRight" state="frozen"/>
      <selection pane="topLeft" activeCell="A1" sqref="A1"/>
      <selection pane="topRight" activeCell="EQ26" sqref="EQ26"/>
    </sheetView>
  </sheetViews>
  <sheetFormatPr defaultColWidth="9.140625" defaultRowHeight="15"/>
  <cols>
    <col min="1" max="1" width="13.00390625" style="0" customWidth="1"/>
    <col min="2" max="2" width="31.8515625" style="0" bestFit="1" customWidth="1"/>
    <col min="3" max="3" width="15.28125" style="0" bestFit="1" customWidth="1"/>
    <col min="4" max="4" width="9.57421875" style="0" bestFit="1" customWidth="1"/>
    <col min="5" max="5" width="12.57421875" style="0" bestFit="1" customWidth="1"/>
    <col min="6" max="6" width="10.57421875" style="0" bestFit="1" customWidth="1"/>
    <col min="7" max="7" width="12.8515625" style="0" bestFit="1" customWidth="1"/>
    <col min="8" max="9" width="11.140625" style="0" bestFit="1" customWidth="1"/>
    <col min="10" max="14" width="10.140625" style="0" bestFit="1" customWidth="1"/>
    <col min="15" max="15" width="11.7109375" style="0" bestFit="1" customWidth="1"/>
    <col min="16" max="18" width="9.00390625" style="0" bestFit="1" customWidth="1"/>
    <col min="19" max="20" width="10.140625" style="0" bestFit="1" customWidth="1"/>
    <col min="21" max="21" width="9.00390625" style="0" bestFit="1" customWidth="1"/>
    <col min="22" max="23" width="7.28125" style="0" bestFit="1" customWidth="1"/>
    <col min="24" max="24" width="7.8515625" style="0" bestFit="1" customWidth="1"/>
    <col min="25" max="26" width="7.28125" style="0" bestFit="1" customWidth="1"/>
    <col min="27" max="30" width="7.8515625" style="0" bestFit="1" customWidth="1"/>
    <col min="31" max="32" width="7.28125" style="0" bestFit="1" customWidth="1"/>
    <col min="33" max="33" width="7.8515625" style="0" bestFit="1" customWidth="1"/>
    <col min="34" max="36" width="10.140625" style="0" bestFit="1" customWidth="1"/>
    <col min="37" max="38" width="9.00390625" style="0" bestFit="1" customWidth="1"/>
    <col min="39" max="39" width="7.8515625" style="0" bestFit="1" customWidth="1"/>
    <col min="40" max="45" width="9.00390625" style="0" bestFit="1" customWidth="1"/>
    <col min="46" max="47" width="10.140625" style="0" bestFit="1" customWidth="1"/>
    <col min="48" max="49" width="9.00390625" style="0" bestFit="1" customWidth="1"/>
    <col min="50" max="51" width="7.8515625" style="0" bestFit="1" customWidth="1"/>
    <col min="52" max="53" width="9.00390625" style="0" bestFit="1" customWidth="1"/>
    <col min="54" max="55" width="7.8515625" style="0" bestFit="1" customWidth="1"/>
    <col min="56" max="56" width="7.28125" style="0" bestFit="1" customWidth="1"/>
    <col min="57" max="57" width="7.8515625" style="0" bestFit="1" customWidth="1"/>
    <col min="58" max="58" width="10.140625" style="0" bestFit="1" customWidth="1"/>
    <col min="59" max="61" width="9.00390625" style="0" bestFit="1" customWidth="1"/>
    <col min="62" max="63" width="11.140625" style="0" bestFit="1" customWidth="1"/>
    <col min="64" max="66" width="10.140625" style="0" bestFit="1" customWidth="1"/>
    <col min="67" max="69" width="11.140625" style="0" bestFit="1" customWidth="1"/>
    <col min="70" max="70" width="9.00390625" style="0" bestFit="1" customWidth="1"/>
    <col min="71" max="71" width="10.140625" style="0" bestFit="1" customWidth="1"/>
    <col min="72" max="74" width="9.00390625" style="0" bestFit="1" customWidth="1"/>
    <col min="75" max="75" width="11.140625" style="0" bestFit="1" customWidth="1"/>
    <col min="76" max="78" width="10.140625" style="0" bestFit="1" customWidth="1"/>
    <col min="79" max="86" width="9.00390625" style="0" bestFit="1" customWidth="1"/>
    <col min="87" max="87" width="7.28125" style="0" bestFit="1" customWidth="1"/>
    <col min="88" max="91" width="7.8515625" style="0" bestFit="1" customWidth="1"/>
    <col min="92" max="92" width="7.28125" style="0" bestFit="1" customWidth="1"/>
    <col min="93" max="94" width="7.8515625" style="0" bestFit="1" customWidth="1"/>
    <col min="95" max="96" width="7.28125" style="0" bestFit="1" customWidth="1"/>
    <col min="97" max="97" width="7.8515625" style="0" bestFit="1" customWidth="1"/>
    <col min="98" max="98" width="9.00390625" style="0" bestFit="1" customWidth="1"/>
    <col min="99" max="99" width="7.28125" style="0" bestFit="1" customWidth="1"/>
    <col min="100" max="105" width="9.00390625" style="0" bestFit="1" customWidth="1"/>
    <col min="106" max="111" width="10.140625" style="0" bestFit="1" customWidth="1"/>
    <col min="112" max="114" width="9.00390625" style="0" bestFit="1" customWidth="1"/>
    <col min="115" max="115" width="7.8515625" style="0" bestFit="1" customWidth="1"/>
    <col min="116" max="117" width="9.00390625" style="0" bestFit="1" customWidth="1"/>
    <col min="118" max="118" width="11.140625" style="0" bestFit="1" customWidth="1"/>
    <col min="119" max="126" width="9.57421875" style="0" bestFit="1" customWidth="1"/>
    <col min="127" max="127" width="7.28125" style="0" bestFit="1" customWidth="1"/>
    <col min="128" max="128" width="7.8515625" style="0" bestFit="1" customWidth="1"/>
    <col min="129" max="133" width="9.00390625" style="0" bestFit="1" customWidth="1"/>
    <col min="134" max="134" width="10.140625" style="0" bestFit="1" customWidth="1"/>
    <col min="135" max="135" width="9.00390625" style="0" bestFit="1" customWidth="1"/>
    <col min="136" max="137" width="11.140625" style="0" bestFit="1" customWidth="1"/>
    <col min="138" max="138" width="11.140625" style="0" customWidth="1"/>
    <col min="139" max="145" width="10.8515625" style="0" hidden="1" customWidth="1"/>
    <col min="146" max="146" width="9.00390625" style="0" hidden="1" customWidth="1"/>
    <col min="147" max="147" width="15.00390625" style="0" bestFit="1" customWidth="1"/>
    <col min="148" max="148" width="25.28125" style="0" bestFit="1" customWidth="1"/>
    <col min="149" max="149" width="25.00390625" style="1" bestFit="1" customWidth="1"/>
    <col min="150" max="150" width="43.421875" style="0" bestFit="1" customWidth="1"/>
  </cols>
  <sheetData>
    <row r="1" ht="15">
      <c r="A1" s="7" t="s">
        <v>179</v>
      </c>
    </row>
    <row r="2" spans="1:149" ht="15.75" thickBot="1">
      <c r="A2" t="s">
        <v>0</v>
      </c>
      <c r="B2" t="s">
        <v>1</v>
      </c>
      <c r="C2" t="s">
        <v>182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t="s">
        <v>73</v>
      </c>
      <c r="BX2" t="s">
        <v>74</v>
      </c>
      <c r="BY2" t="s">
        <v>75</v>
      </c>
      <c r="BZ2" t="s">
        <v>76</v>
      </c>
      <c r="CA2" t="s">
        <v>77</v>
      </c>
      <c r="CB2" t="s">
        <v>78</v>
      </c>
      <c r="CC2" t="s">
        <v>79</v>
      </c>
      <c r="CD2" t="s">
        <v>80</v>
      </c>
      <c r="CE2" t="s">
        <v>81</v>
      </c>
      <c r="CF2" t="s">
        <v>82</v>
      </c>
      <c r="CG2" t="s">
        <v>83</v>
      </c>
      <c r="CH2" t="s">
        <v>84</v>
      </c>
      <c r="CI2" t="s">
        <v>85</v>
      </c>
      <c r="CJ2" t="s">
        <v>86</v>
      </c>
      <c r="CK2" t="s">
        <v>87</v>
      </c>
      <c r="CL2" t="s">
        <v>88</v>
      </c>
      <c r="CM2" t="s">
        <v>89</v>
      </c>
      <c r="CN2" t="s">
        <v>90</v>
      </c>
      <c r="CO2" t="s">
        <v>91</v>
      </c>
      <c r="CP2" t="s">
        <v>92</v>
      </c>
      <c r="CQ2" t="s">
        <v>93</v>
      </c>
      <c r="CR2" t="s">
        <v>94</v>
      </c>
      <c r="CS2" t="s">
        <v>95</v>
      </c>
      <c r="CT2" t="s">
        <v>96</v>
      </c>
      <c r="CU2" t="s">
        <v>97</v>
      </c>
      <c r="CV2" t="s">
        <v>98</v>
      </c>
      <c r="CW2" t="s">
        <v>99</v>
      </c>
      <c r="CX2" t="s">
        <v>100</v>
      </c>
      <c r="CY2" t="s">
        <v>101</v>
      </c>
      <c r="CZ2" t="s">
        <v>102</v>
      </c>
      <c r="DA2" t="s">
        <v>103</v>
      </c>
      <c r="DB2" t="s">
        <v>104</v>
      </c>
      <c r="DC2" t="s">
        <v>105</v>
      </c>
      <c r="DD2" t="s">
        <v>106</v>
      </c>
      <c r="DE2" t="s">
        <v>107</v>
      </c>
      <c r="DF2" t="s">
        <v>108</v>
      </c>
      <c r="DG2" t="s">
        <v>109</v>
      </c>
      <c r="DH2" t="s">
        <v>110</v>
      </c>
      <c r="DI2" t="s">
        <v>111</v>
      </c>
      <c r="DJ2" t="s">
        <v>112</v>
      </c>
      <c r="DK2" t="s">
        <v>113</v>
      </c>
      <c r="DL2" t="s">
        <v>114</v>
      </c>
      <c r="DM2" t="s">
        <v>115</v>
      </c>
      <c r="DN2" t="s">
        <v>116</v>
      </c>
      <c r="DO2" t="s">
        <v>117</v>
      </c>
      <c r="DP2" t="s">
        <v>118</v>
      </c>
      <c r="DQ2" t="s">
        <v>119</v>
      </c>
      <c r="DR2" t="s">
        <v>120</v>
      </c>
      <c r="DS2" t="s">
        <v>121</v>
      </c>
      <c r="DT2" t="s">
        <v>122</v>
      </c>
      <c r="DU2" t="s">
        <v>123</v>
      </c>
      <c r="DV2" t="s">
        <v>124</v>
      </c>
      <c r="DW2" t="s">
        <v>125</v>
      </c>
      <c r="DX2" t="s">
        <v>126</v>
      </c>
      <c r="DY2" t="s">
        <v>127</v>
      </c>
      <c r="DZ2" t="s">
        <v>128</v>
      </c>
      <c r="EA2" t="s">
        <v>129</v>
      </c>
      <c r="EB2" t="s">
        <v>130</v>
      </c>
      <c r="EC2" t="s">
        <v>131</v>
      </c>
      <c r="ED2" t="s">
        <v>132</v>
      </c>
      <c r="EE2" t="s">
        <v>133</v>
      </c>
      <c r="EF2" t="s">
        <v>134</v>
      </c>
      <c r="EG2" t="s">
        <v>135</v>
      </c>
      <c r="EH2" t="s">
        <v>136</v>
      </c>
      <c r="EI2" t="s">
        <v>137</v>
      </c>
      <c r="EJ2" t="s">
        <v>138</v>
      </c>
      <c r="EK2" t="s">
        <v>139</v>
      </c>
      <c r="EL2" t="s">
        <v>140</v>
      </c>
      <c r="EM2" t="s">
        <v>141</v>
      </c>
      <c r="EN2" t="s">
        <v>142</v>
      </c>
      <c r="EO2" t="s">
        <v>143</v>
      </c>
      <c r="EP2" t="s">
        <v>144</v>
      </c>
      <c r="EQ2" t="s">
        <v>145</v>
      </c>
      <c r="ER2" s="1" t="s">
        <v>178</v>
      </c>
      <c r="ES2" t="s">
        <v>147</v>
      </c>
    </row>
    <row r="3" spans="1:149" s="3" customFormat="1" ht="15">
      <c r="A3" s="11">
        <v>41525</v>
      </c>
      <c r="B3" s="12" t="s">
        <v>146</v>
      </c>
      <c r="C3" s="12" t="s">
        <v>152</v>
      </c>
      <c r="D3" s="15">
        <v>4E-09</v>
      </c>
      <c r="E3" s="15">
        <v>0</v>
      </c>
      <c r="F3" s="15">
        <v>0</v>
      </c>
      <c r="G3" s="15">
        <v>0.168023898</v>
      </c>
      <c r="H3" s="15">
        <v>-4.158829509</v>
      </c>
      <c r="I3" s="15">
        <v>-46.191840797</v>
      </c>
      <c r="J3" s="15">
        <v>-21.672175232</v>
      </c>
      <c r="K3" s="15">
        <v>-8.486835849</v>
      </c>
      <c r="L3" s="15">
        <v>-12.724511318</v>
      </c>
      <c r="M3" s="15">
        <v>-74.13782071</v>
      </c>
      <c r="N3" s="15">
        <v>-22.559503996</v>
      </c>
      <c r="O3" s="15">
        <v>-90.491915278</v>
      </c>
      <c r="P3" s="15">
        <v>-15.424923816</v>
      </c>
      <c r="Q3" s="15">
        <v>-14.819525498</v>
      </c>
      <c r="R3" s="15">
        <v>-41.791790568</v>
      </c>
      <c r="S3" s="15">
        <v>-158.702665788</v>
      </c>
      <c r="T3" s="15">
        <v>-332.237663708</v>
      </c>
      <c r="U3" s="15">
        <v>-20.689419483</v>
      </c>
      <c r="V3" s="15">
        <v>4.12694457</v>
      </c>
      <c r="W3" s="15">
        <v>2.330807049</v>
      </c>
      <c r="X3" s="15">
        <v>-3.335351742</v>
      </c>
      <c r="Y3" s="15">
        <v>1.456427128</v>
      </c>
      <c r="Z3" s="15">
        <v>0.919969738</v>
      </c>
      <c r="AA3" s="15">
        <v>-0.038970769</v>
      </c>
      <c r="AB3" s="15">
        <v>-0.239812189</v>
      </c>
      <c r="AC3" s="15">
        <v>-1.710333234</v>
      </c>
      <c r="AD3" s="15">
        <v>-1.338099092</v>
      </c>
      <c r="AE3" s="15">
        <v>0</v>
      </c>
      <c r="AF3" s="15">
        <v>0</v>
      </c>
      <c r="AG3" s="15">
        <v>-0.000604826</v>
      </c>
      <c r="AH3" s="15">
        <v>-151.022687038</v>
      </c>
      <c r="AI3" s="15">
        <v>-233.89122</v>
      </c>
      <c r="AJ3" s="15">
        <v>-149.45034</v>
      </c>
      <c r="AK3" s="15">
        <v>-16.45302</v>
      </c>
      <c r="AL3" s="15">
        <v>-10.3776</v>
      </c>
      <c r="AM3" s="15">
        <v>-8.362028591</v>
      </c>
      <c r="AN3" s="15">
        <v>-15.40572026</v>
      </c>
      <c r="AO3" s="15">
        <v>-17.550313334</v>
      </c>
      <c r="AP3" s="15">
        <v>-16.384813334</v>
      </c>
      <c r="AQ3" s="15">
        <v>-50.869573334</v>
      </c>
      <c r="AR3" s="15">
        <v>-51.267433334</v>
      </c>
      <c r="AS3" s="15">
        <v>-50.543562457</v>
      </c>
      <c r="AT3" s="15">
        <v>-707.17767052</v>
      </c>
      <c r="AU3" s="15">
        <v>-200.349150094</v>
      </c>
      <c r="AV3" s="15">
        <v>-43.514385782</v>
      </c>
      <c r="AW3" s="15">
        <v>-17.338618498</v>
      </c>
      <c r="AX3" s="15">
        <v>-7.060109686</v>
      </c>
      <c r="AY3" s="15">
        <v>-5.975202609</v>
      </c>
      <c r="AZ3" s="15">
        <v>-48.509340126</v>
      </c>
      <c r="BA3" s="15">
        <v>-31.200099992</v>
      </c>
      <c r="BB3" s="15">
        <v>-8.003384432</v>
      </c>
      <c r="BC3" s="15">
        <v>-6.210626191</v>
      </c>
      <c r="BD3" s="15">
        <v>0.080374203</v>
      </c>
      <c r="BE3" s="15">
        <v>-1E-09</v>
      </c>
      <c r="BF3" s="15">
        <v>-121.313361587</v>
      </c>
      <c r="BG3" s="15">
        <v>-11.846951939</v>
      </c>
      <c r="BH3" s="15">
        <v>-1.565758126</v>
      </c>
      <c r="BI3" s="15">
        <v>-3.893314698</v>
      </c>
      <c r="BJ3" s="15">
        <v>-0.448176999</v>
      </c>
      <c r="BK3" s="15">
        <v>0</v>
      </c>
      <c r="BL3" s="15">
        <v>-112.924523755</v>
      </c>
      <c r="BM3" s="15">
        <v>-11.70831414</v>
      </c>
      <c r="BN3" s="15">
        <v>-11.550571342</v>
      </c>
      <c r="BO3" s="15">
        <v>-4.731466138</v>
      </c>
      <c r="BP3" s="15">
        <v>-2.62351801</v>
      </c>
      <c r="BQ3" s="15">
        <v>-2.071701423</v>
      </c>
      <c r="BR3" s="15">
        <v>-1.837571203</v>
      </c>
      <c r="BS3" s="15">
        <v>-0.342669452</v>
      </c>
      <c r="BT3" s="15">
        <v>0</v>
      </c>
      <c r="BU3" s="15">
        <v>0</v>
      </c>
      <c r="BV3" s="15">
        <v>-17.536530418</v>
      </c>
      <c r="BW3" s="15">
        <v>1052.454654957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  <c r="DT3" s="15">
        <v>0</v>
      </c>
      <c r="DU3" s="15">
        <v>0</v>
      </c>
      <c r="DV3" s="15">
        <v>0</v>
      </c>
      <c r="DW3" s="15">
        <v>0</v>
      </c>
      <c r="DX3" s="15">
        <v>0</v>
      </c>
      <c r="DY3" s="15">
        <v>0</v>
      </c>
      <c r="DZ3" s="15">
        <v>2.452452371</v>
      </c>
      <c r="EA3" s="15">
        <v>-11.462110946</v>
      </c>
      <c r="EB3" s="15">
        <v>-12.478960984</v>
      </c>
      <c r="EC3" s="15">
        <v>6.641382125</v>
      </c>
      <c r="ED3" s="15">
        <v>38.793487044</v>
      </c>
      <c r="EE3" s="15">
        <v>38.056170963</v>
      </c>
      <c r="EF3" s="15">
        <v>1162.685576382</v>
      </c>
      <c r="EG3" s="15">
        <v>1086.036204036</v>
      </c>
      <c r="EH3" s="15">
        <v>1090.906141536</v>
      </c>
      <c r="EI3" s="15">
        <v>1096.314586534</v>
      </c>
      <c r="EJ3" s="15">
        <v>1108.910887331</v>
      </c>
      <c r="EK3" s="15">
        <v>1114.39977598</v>
      </c>
      <c r="EL3" s="15">
        <v>1108.879666532</v>
      </c>
      <c r="EM3" s="15">
        <v>1109.286424864</v>
      </c>
      <c r="EN3" s="15">
        <v>1110.46882653</v>
      </c>
      <c r="EO3" s="15">
        <v>1128.18811709</v>
      </c>
      <c r="EP3" s="15">
        <v>0</v>
      </c>
      <c r="EQ3" s="15">
        <v>0</v>
      </c>
      <c r="ER3" s="20">
        <f>-MAX(0,SUM(D3:EQ3))</f>
        <v>-9217.55190669</v>
      </c>
      <c r="ES3" s="5"/>
    </row>
    <row r="4" spans="1:149" s="3" customFormat="1" ht="15">
      <c r="A4" s="11">
        <v>41525</v>
      </c>
      <c r="B4" s="12" t="s">
        <v>146</v>
      </c>
      <c r="C4" s="12" t="s">
        <v>153</v>
      </c>
      <c r="D4" s="15">
        <v>520.706074232</v>
      </c>
      <c r="E4" s="15">
        <v>822.900415226</v>
      </c>
      <c r="F4" s="15">
        <v>577.873380764</v>
      </c>
      <c r="G4" s="15">
        <v>1677.257849652</v>
      </c>
      <c r="H4" s="15">
        <v>1674.436919852</v>
      </c>
      <c r="I4" s="15">
        <v>1637.3070511</v>
      </c>
      <c r="J4" s="15">
        <v>-497.868249971</v>
      </c>
      <c r="K4" s="15">
        <v>-438.827540721</v>
      </c>
      <c r="L4" s="15">
        <v>-458.306024493</v>
      </c>
      <c r="M4" s="15">
        <v>-743.118260951</v>
      </c>
      <c r="N4" s="15">
        <v>-511.881544027</v>
      </c>
      <c r="O4" s="15">
        <v>-1149.700884075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-2.5E-07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928.426653788</v>
      </c>
      <c r="BM4" s="15">
        <v>898.416233095</v>
      </c>
      <c r="BN4" s="15">
        <v>903.310230158</v>
      </c>
      <c r="BO4" s="15">
        <v>1572.428637001</v>
      </c>
      <c r="BP4" s="15">
        <v>1538.939081645</v>
      </c>
      <c r="BQ4" s="15">
        <v>1534.509509979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-39.203732758</v>
      </c>
      <c r="CW4" s="15">
        <v>-90.668858774</v>
      </c>
      <c r="CX4" s="15">
        <v>-95.575378572</v>
      </c>
      <c r="CY4" s="15">
        <v>-91.265566674</v>
      </c>
      <c r="CZ4" s="15">
        <v>-89.246766674</v>
      </c>
      <c r="DA4" s="15">
        <v>-90.990795603</v>
      </c>
      <c r="DB4" s="15">
        <v>-177.156856188</v>
      </c>
      <c r="DC4" s="15">
        <v>-212.829253722</v>
      </c>
      <c r="DD4" s="15">
        <v>-139.267588688</v>
      </c>
      <c r="DE4" s="15">
        <v>-148.193576645</v>
      </c>
      <c r="DF4" s="15">
        <v>-150.801629218</v>
      </c>
      <c r="DG4" s="15">
        <v>-129.767311908</v>
      </c>
      <c r="DH4" s="15">
        <v>-15.958863173</v>
      </c>
      <c r="DI4" s="15">
        <v>-20.556279353</v>
      </c>
      <c r="DJ4" s="15">
        <v>-19.136180367</v>
      </c>
      <c r="DK4" s="15">
        <v>-2.614347556</v>
      </c>
      <c r="DL4" s="15">
        <v>-10.076147376</v>
      </c>
      <c r="DM4" s="15">
        <v>-13.96371732</v>
      </c>
      <c r="DN4" s="15">
        <v>1031.418518067</v>
      </c>
      <c r="DO4" s="15">
        <v>676.573408383</v>
      </c>
      <c r="DP4" s="15">
        <v>644.30788191</v>
      </c>
      <c r="DQ4" s="15">
        <v>619.580121789</v>
      </c>
      <c r="DR4" s="15">
        <v>625.85867919</v>
      </c>
      <c r="DS4" s="15">
        <v>814.009253046</v>
      </c>
      <c r="DT4" s="15">
        <v>885.689355812</v>
      </c>
      <c r="DU4" s="15">
        <v>856.286556033</v>
      </c>
      <c r="DV4" s="15">
        <v>855.209888077</v>
      </c>
      <c r="DW4" s="15">
        <v>0</v>
      </c>
      <c r="DX4" s="15">
        <v>0</v>
      </c>
      <c r="DY4" s="15">
        <v>0</v>
      </c>
      <c r="DZ4" s="15">
        <v>0</v>
      </c>
      <c r="EA4" s="15">
        <v>0</v>
      </c>
      <c r="EB4" s="15">
        <v>0</v>
      </c>
      <c r="EC4" s="15">
        <v>0</v>
      </c>
      <c r="ED4" s="15">
        <v>0</v>
      </c>
      <c r="EE4" s="15">
        <v>0</v>
      </c>
      <c r="EF4" s="15">
        <v>0</v>
      </c>
      <c r="EG4" s="15">
        <v>0</v>
      </c>
      <c r="EH4" s="15">
        <v>0</v>
      </c>
      <c r="EI4" s="15">
        <v>0</v>
      </c>
      <c r="EJ4" s="15">
        <v>0</v>
      </c>
      <c r="EK4" s="15">
        <v>0</v>
      </c>
      <c r="EL4" s="15">
        <v>0</v>
      </c>
      <c r="EM4" s="15">
        <v>0</v>
      </c>
      <c r="EN4" s="15">
        <v>0</v>
      </c>
      <c r="EO4" s="15">
        <v>0</v>
      </c>
      <c r="EP4" s="15">
        <v>0</v>
      </c>
      <c r="EQ4" s="15">
        <v>0</v>
      </c>
      <c r="ER4" s="21">
        <f>-MAX(0,SUM(D4:EQ4))</f>
        <v>-15958.470343741992</v>
      </c>
      <c r="ES4" s="5"/>
    </row>
    <row r="5" spans="1:149" s="3" customFormat="1" ht="15">
      <c r="A5" s="11">
        <v>41525</v>
      </c>
      <c r="B5" s="12" t="s">
        <v>146</v>
      </c>
      <c r="C5" s="12" t="s">
        <v>154</v>
      </c>
      <c r="D5" s="15">
        <v>65.369713432</v>
      </c>
      <c r="E5" s="15">
        <v>26.584924325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1117.143591078</v>
      </c>
      <c r="BK5" s="15">
        <v>3191.50236937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2E-09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-0.633695197</v>
      </c>
      <c r="CM5" s="15">
        <v>-0.315630346</v>
      </c>
      <c r="CN5" s="15">
        <v>0.047791727</v>
      </c>
      <c r="CO5" s="15">
        <v>-0.323812094</v>
      </c>
      <c r="CP5" s="15">
        <v>2.44E-07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-88.099422706</v>
      </c>
      <c r="CW5" s="15">
        <v>-88.11930534</v>
      </c>
      <c r="CX5" s="15">
        <v>-90.45288414</v>
      </c>
      <c r="CY5" s="15">
        <v>-87.48789914</v>
      </c>
      <c r="CZ5" s="15">
        <v>-86.46712334</v>
      </c>
      <c r="DA5" s="15">
        <v>-88.566400614</v>
      </c>
      <c r="DB5" s="15">
        <v>-92.306559225</v>
      </c>
      <c r="DC5" s="15">
        <v>-97.89991758</v>
      </c>
      <c r="DD5" s="15">
        <v>-63.53448536</v>
      </c>
      <c r="DE5" s="15">
        <v>-68.698693776</v>
      </c>
      <c r="DF5" s="15">
        <v>-69.349835556</v>
      </c>
      <c r="DG5" s="15">
        <v>-57.869403936</v>
      </c>
      <c r="DH5" s="15">
        <v>-4.1327498</v>
      </c>
      <c r="DI5" s="15">
        <v>-9.9367733</v>
      </c>
      <c r="DJ5" s="15">
        <v>-12.713802</v>
      </c>
      <c r="DK5" s="15">
        <v>-9.0862</v>
      </c>
      <c r="DL5" s="15">
        <v>-13.0445433</v>
      </c>
      <c r="DM5" s="15">
        <v>-13.043074937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5">
        <v>0</v>
      </c>
      <c r="EA5" s="15">
        <v>0</v>
      </c>
      <c r="EB5" s="15">
        <v>0</v>
      </c>
      <c r="EC5" s="15">
        <v>0</v>
      </c>
      <c r="ED5" s="15">
        <v>0</v>
      </c>
      <c r="EE5" s="15">
        <v>0</v>
      </c>
      <c r="EF5" s="15">
        <v>0</v>
      </c>
      <c r="EG5" s="15">
        <v>16.517520852</v>
      </c>
      <c r="EH5" s="15">
        <v>45.68792582</v>
      </c>
      <c r="EI5" s="15">
        <v>2.974934652</v>
      </c>
      <c r="EJ5" s="15">
        <v>25.939481961</v>
      </c>
      <c r="EK5" s="15">
        <v>63.39350085</v>
      </c>
      <c r="EL5" s="15">
        <v>58.683366264</v>
      </c>
      <c r="EM5" s="15">
        <v>-2.702096248</v>
      </c>
      <c r="EN5" s="15">
        <v>-57.255969996</v>
      </c>
      <c r="EO5" s="15">
        <v>-99.903298324</v>
      </c>
      <c r="EP5" s="15">
        <v>-95.146093326</v>
      </c>
      <c r="EQ5" s="15">
        <v>-18.551025569</v>
      </c>
      <c r="ER5" s="21">
        <f>-MAX(0,SUM(D5:EQ5))</f>
        <v>-3298.204425427001</v>
      </c>
      <c r="ES5" s="5"/>
    </row>
    <row r="6" spans="1:149" s="3" customFormat="1" ht="15">
      <c r="A6" s="11">
        <v>41525</v>
      </c>
      <c r="B6" s="12" t="s">
        <v>146</v>
      </c>
      <c r="C6" s="12" t="s">
        <v>172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-168.861373099</v>
      </c>
      <c r="BG6" s="15">
        <v>-87.641245677</v>
      </c>
      <c r="BH6" s="15">
        <v>-68.772872436</v>
      </c>
      <c r="BI6" s="15">
        <v>-76.967746362</v>
      </c>
      <c r="BJ6" s="15">
        <v>-56.028199236</v>
      </c>
      <c r="BK6" s="15">
        <v>-33.044431606</v>
      </c>
      <c r="BL6" s="15">
        <v>-285.636164555</v>
      </c>
      <c r="BM6" s="15">
        <v>-101.403869093</v>
      </c>
      <c r="BN6" s="15">
        <v>-102.035362552</v>
      </c>
      <c r="BO6" s="15">
        <v>-80.966854301</v>
      </c>
      <c r="BP6" s="15">
        <v>-79.25221393</v>
      </c>
      <c r="BQ6" s="15">
        <v>-77.673549994</v>
      </c>
      <c r="BR6" s="15">
        <v>-76.109441662</v>
      </c>
      <c r="BS6" s="15">
        <v>-39.074100513</v>
      </c>
      <c r="BT6" s="15">
        <v>-10.02692399</v>
      </c>
      <c r="BU6" s="15">
        <v>0.12564023</v>
      </c>
      <c r="BV6" s="15">
        <v>0.955248109</v>
      </c>
      <c r="BW6" s="15">
        <v>-9E-09</v>
      </c>
      <c r="BX6" s="15">
        <v>-37.643445569</v>
      </c>
      <c r="BY6" s="15">
        <v>-55.228482935</v>
      </c>
      <c r="BZ6" s="15">
        <v>-11.678098057</v>
      </c>
      <c r="CA6" s="15">
        <v>-1.002491453</v>
      </c>
      <c r="CB6" s="15">
        <v>0.286752846</v>
      </c>
      <c r="CC6" s="15">
        <v>0</v>
      </c>
      <c r="CD6" s="15">
        <v>-2.685615858</v>
      </c>
      <c r="CE6" s="15">
        <v>-1.186665449</v>
      </c>
      <c r="CF6" s="15">
        <v>0.427756302</v>
      </c>
      <c r="CG6" s="15">
        <v>0.008304773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5">
        <v>0</v>
      </c>
      <c r="DG6" s="15">
        <v>0</v>
      </c>
      <c r="DH6" s="15">
        <v>0</v>
      </c>
      <c r="DI6" s="15">
        <v>0</v>
      </c>
      <c r="DJ6" s="15">
        <v>0</v>
      </c>
      <c r="DK6" s="15">
        <v>0</v>
      </c>
      <c r="DL6" s="15">
        <v>0</v>
      </c>
      <c r="DM6" s="15">
        <v>0</v>
      </c>
      <c r="DN6" s="15">
        <v>0</v>
      </c>
      <c r="DO6" s="15">
        <v>0</v>
      </c>
      <c r="DP6" s="15">
        <v>0</v>
      </c>
      <c r="DQ6" s="15">
        <v>0</v>
      </c>
      <c r="DR6" s="15">
        <v>0</v>
      </c>
      <c r="DS6" s="15">
        <v>0</v>
      </c>
      <c r="DT6" s="15">
        <v>0</v>
      </c>
      <c r="DU6" s="15">
        <v>0</v>
      </c>
      <c r="DV6" s="15">
        <v>0</v>
      </c>
      <c r="DW6" s="15">
        <v>0</v>
      </c>
      <c r="DX6" s="15">
        <v>0</v>
      </c>
      <c r="DY6" s="15">
        <v>0.124429374</v>
      </c>
      <c r="DZ6" s="15">
        <v>7.5E-08</v>
      </c>
      <c r="EA6" s="15">
        <v>-0.015579299</v>
      </c>
      <c r="EB6" s="15">
        <v>-0.038649648</v>
      </c>
      <c r="EC6" s="15">
        <v>0.28079757</v>
      </c>
      <c r="ED6" s="15">
        <v>-6.549332297</v>
      </c>
      <c r="EE6" s="15">
        <v>-5.713206626</v>
      </c>
      <c r="EF6" s="15">
        <v>846.077454666</v>
      </c>
      <c r="EG6" s="15">
        <v>622.270984559</v>
      </c>
      <c r="EH6" s="15">
        <v>643.731719079</v>
      </c>
      <c r="EI6" s="15">
        <v>0</v>
      </c>
      <c r="EJ6" s="15">
        <v>0</v>
      </c>
      <c r="EK6" s="15">
        <v>0</v>
      </c>
      <c r="EL6" s="15">
        <v>0</v>
      </c>
      <c r="EM6" s="15">
        <v>0</v>
      </c>
      <c r="EN6" s="15">
        <v>0</v>
      </c>
      <c r="EO6" s="15">
        <v>0</v>
      </c>
      <c r="EP6" s="15">
        <v>0</v>
      </c>
      <c r="EQ6" s="15">
        <v>0</v>
      </c>
      <c r="ER6" s="21">
        <f>-MAX(0,SUM(D6:EQ6))</f>
        <v>-649.0531713769999</v>
      </c>
      <c r="ES6" s="5"/>
    </row>
    <row r="7" spans="1:149" s="3" customFormat="1" ht="15.75" thickBot="1">
      <c r="A7" s="11">
        <v>41525</v>
      </c>
      <c r="B7" s="12" t="s">
        <v>146</v>
      </c>
      <c r="C7" s="12" t="s">
        <v>155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653.351485961</v>
      </c>
      <c r="K7" s="15">
        <v>615.015933646</v>
      </c>
      <c r="L7" s="15">
        <v>617.885173646</v>
      </c>
      <c r="M7" s="15">
        <v>660.146853646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-0.376019528</v>
      </c>
      <c r="BM7" s="15">
        <v>-0.075185622</v>
      </c>
      <c r="BN7" s="15">
        <v>0</v>
      </c>
      <c r="BO7" s="15">
        <v>-1E-09</v>
      </c>
      <c r="BP7" s="15">
        <v>0</v>
      </c>
      <c r="BQ7" s="15">
        <v>859.221024412</v>
      </c>
      <c r="BR7" s="15">
        <v>-45.807022389</v>
      </c>
      <c r="BS7" s="15">
        <v>-136.958150022</v>
      </c>
      <c r="BT7" s="15">
        <v>-79.068150012</v>
      </c>
      <c r="BU7" s="15">
        <v>-43.794178354</v>
      </c>
      <c r="BV7" s="15">
        <v>0.429900313</v>
      </c>
      <c r="BW7" s="15">
        <v>-13.844114574</v>
      </c>
      <c r="BX7" s="15">
        <v>-185.023767172</v>
      </c>
      <c r="BY7" s="15">
        <v>-136.330401798</v>
      </c>
      <c r="BZ7" s="15">
        <v>-110.56992447</v>
      </c>
      <c r="CA7" s="15">
        <v>-92.58673447</v>
      </c>
      <c r="CB7" s="15">
        <v>-61.909900508</v>
      </c>
      <c r="CC7" s="15">
        <v>-33.820207121</v>
      </c>
      <c r="CD7" s="15">
        <v>-84.542878932</v>
      </c>
      <c r="CE7" s="15">
        <v>-66.683799988</v>
      </c>
      <c r="CF7" s="15">
        <v>-49.959737492</v>
      </c>
      <c r="CG7" s="15">
        <v>-32.086891154</v>
      </c>
      <c r="CH7" s="15">
        <v>-11.135929994</v>
      </c>
      <c r="CI7" s="15">
        <v>0.65241965</v>
      </c>
      <c r="CJ7" s="15">
        <v>-8.998195742</v>
      </c>
      <c r="CK7" s="15">
        <v>-1.542647001</v>
      </c>
      <c r="CL7" s="15">
        <v>1.227781465</v>
      </c>
      <c r="CM7" s="15">
        <v>0</v>
      </c>
      <c r="CN7" s="15">
        <v>0</v>
      </c>
      <c r="CO7" s="15">
        <v>-1E-08</v>
      </c>
      <c r="CP7" s="15">
        <v>-1.991505003</v>
      </c>
      <c r="CQ7" s="15">
        <v>0</v>
      </c>
      <c r="CR7" s="15">
        <v>0</v>
      </c>
      <c r="CS7" s="15">
        <v>-2.901364736</v>
      </c>
      <c r="CT7" s="15">
        <v>-11.999765873</v>
      </c>
      <c r="CU7" s="15">
        <v>0.539340695</v>
      </c>
      <c r="CV7" s="15">
        <v>-11.569784523</v>
      </c>
      <c r="CW7" s="15">
        <v>2.406221696</v>
      </c>
      <c r="CX7" s="15">
        <v>0</v>
      </c>
      <c r="CY7" s="15">
        <v>0</v>
      </c>
      <c r="CZ7" s="15">
        <v>0</v>
      </c>
      <c r="DA7" s="15">
        <v>0.368577857</v>
      </c>
      <c r="DB7" s="15">
        <v>1E-08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0.061321869</v>
      </c>
      <c r="DM7" s="15">
        <v>-0.750485676</v>
      </c>
      <c r="DN7" s="15">
        <v>2E-08</v>
      </c>
      <c r="DO7" s="15">
        <v>0</v>
      </c>
      <c r="DP7" s="15">
        <v>0</v>
      </c>
      <c r="DQ7" s="15">
        <v>0</v>
      </c>
      <c r="DR7" s="15">
        <v>0.955667499</v>
      </c>
      <c r="DS7" s="15">
        <v>-12.507935244</v>
      </c>
      <c r="DT7" s="15">
        <v>-33.345711057</v>
      </c>
      <c r="DU7" s="15">
        <v>-15.525571869</v>
      </c>
      <c r="DV7" s="15">
        <v>-6.120642111</v>
      </c>
      <c r="DW7" s="15">
        <v>0.39823</v>
      </c>
      <c r="DX7" s="15">
        <v>-5.051638583</v>
      </c>
      <c r="DY7" s="15">
        <v>-57.273600837</v>
      </c>
      <c r="DZ7" s="15">
        <v>-23.494679782</v>
      </c>
      <c r="EA7" s="15">
        <v>-7.004865738</v>
      </c>
      <c r="EB7" s="15">
        <v>-3.417434841</v>
      </c>
      <c r="EC7" s="15">
        <v>-37.798798741</v>
      </c>
      <c r="ED7" s="15">
        <v>-115.331237482</v>
      </c>
      <c r="EE7" s="15">
        <v>-46.357063736</v>
      </c>
      <c r="EF7" s="15">
        <v>0</v>
      </c>
      <c r="EG7" s="15">
        <v>0</v>
      </c>
      <c r="EH7" s="15">
        <v>-1.110898227</v>
      </c>
      <c r="EI7" s="15">
        <v>-23.444864077</v>
      </c>
      <c r="EJ7" s="15">
        <v>-60.10277333</v>
      </c>
      <c r="EK7" s="15">
        <v>-56.059275</v>
      </c>
      <c r="EL7" s="15">
        <v>0</v>
      </c>
      <c r="EM7" s="15">
        <v>0</v>
      </c>
      <c r="EN7" s="15">
        <v>0</v>
      </c>
      <c r="EO7" s="15">
        <v>0</v>
      </c>
      <c r="EP7" s="15">
        <v>0</v>
      </c>
      <c r="EQ7" s="15">
        <v>0</v>
      </c>
      <c r="ER7" s="22">
        <f>-MAX(0,SUM(D7:EQ7))</f>
        <v>-1684.386199565001</v>
      </c>
      <c r="ES7" s="5"/>
    </row>
    <row r="8" spans="1:149" s="3" customFormat="1" ht="15">
      <c r="A8" s="2"/>
      <c r="BP8" s="4"/>
      <c r="CP8" s="4"/>
      <c r="DC8" s="4"/>
      <c r="DO8" s="4"/>
      <c r="EQ8" s="26" t="s">
        <v>174</v>
      </c>
      <c r="ER8" s="13">
        <f>SUM(ER3:ER7)</f>
        <v>-30807.66604680099</v>
      </c>
      <c r="ES8" s="5"/>
    </row>
    <row r="9" spans="1:150" s="3" customFormat="1" ht="15">
      <c r="A9" s="6" t="s">
        <v>180</v>
      </c>
      <c r="BP9" s="4"/>
      <c r="CP9" s="4"/>
      <c r="DC9" s="4"/>
      <c r="DO9" s="4"/>
      <c r="ES9" s="5"/>
      <c r="ET9" s="5"/>
    </row>
    <row r="10" spans="1:149" ht="15.75" thickBot="1">
      <c r="A10" t="s">
        <v>0</v>
      </c>
      <c r="B10" t="s">
        <v>1</v>
      </c>
      <c r="C10" t="s">
        <v>182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t="s">
        <v>11</v>
      </c>
      <c r="N10" t="s">
        <v>12</v>
      </c>
      <c r="O10" t="s">
        <v>13</v>
      </c>
      <c r="P10" t="s">
        <v>14</v>
      </c>
      <c r="Q10" t="s">
        <v>15</v>
      </c>
      <c r="R10" t="s">
        <v>16</v>
      </c>
      <c r="S10" t="s">
        <v>17</v>
      </c>
      <c r="T10" t="s">
        <v>18</v>
      </c>
      <c r="U10" t="s">
        <v>19</v>
      </c>
      <c r="V10" t="s">
        <v>20</v>
      </c>
      <c r="W10" t="s">
        <v>21</v>
      </c>
      <c r="X10" t="s">
        <v>22</v>
      </c>
      <c r="Y10" t="s">
        <v>23</v>
      </c>
      <c r="Z10" t="s">
        <v>24</v>
      </c>
      <c r="AA10" t="s">
        <v>25</v>
      </c>
      <c r="AB10" t="s">
        <v>26</v>
      </c>
      <c r="AC10" t="s">
        <v>27</v>
      </c>
      <c r="AD10" t="s">
        <v>28</v>
      </c>
      <c r="AE10" t="s">
        <v>29</v>
      </c>
      <c r="AF10" t="s">
        <v>30</v>
      </c>
      <c r="AG10" t="s">
        <v>31</v>
      </c>
      <c r="AH10" t="s">
        <v>32</v>
      </c>
      <c r="AI10" t="s">
        <v>33</v>
      </c>
      <c r="AJ10" t="s">
        <v>34</v>
      </c>
      <c r="AK10" t="s">
        <v>35</v>
      </c>
      <c r="AL10" t="s">
        <v>36</v>
      </c>
      <c r="AM10" t="s">
        <v>37</v>
      </c>
      <c r="AN10" t="s">
        <v>38</v>
      </c>
      <c r="AO10" t="s">
        <v>39</v>
      </c>
      <c r="AP10" t="s">
        <v>40</v>
      </c>
      <c r="AQ10" t="s">
        <v>41</v>
      </c>
      <c r="AR10" t="s">
        <v>42</v>
      </c>
      <c r="AS10" t="s">
        <v>43</v>
      </c>
      <c r="AT10" t="s">
        <v>44</v>
      </c>
      <c r="AU10" t="s">
        <v>45</v>
      </c>
      <c r="AV10" t="s">
        <v>46</v>
      </c>
      <c r="AW10" t="s">
        <v>47</v>
      </c>
      <c r="AX10" t="s">
        <v>48</v>
      </c>
      <c r="AY10" t="s">
        <v>49</v>
      </c>
      <c r="AZ10" t="s">
        <v>50</v>
      </c>
      <c r="BA10" t="s">
        <v>51</v>
      </c>
      <c r="BB10" t="s">
        <v>52</v>
      </c>
      <c r="BC10" t="s">
        <v>53</v>
      </c>
      <c r="BD10" t="s">
        <v>54</v>
      </c>
      <c r="BE10" t="s">
        <v>55</v>
      </c>
      <c r="BF10" t="s">
        <v>56</v>
      </c>
      <c r="BG10" t="s">
        <v>57</v>
      </c>
      <c r="BH10" t="s">
        <v>58</v>
      </c>
      <c r="BI10" t="s">
        <v>59</v>
      </c>
      <c r="BJ10" t="s">
        <v>60</v>
      </c>
      <c r="BK10" t="s">
        <v>61</v>
      </c>
      <c r="BL10" t="s">
        <v>62</v>
      </c>
      <c r="BM10" t="s">
        <v>63</v>
      </c>
      <c r="BN10" t="s">
        <v>64</v>
      </c>
      <c r="BO10" t="s">
        <v>65</v>
      </c>
      <c r="BP10" t="s">
        <v>66</v>
      </c>
      <c r="BQ10" t="s">
        <v>67</v>
      </c>
      <c r="BR10" t="s">
        <v>68</v>
      </c>
      <c r="BS10" t="s">
        <v>69</v>
      </c>
      <c r="BT10" t="s">
        <v>70</v>
      </c>
      <c r="BU10" t="s">
        <v>71</v>
      </c>
      <c r="BV10" t="s">
        <v>72</v>
      </c>
      <c r="BW10" t="s">
        <v>73</v>
      </c>
      <c r="BX10" t="s">
        <v>74</v>
      </c>
      <c r="BY10" t="s">
        <v>75</v>
      </c>
      <c r="BZ10" t="s">
        <v>76</v>
      </c>
      <c r="CA10" t="s">
        <v>77</v>
      </c>
      <c r="CB10" t="s">
        <v>78</v>
      </c>
      <c r="CC10" t="s">
        <v>79</v>
      </c>
      <c r="CD10" t="s">
        <v>80</v>
      </c>
      <c r="CE10" t="s">
        <v>81</v>
      </c>
      <c r="CF10" t="s">
        <v>82</v>
      </c>
      <c r="CG10" t="s">
        <v>83</v>
      </c>
      <c r="CH10" t="s">
        <v>84</v>
      </c>
      <c r="CI10" t="s">
        <v>85</v>
      </c>
      <c r="CJ10" t="s">
        <v>86</v>
      </c>
      <c r="CK10" t="s">
        <v>87</v>
      </c>
      <c r="CL10" t="s">
        <v>88</v>
      </c>
      <c r="CM10" t="s">
        <v>89</v>
      </c>
      <c r="CN10" t="s">
        <v>90</v>
      </c>
      <c r="CO10" t="s">
        <v>91</v>
      </c>
      <c r="CP10" t="s">
        <v>92</v>
      </c>
      <c r="CQ10" t="s">
        <v>93</v>
      </c>
      <c r="CR10" t="s">
        <v>94</v>
      </c>
      <c r="CS10" t="s">
        <v>95</v>
      </c>
      <c r="CT10" t="s">
        <v>96</v>
      </c>
      <c r="CU10" t="s">
        <v>97</v>
      </c>
      <c r="CV10" t="s">
        <v>98</v>
      </c>
      <c r="CW10" t="s">
        <v>99</v>
      </c>
      <c r="CX10" t="s">
        <v>100</v>
      </c>
      <c r="CY10" t="s">
        <v>101</v>
      </c>
      <c r="CZ10" t="s">
        <v>102</v>
      </c>
      <c r="DA10" t="s">
        <v>103</v>
      </c>
      <c r="DB10" t="s">
        <v>104</v>
      </c>
      <c r="DC10" t="s">
        <v>105</v>
      </c>
      <c r="DD10" t="s">
        <v>106</v>
      </c>
      <c r="DE10" t="s">
        <v>107</v>
      </c>
      <c r="DF10" t="s">
        <v>108</v>
      </c>
      <c r="DG10" t="s">
        <v>109</v>
      </c>
      <c r="DH10" t="s">
        <v>110</v>
      </c>
      <c r="DI10" t="s">
        <v>111</v>
      </c>
      <c r="DJ10" t="s">
        <v>112</v>
      </c>
      <c r="DK10" t="s">
        <v>113</v>
      </c>
      <c r="DL10" t="s">
        <v>114</v>
      </c>
      <c r="DM10" t="s">
        <v>115</v>
      </c>
      <c r="DN10" t="s">
        <v>116</v>
      </c>
      <c r="DO10" t="s">
        <v>117</v>
      </c>
      <c r="DP10" t="s">
        <v>118</v>
      </c>
      <c r="DQ10" t="s">
        <v>119</v>
      </c>
      <c r="DR10" t="s">
        <v>120</v>
      </c>
      <c r="DS10" t="s">
        <v>121</v>
      </c>
      <c r="DT10" t="s">
        <v>122</v>
      </c>
      <c r="DU10" t="s">
        <v>123</v>
      </c>
      <c r="DV10" t="s">
        <v>124</v>
      </c>
      <c r="DW10" t="s">
        <v>125</v>
      </c>
      <c r="DX10" t="s">
        <v>126</v>
      </c>
      <c r="DY10" t="s">
        <v>127</v>
      </c>
      <c r="DZ10" t="s">
        <v>128</v>
      </c>
      <c r="EA10" t="s">
        <v>129</v>
      </c>
      <c r="EB10" t="s">
        <v>130</v>
      </c>
      <c r="EC10" t="s">
        <v>131</v>
      </c>
      <c r="ED10" t="s">
        <v>132</v>
      </c>
      <c r="EE10" t="s">
        <v>133</v>
      </c>
      <c r="EF10" t="s">
        <v>134</v>
      </c>
      <c r="EG10" t="s">
        <v>135</v>
      </c>
      <c r="EH10" t="s">
        <v>136</v>
      </c>
      <c r="EI10" t="s">
        <v>137</v>
      </c>
      <c r="EJ10" t="s">
        <v>138</v>
      </c>
      <c r="EK10" t="s">
        <v>139</v>
      </c>
      <c r="EL10" t="s">
        <v>140</v>
      </c>
      <c r="EM10" t="s">
        <v>141</v>
      </c>
      <c r="EN10" t="s">
        <v>142</v>
      </c>
      <c r="EO10" t="s">
        <v>143</v>
      </c>
      <c r="EP10" t="s">
        <v>144</v>
      </c>
      <c r="EQ10" t="s">
        <v>145</v>
      </c>
      <c r="ER10" s="1" t="s">
        <v>177</v>
      </c>
      <c r="ES10"/>
    </row>
    <row r="11" spans="1:149" ht="15">
      <c r="A11" s="11">
        <v>41525</v>
      </c>
      <c r="B11" s="12" t="s">
        <v>169</v>
      </c>
      <c r="C11" s="12" t="s">
        <v>148</v>
      </c>
      <c r="D11" s="14">
        <f>MAX(0,SUM(D3:D4))</f>
        <v>520.706074236</v>
      </c>
      <c r="E11" s="14">
        <f aca="true" t="shared" si="0" ref="E11:BP11">MAX(0,SUM(E3:E4))</f>
        <v>822.900415226</v>
      </c>
      <c r="F11" s="14">
        <f t="shared" si="0"/>
        <v>577.873380764</v>
      </c>
      <c r="G11" s="14">
        <f t="shared" si="0"/>
        <v>1677.42587355</v>
      </c>
      <c r="H11" s="14">
        <f t="shared" si="0"/>
        <v>1670.278090343</v>
      </c>
      <c r="I11" s="14">
        <f t="shared" si="0"/>
        <v>1591.1152103030001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14">
        <f t="shared" si="0"/>
        <v>0</v>
      </c>
      <c r="Q11" s="14">
        <f t="shared" si="0"/>
        <v>0</v>
      </c>
      <c r="R11" s="14">
        <f t="shared" si="0"/>
        <v>0</v>
      </c>
      <c r="S11" s="14">
        <f t="shared" si="0"/>
        <v>0</v>
      </c>
      <c r="T11" s="14">
        <f t="shared" si="0"/>
        <v>0</v>
      </c>
      <c r="U11" s="14">
        <f t="shared" si="0"/>
        <v>0</v>
      </c>
      <c r="V11" s="14">
        <f t="shared" si="0"/>
        <v>4.12694457</v>
      </c>
      <c r="W11" s="14">
        <f t="shared" si="0"/>
        <v>2.330807049</v>
      </c>
      <c r="X11" s="14">
        <f t="shared" si="0"/>
        <v>0</v>
      </c>
      <c r="Y11" s="14">
        <f t="shared" si="0"/>
        <v>1.456427128</v>
      </c>
      <c r="Z11" s="14">
        <f t="shared" si="0"/>
        <v>0.919969738</v>
      </c>
      <c r="AA11" s="14">
        <f t="shared" si="0"/>
        <v>0</v>
      </c>
      <c r="AB11" s="14">
        <f t="shared" si="0"/>
        <v>0</v>
      </c>
      <c r="AC11" s="14">
        <f t="shared" si="0"/>
        <v>0</v>
      </c>
      <c r="AD11" s="14">
        <f t="shared" si="0"/>
        <v>0</v>
      </c>
      <c r="AE11" s="14">
        <f t="shared" si="0"/>
        <v>0</v>
      </c>
      <c r="AF11" s="14">
        <f t="shared" si="0"/>
        <v>0</v>
      </c>
      <c r="AG11" s="14">
        <f t="shared" si="0"/>
        <v>0</v>
      </c>
      <c r="AH11" s="14">
        <f t="shared" si="0"/>
        <v>0</v>
      </c>
      <c r="AI11" s="14">
        <f t="shared" si="0"/>
        <v>0</v>
      </c>
      <c r="AJ11" s="14">
        <f t="shared" si="0"/>
        <v>0</v>
      </c>
      <c r="AK11" s="14">
        <f t="shared" si="0"/>
        <v>0</v>
      </c>
      <c r="AL11" s="14">
        <f t="shared" si="0"/>
        <v>0</v>
      </c>
      <c r="AM11" s="14">
        <f t="shared" si="0"/>
        <v>0</v>
      </c>
      <c r="AN11" s="14">
        <f t="shared" si="0"/>
        <v>0</v>
      </c>
      <c r="AO11" s="14">
        <f t="shared" si="0"/>
        <v>0</v>
      </c>
      <c r="AP11" s="14">
        <f t="shared" si="0"/>
        <v>0</v>
      </c>
      <c r="AQ11" s="14">
        <f t="shared" si="0"/>
        <v>0</v>
      </c>
      <c r="AR11" s="14">
        <f t="shared" si="0"/>
        <v>0</v>
      </c>
      <c r="AS11" s="14">
        <f t="shared" si="0"/>
        <v>0</v>
      </c>
      <c r="AT11" s="14">
        <f t="shared" si="0"/>
        <v>0</v>
      </c>
      <c r="AU11" s="14">
        <f t="shared" si="0"/>
        <v>0</v>
      </c>
      <c r="AV11" s="14">
        <f t="shared" si="0"/>
        <v>0</v>
      </c>
      <c r="AW11" s="14">
        <f t="shared" si="0"/>
        <v>0</v>
      </c>
      <c r="AX11" s="14">
        <f t="shared" si="0"/>
        <v>0</v>
      </c>
      <c r="AY11" s="14">
        <f t="shared" si="0"/>
        <v>0</v>
      </c>
      <c r="AZ11" s="14">
        <f t="shared" si="0"/>
        <v>0</v>
      </c>
      <c r="BA11" s="14">
        <f t="shared" si="0"/>
        <v>0</v>
      </c>
      <c r="BB11" s="14">
        <f t="shared" si="0"/>
        <v>0</v>
      </c>
      <c r="BC11" s="14">
        <f t="shared" si="0"/>
        <v>0</v>
      </c>
      <c r="BD11" s="14">
        <f t="shared" si="0"/>
        <v>0.080374203</v>
      </c>
      <c r="BE11" s="14">
        <f t="shared" si="0"/>
        <v>0</v>
      </c>
      <c r="BF11" s="14">
        <f t="shared" si="0"/>
        <v>0</v>
      </c>
      <c r="BG11" s="14">
        <f t="shared" si="0"/>
        <v>0</v>
      </c>
      <c r="BH11" s="14">
        <f t="shared" si="0"/>
        <v>0</v>
      </c>
      <c r="BI11" s="14">
        <f t="shared" si="0"/>
        <v>0</v>
      </c>
      <c r="BJ11" s="14">
        <f t="shared" si="0"/>
        <v>0</v>
      </c>
      <c r="BK11" s="14">
        <f t="shared" si="0"/>
        <v>0</v>
      </c>
      <c r="BL11" s="14">
        <f t="shared" si="0"/>
        <v>815.502130033</v>
      </c>
      <c r="BM11" s="14">
        <f t="shared" si="0"/>
        <v>886.7079189550001</v>
      </c>
      <c r="BN11" s="14">
        <f t="shared" si="0"/>
        <v>891.759658816</v>
      </c>
      <c r="BO11" s="14">
        <f t="shared" si="0"/>
        <v>1567.6971708629999</v>
      </c>
      <c r="BP11" s="14">
        <f t="shared" si="0"/>
        <v>1536.315563635</v>
      </c>
      <c r="BQ11" s="14">
        <f aca="true" t="shared" si="1" ref="BQ11:EB11">MAX(0,SUM(BQ3:BQ4))</f>
        <v>1532.4378085560002</v>
      </c>
      <c r="BR11" s="14">
        <f t="shared" si="1"/>
        <v>0</v>
      </c>
      <c r="BS11" s="14">
        <f t="shared" si="1"/>
        <v>0</v>
      </c>
      <c r="BT11" s="14">
        <f t="shared" si="1"/>
        <v>0</v>
      </c>
      <c r="BU11" s="14">
        <f t="shared" si="1"/>
        <v>0</v>
      </c>
      <c r="BV11" s="14">
        <f t="shared" si="1"/>
        <v>0</v>
      </c>
      <c r="BW11" s="14">
        <f t="shared" si="1"/>
        <v>1052.454654957</v>
      </c>
      <c r="BX11" s="14">
        <f t="shared" si="1"/>
        <v>0</v>
      </c>
      <c r="BY11" s="14">
        <f t="shared" si="1"/>
        <v>0</v>
      </c>
      <c r="BZ11" s="14">
        <f t="shared" si="1"/>
        <v>0</v>
      </c>
      <c r="CA11" s="14">
        <f t="shared" si="1"/>
        <v>0</v>
      </c>
      <c r="CB11" s="14">
        <f t="shared" si="1"/>
        <v>0</v>
      </c>
      <c r="CC11" s="14">
        <f t="shared" si="1"/>
        <v>0</v>
      </c>
      <c r="CD11" s="14">
        <f t="shared" si="1"/>
        <v>0</v>
      </c>
      <c r="CE11" s="14">
        <f t="shared" si="1"/>
        <v>0</v>
      </c>
      <c r="CF11" s="14">
        <f t="shared" si="1"/>
        <v>0</v>
      </c>
      <c r="CG11" s="14">
        <f t="shared" si="1"/>
        <v>0</v>
      </c>
      <c r="CH11" s="14">
        <f t="shared" si="1"/>
        <v>0</v>
      </c>
      <c r="CI11" s="14">
        <f t="shared" si="1"/>
        <v>0</v>
      </c>
      <c r="CJ11" s="14">
        <f t="shared" si="1"/>
        <v>0</v>
      </c>
      <c r="CK11" s="14">
        <f t="shared" si="1"/>
        <v>0</v>
      </c>
      <c r="CL11" s="14">
        <f t="shared" si="1"/>
        <v>0</v>
      </c>
      <c r="CM11" s="14">
        <f t="shared" si="1"/>
        <v>0</v>
      </c>
      <c r="CN11" s="14">
        <f t="shared" si="1"/>
        <v>0</v>
      </c>
      <c r="CO11" s="14">
        <f t="shared" si="1"/>
        <v>0</v>
      </c>
      <c r="CP11" s="14">
        <f t="shared" si="1"/>
        <v>0</v>
      </c>
      <c r="CQ11" s="14">
        <f t="shared" si="1"/>
        <v>0</v>
      </c>
      <c r="CR11" s="14">
        <f t="shared" si="1"/>
        <v>0</v>
      </c>
      <c r="CS11" s="14">
        <f t="shared" si="1"/>
        <v>0</v>
      </c>
      <c r="CT11" s="14">
        <f t="shared" si="1"/>
        <v>0</v>
      </c>
      <c r="CU11" s="14">
        <f t="shared" si="1"/>
        <v>0</v>
      </c>
      <c r="CV11" s="14">
        <f t="shared" si="1"/>
        <v>0</v>
      </c>
      <c r="CW11" s="14">
        <f t="shared" si="1"/>
        <v>0</v>
      </c>
      <c r="CX11" s="14">
        <f t="shared" si="1"/>
        <v>0</v>
      </c>
      <c r="CY11" s="14">
        <f t="shared" si="1"/>
        <v>0</v>
      </c>
      <c r="CZ11" s="14">
        <f t="shared" si="1"/>
        <v>0</v>
      </c>
      <c r="DA11" s="14">
        <f t="shared" si="1"/>
        <v>0</v>
      </c>
      <c r="DB11" s="14">
        <f t="shared" si="1"/>
        <v>0</v>
      </c>
      <c r="DC11" s="14">
        <f t="shared" si="1"/>
        <v>0</v>
      </c>
      <c r="DD11" s="14">
        <f t="shared" si="1"/>
        <v>0</v>
      </c>
      <c r="DE11" s="14">
        <f t="shared" si="1"/>
        <v>0</v>
      </c>
      <c r="DF11" s="14">
        <f t="shared" si="1"/>
        <v>0</v>
      </c>
      <c r="DG11" s="14">
        <f t="shared" si="1"/>
        <v>0</v>
      </c>
      <c r="DH11" s="14">
        <f t="shared" si="1"/>
        <v>0</v>
      </c>
      <c r="DI11" s="14">
        <f t="shared" si="1"/>
        <v>0</v>
      </c>
      <c r="DJ11" s="14">
        <f t="shared" si="1"/>
        <v>0</v>
      </c>
      <c r="DK11" s="14">
        <f t="shared" si="1"/>
        <v>0</v>
      </c>
      <c r="DL11" s="14">
        <f t="shared" si="1"/>
        <v>0</v>
      </c>
      <c r="DM11" s="14">
        <f t="shared" si="1"/>
        <v>0</v>
      </c>
      <c r="DN11" s="14">
        <f t="shared" si="1"/>
        <v>1031.418518067</v>
      </c>
      <c r="DO11" s="14">
        <f t="shared" si="1"/>
        <v>676.573408383</v>
      </c>
      <c r="DP11" s="14">
        <f t="shared" si="1"/>
        <v>644.30788191</v>
      </c>
      <c r="DQ11" s="14">
        <f t="shared" si="1"/>
        <v>619.580121789</v>
      </c>
      <c r="DR11" s="14">
        <f t="shared" si="1"/>
        <v>625.85867919</v>
      </c>
      <c r="DS11" s="14">
        <f t="shared" si="1"/>
        <v>814.009253046</v>
      </c>
      <c r="DT11" s="14">
        <f t="shared" si="1"/>
        <v>885.689355812</v>
      </c>
      <c r="DU11" s="14">
        <f t="shared" si="1"/>
        <v>856.286556033</v>
      </c>
      <c r="DV11" s="14">
        <f t="shared" si="1"/>
        <v>855.209888077</v>
      </c>
      <c r="DW11" s="14">
        <f t="shared" si="1"/>
        <v>0</v>
      </c>
      <c r="DX11" s="14">
        <f t="shared" si="1"/>
        <v>0</v>
      </c>
      <c r="DY11" s="14">
        <f t="shared" si="1"/>
        <v>0</v>
      </c>
      <c r="DZ11" s="14">
        <f t="shared" si="1"/>
        <v>2.452452371</v>
      </c>
      <c r="EA11" s="14">
        <f t="shared" si="1"/>
        <v>0</v>
      </c>
      <c r="EB11" s="14">
        <f t="shared" si="1"/>
        <v>0</v>
      </c>
      <c r="EC11" s="14">
        <f aca="true" t="shared" si="2" ref="EC11:EQ11">MAX(0,SUM(EC3:EC4))</f>
        <v>6.641382125</v>
      </c>
      <c r="ED11" s="14">
        <f t="shared" si="2"/>
        <v>38.793487044</v>
      </c>
      <c r="EE11" s="14">
        <f t="shared" si="2"/>
        <v>38.056170963</v>
      </c>
      <c r="EF11" s="14">
        <f t="shared" si="2"/>
        <v>1162.685576382</v>
      </c>
      <c r="EG11" s="14">
        <f t="shared" si="2"/>
        <v>1086.036204036</v>
      </c>
      <c r="EH11" s="14">
        <f t="shared" si="2"/>
        <v>1090.906141536</v>
      </c>
      <c r="EI11" s="14">
        <f t="shared" si="2"/>
        <v>1096.314586534</v>
      </c>
      <c r="EJ11" s="14">
        <f t="shared" si="2"/>
        <v>1108.910887331</v>
      </c>
      <c r="EK11" s="14">
        <f t="shared" si="2"/>
        <v>1114.39977598</v>
      </c>
      <c r="EL11" s="14">
        <f t="shared" si="2"/>
        <v>1108.879666532</v>
      </c>
      <c r="EM11" s="14">
        <f t="shared" si="2"/>
        <v>1109.286424864</v>
      </c>
      <c r="EN11" s="14">
        <f t="shared" si="2"/>
        <v>1110.46882653</v>
      </c>
      <c r="EO11" s="14">
        <f t="shared" si="2"/>
        <v>1128.18811709</v>
      </c>
      <c r="EP11" s="14">
        <f t="shared" si="2"/>
        <v>0</v>
      </c>
      <c r="EQ11" s="14">
        <f t="shared" si="2"/>
        <v>0</v>
      </c>
      <c r="ER11" s="20">
        <f>-MAX(0,SUM(D11:EQ11))</f>
        <v>-33363.04183454999</v>
      </c>
      <c r="ES11"/>
    </row>
    <row r="12" spans="1:149" ht="15">
      <c r="A12" s="11">
        <v>41525</v>
      </c>
      <c r="B12" s="12" t="s">
        <v>169</v>
      </c>
      <c r="C12" s="12" t="s">
        <v>149</v>
      </c>
      <c r="D12" s="14">
        <f aca="true" t="shared" si="3" ref="D12:AI12">MAX(0,D5)</f>
        <v>65.369713432</v>
      </c>
      <c r="E12" s="14">
        <f t="shared" si="3"/>
        <v>26.584924325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si="3"/>
        <v>0</v>
      </c>
      <c r="Q12" s="14">
        <f t="shared" si="3"/>
        <v>0</v>
      </c>
      <c r="R12" s="14">
        <f t="shared" si="3"/>
        <v>0</v>
      </c>
      <c r="S12" s="14">
        <f t="shared" si="3"/>
        <v>0</v>
      </c>
      <c r="T12" s="14">
        <f t="shared" si="3"/>
        <v>0</v>
      </c>
      <c r="U12" s="14">
        <f t="shared" si="3"/>
        <v>0</v>
      </c>
      <c r="V12" s="14">
        <f t="shared" si="3"/>
        <v>0</v>
      </c>
      <c r="W12" s="14">
        <f t="shared" si="3"/>
        <v>0</v>
      </c>
      <c r="X12" s="14">
        <f t="shared" si="3"/>
        <v>0</v>
      </c>
      <c r="Y12" s="14">
        <f t="shared" si="3"/>
        <v>0</v>
      </c>
      <c r="Z12" s="14">
        <f t="shared" si="3"/>
        <v>0</v>
      </c>
      <c r="AA12" s="14">
        <f t="shared" si="3"/>
        <v>0</v>
      </c>
      <c r="AB12" s="14">
        <f t="shared" si="3"/>
        <v>0</v>
      </c>
      <c r="AC12" s="14">
        <f t="shared" si="3"/>
        <v>0</v>
      </c>
      <c r="AD12" s="14">
        <f t="shared" si="3"/>
        <v>0</v>
      </c>
      <c r="AE12" s="14">
        <f t="shared" si="3"/>
        <v>0</v>
      </c>
      <c r="AF12" s="14">
        <f t="shared" si="3"/>
        <v>0</v>
      </c>
      <c r="AG12" s="14">
        <f t="shared" si="3"/>
        <v>0</v>
      </c>
      <c r="AH12" s="14">
        <f t="shared" si="3"/>
        <v>0</v>
      </c>
      <c r="AI12" s="14">
        <f t="shared" si="3"/>
        <v>0</v>
      </c>
      <c r="AJ12" s="14">
        <f aca="true" t="shared" si="4" ref="AJ12:BO12">MAX(0,AJ5)</f>
        <v>0</v>
      </c>
      <c r="AK12" s="14">
        <f t="shared" si="4"/>
        <v>0</v>
      </c>
      <c r="AL12" s="14">
        <f t="shared" si="4"/>
        <v>0</v>
      </c>
      <c r="AM12" s="14">
        <f t="shared" si="4"/>
        <v>0</v>
      </c>
      <c r="AN12" s="14">
        <f t="shared" si="4"/>
        <v>0</v>
      </c>
      <c r="AO12" s="14">
        <f t="shared" si="4"/>
        <v>0</v>
      </c>
      <c r="AP12" s="14">
        <f t="shared" si="4"/>
        <v>0</v>
      </c>
      <c r="AQ12" s="14">
        <f t="shared" si="4"/>
        <v>0</v>
      </c>
      <c r="AR12" s="14">
        <f t="shared" si="4"/>
        <v>0</v>
      </c>
      <c r="AS12" s="14">
        <f t="shared" si="4"/>
        <v>0</v>
      </c>
      <c r="AT12" s="14">
        <f t="shared" si="4"/>
        <v>0</v>
      </c>
      <c r="AU12" s="14">
        <f t="shared" si="4"/>
        <v>0</v>
      </c>
      <c r="AV12" s="14">
        <f t="shared" si="4"/>
        <v>0</v>
      </c>
      <c r="AW12" s="14">
        <f t="shared" si="4"/>
        <v>0</v>
      </c>
      <c r="AX12" s="14">
        <f t="shared" si="4"/>
        <v>0</v>
      </c>
      <c r="AY12" s="14">
        <f t="shared" si="4"/>
        <v>0</v>
      </c>
      <c r="AZ12" s="14">
        <f t="shared" si="4"/>
        <v>0</v>
      </c>
      <c r="BA12" s="14">
        <f t="shared" si="4"/>
        <v>0</v>
      </c>
      <c r="BB12" s="14">
        <f t="shared" si="4"/>
        <v>0</v>
      </c>
      <c r="BC12" s="14">
        <f t="shared" si="4"/>
        <v>0</v>
      </c>
      <c r="BD12" s="14">
        <f t="shared" si="4"/>
        <v>0</v>
      </c>
      <c r="BE12" s="14">
        <f t="shared" si="4"/>
        <v>0</v>
      </c>
      <c r="BF12" s="14">
        <f t="shared" si="4"/>
        <v>0</v>
      </c>
      <c r="BG12" s="14">
        <f t="shared" si="4"/>
        <v>0</v>
      </c>
      <c r="BH12" s="14">
        <f t="shared" si="4"/>
        <v>0</v>
      </c>
      <c r="BI12" s="14">
        <f t="shared" si="4"/>
        <v>0</v>
      </c>
      <c r="BJ12" s="14">
        <f t="shared" si="4"/>
        <v>1117.143591078</v>
      </c>
      <c r="BK12" s="14">
        <f t="shared" si="4"/>
        <v>3191.50236937</v>
      </c>
      <c r="BL12" s="14">
        <f t="shared" si="4"/>
        <v>0</v>
      </c>
      <c r="BM12" s="14">
        <f t="shared" si="4"/>
        <v>0</v>
      </c>
      <c r="BN12" s="14">
        <f t="shared" si="4"/>
        <v>0</v>
      </c>
      <c r="BO12" s="14">
        <f t="shared" si="4"/>
        <v>0</v>
      </c>
      <c r="BP12" s="14">
        <f aca="true" t="shared" si="5" ref="BP12:CU12">MAX(0,BP5)</f>
        <v>0</v>
      </c>
      <c r="BQ12" s="14">
        <f t="shared" si="5"/>
        <v>2E-09</v>
      </c>
      <c r="BR12" s="14">
        <f t="shared" si="5"/>
        <v>0</v>
      </c>
      <c r="BS12" s="14">
        <f t="shared" si="5"/>
        <v>0</v>
      </c>
      <c r="BT12" s="14">
        <f t="shared" si="5"/>
        <v>0</v>
      </c>
      <c r="BU12" s="14">
        <f t="shared" si="5"/>
        <v>0</v>
      </c>
      <c r="BV12" s="14">
        <f t="shared" si="5"/>
        <v>0</v>
      </c>
      <c r="BW12" s="14">
        <f t="shared" si="5"/>
        <v>0</v>
      </c>
      <c r="BX12" s="14">
        <f t="shared" si="5"/>
        <v>0</v>
      </c>
      <c r="BY12" s="14">
        <f t="shared" si="5"/>
        <v>0</v>
      </c>
      <c r="BZ12" s="14">
        <f t="shared" si="5"/>
        <v>0</v>
      </c>
      <c r="CA12" s="14">
        <f t="shared" si="5"/>
        <v>0</v>
      </c>
      <c r="CB12" s="14">
        <f t="shared" si="5"/>
        <v>0</v>
      </c>
      <c r="CC12" s="14">
        <f t="shared" si="5"/>
        <v>0</v>
      </c>
      <c r="CD12" s="14">
        <f t="shared" si="5"/>
        <v>0</v>
      </c>
      <c r="CE12" s="14">
        <f t="shared" si="5"/>
        <v>0</v>
      </c>
      <c r="CF12" s="14">
        <f t="shared" si="5"/>
        <v>0</v>
      </c>
      <c r="CG12" s="14">
        <f t="shared" si="5"/>
        <v>0</v>
      </c>
      <c r="CH12" s="14">
        <f t="shared" si="5"/>
        <v>0</v>
      </c>
      <c r="CI12" s="14">
        <f t="shared" si="5"/>
        <v>0</v>
      </c>
      <c r="CJ12" s="14">
        <f t="shared" si="5"/>
        <v>0</v>
      </c>
      <c r="CK12" s="14">
        <f t="shared" si="5"/>
        <v>0</v>
      </c>
      <c r="CL12" s="14">
        <f t="shared" si="5"/>
        <v>0</v>
      </c>
      <c r="CM12" s="14">
        <f t="shared" si="5"/>
        <v>0</v>
      </c>
      <c r="CN12" s="14">
        <f t="shared" si="5"/>
        <v>0.047791727</v>
      </c>
      <c r="CO12" s="14">
        <f t="shared" si="5"/>
        <v>0</v>
      </c>
      <c r="CP12" s="14">
        <f t="shared" si="5"/>
        <v>2.44E-07</v>
      </c>
      <c r="CQ12" s="14">
        <f t="shared" si="5"/>
        <v>0</v>
      </c>
      <c r="CR12" s="14">
        <f t="shared" si="5"/>
        <v>0</v>
      </c>
      <c r="CS12" s="14">
        <f t="shared" si="5"/>
        <v>0</v>
      </c>
      <c r="CT12" s="14">
        <f t="shared" si="5"/>
        <v>0</v>
      </c>
      <c r="CU12" s="14">
        <f t="shared" si="5"/>
        <v>0</v>
      </c>
      <c r="CV12" s="14">
        <f aca="true" t="shared" si="6" ref="CV12:EA12">MAX(0,CV5)</f>
        <v>0</v>
      </c>
      <c r="CW12" s="14">
        <f t="shared" si="6"/>
        <v>0</v>
      </c>
      <c r="CX12" s="14">
        <f t="shared" si="6"/>
        <v>0</v>
      </c>
      <c r="CY12" s="14">
        <f t="shared" si="6"/>
        <v>0</v>
      </c>
      <c r="CZ12" s="14">
        <f t="shared" si="6"/>
        <v>0</v>
      </c>
      <c r="DA12" s="14">
        <f t="shared" si="6"/>
        <v>0</v>
      </c>
      <c r="DB12" s="14">
        <f t="shared" si="6"/>
        <v>0</v>
      </c>
      <c r="DC12" s="14">
        <f t="shared" si="6"/>
        <v>0</v>
      </c>
      <c r="DD12" s="14">
        <f t="shared" si="6"/>
        <v>0</v>
      </c>
      <c r="DE12" s="14">
        <f t="shared" si="6"/>
        <v>0</v>
      </c>
      <c r="DF12" s="14">
        <f t="shared" si="6"/>
        <v>0</v>
      </c>
      <c r="DG12" s="14">
        <f t="shared" si="6"/>
        <v>0</v>
      </c>
      <c r="DH12" s="14">
        <f t="shared" si="6"/>
        <v>0</v>
      </c>
      <c r="DI12" s="14">
        <f t="shared" si="6"/>
        <v>0</v>
      </c>
      <c r="DJ12" s="14">
        <f t="shared" si="6"/>
        <v>0</v>
      </c>
      <c r="DK12" s="14">
        <f t="shared" si="6"/>
        <v>0</v>
      </c>
      <c r="DL12" s="14">
        <f t="shared" si="6"/>
        <v>0</v>
      </c>
      <c r="DM12" s="14">
        <f t="shared" si="6"/>
        <v>0</v>
      </c>
      <c r="DN12" s="14">
        <f t="shared" si="6"/>
        <v>0</v>
      </c>
      <c r="DO12" s="14">
        <f t="shared" si="6"/>
        <v>0</v>
      </c>
      <c r="DP12" s="14">
        <f t="shared" si="6"/>
        <v>0</v>
      </c>
      <c r="DQ12" s="14">
        <f t="shared" si="6"/>
        <v>0</v>
      </c>
      <c r="DR12" s="14">
        <f t="shared" si="6"/>
        <v>0</v>
      </c>
      <c r="DS12" s="14">
        <f t="shared" si="6"/>
        <v>0</v>
      </c>
      <c r="DT12" s="14">
        <f t="shared" si="6"/>
        <v>0</v>
      </c>
      <c r="DU12" s="14">
        <f t="shared" si="6"/>
        <v>0</v>
      </c>
      <c r="DV12" s="14">
        <f t="shared" si="6"/>
        <v>0</v>
      </c>
      <c r="DW12" s="14">
        <f t="shared" si="6"/>
        <v>0</v>
      </c>
      <c r="DX12" s="14">
        <f t="shared" si="6"/>
        <v>0</v>
      </c>
      <c r="DY12" s="14">
        <f t="shared" si="6"/>
        <v>0</v>
      </c>
      <c r="DZ12" s="14">
        <f t="shared" si="6"/>
        <v>0</v>
      </c>
      <c r="EA12" s="14">
        <f t="shared" si="6"/>
        <v>0</v>
      </c>
      <c r="EB12" s="14">
        <f aca="true" t="shared" si="7" ref="EB12:EQ12">MAX(0,EB5)</f>
        <v>0</v>
      </c>
      <c r="EC12" s="14">
        <f t="shared" si="7"/>
        <v>0</v>
      </c>
      <c r="ED12" s="14">
        <f t="shared" si="7"/>
        <v>0</v>
      </c>
      <c r="EE12" s="14">
        <f t="shared" si="7"/>
        <v>0</v>
      </c>
      <c r="EF12" s="14">
        <f t="shared" si="7"/>
        <v>0</v>
      </c>
      <c r="EG12" s="14">
        <f t="shared" si="7"/>
        <v>16.517520852</v>
      </c>
      <c r="EH12" s="14">
        <f t="shared" si="7"/>
        <v>45.68792582</v>
      </c>
      <c r="EI12" s="14">
        <f t="shared" si="7"/>
        <v>2.974934652</v>
      </c>
      <c r="EJ12" s="14">
        <f t="shared" si="7"/>
        <v>25.939481961</v>
      </c>
      <c r="EK12" s="14">
        <f t="shared" si="7"/>
        <v>63.39350085</v>
      </c>
      <c r="EL12" s="14">
        <f t="shared" si="7"/>
        <v>58.683366264</v>
      </c>
      <c r="EM12" s="14">
        <f t="shared" si="7"/>
        <v>0</v>
      </c>
      <c r="EN12" s="14">
        <f t="shared" si="7"/>
        <v>0</v>
      </c>
      <c r="EO12" s="14">
        <f t="shared" si="7"/>
        <v>0</v>
      </c>
      <c r="EP12" s="14">
        <f t="shared" si="7"/>
        <v>0</v>
      </c>
      <c r="EQ12" s="16">
        <f t="shared" si="7"/>
        <v>0</v>
      </c>
      <c r="ER12" s="21">
        <f>-MAX(0,SUM(D12:EQ12))</f>
        <v>-4613.845120577001</v>
      </c>
      <c r="ES12"/>
    </row>
    <row r="13" spans="1:149" ht="15">
      <c r="A13" s="11">
        <v>41525</v>
      </c>
      <c r="B13" s="12" t="s">
        <v>169</v>
      </c>
      <c r="C13" s="12" t="s">
        <v>150</v>
      </c>
      <c r="D13" s="14">
        <f aca="true" t="shared" si="8" ref="D13:AI13">MAX(0,D6)</f>
        <v>0</v>
      </c>
      <c r="E13" s="14">
        <f t="shared" si="8"/>
        <v>0</v>
      </c>
      <c r="F13" s="14">
        <f t="shared" si="8"/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8"/>
        <v>0</v>
      </c>
      <c r="M13" s="14">
        <f t="shared" si="8"/>
        <v>0</v>
      </c>
      <c r="N13" s="14">
        <f t="shared" si="8"/>
        <v>0</v>
      </c>
      <c r="O13" s="14">
        <f t="shared" si="8"/>
        <v>0</v>
      </c>
      <c r="P13" s="14">
        <f t="shared" si="8"/>
        <v>0</v>
      </c>
      <c r="Q13" s="14">
        <f t="shared" si="8"/>
        <v>0</v>
      </c>
      <c r="R13" s="14">
        <f t="shared" si="8"/>
        <v>0</v>
      </c>
      <c r="S13" s="14">
        <f t="shared" si="8"/>
        <v>0</v>
      </c>
      <c r="T13" s="14">
        <f t="shared" si="8"/>
        <v>0</v>
      </c>
      <c r="U13" s="14">
        <f t="shared" si="8"/>
        <v>0</v>
      </c>
      <c r="V13" s="14">
        <f t="shared" si="8"/>
        <v>0</v>
      </c>
      <c r="W13" s="14">
        <f t="shared" si="8"/>
        <v>0</v>
      </c>
      <c r="X13" s="14">
        <f t="shared" si="8"/>
        <v>0</v>
      </c>
      <c r="Y13" s="14">
        <f t="shared" si="8"/>
        <v>0</v>
      </c>
      <c r="Z13" s="14">
        <f t="shared" si="8"/>
        <v>0</v>
      </c>
      <c r="AA13" s="14">
        <f t="shared" si="8"/>
        <v>0</v>
      </c>
      <c r="AB13" s="14">
        <f t="shared" si="8"/>
        <v>0</v>
      </c>
      <c r="AC13" s="14">
        <f t="shared" si="8"/>
        <v>0</v>
      </c>
      <c r="AD13" s="14">
        <f t="shared" si="8"/>
        <v>0</v>
      </c>
      <c r="AE13" s="14">
        <f t="shared" si="8"/>
        <v>0</v>
      </c>
      <c r="AF13" s="14">
        <f t="shared" si="8"/>
        <v>0</v>
      </c>
      <c r="AG13" s="14">
        <f t="shared" si="8"/>
        <v>0</v>
      </c>
      <c r="AH13" s="14">
        <f t="shared" si="8"/>
        <v>0</v>
      </c>
      <c r="AI13" s="14">
        <f t="shared" si="8"/>
        <v>0</v>
      </c>
      <c r="AJ13" s="14">
        <f aca="true" t="shared" si="9" ref="AJ13:BO13">MAX(0,AJ6)</f>
        <v>0</v>
      </c>
      <c r="AK13" s="14">
        <f t="shared" si="9"/>
        <v>0</v>
      </c>
      <c r="AL13" s="14">
        <f t="shared" si="9"/>
        <v>0</v>
      </c>
      <c r="AM13" s="14">
        <f t="shared" si="9"/>
        <v>0</v>
      </c>
      <c r="AN13" s="14">
        <f t="shared" si="9"/>
        <v>0</v>
      </c>
      <c r="AO13" s="14">
        <f t="shared" si="9"/>
        <v>0</v>
      </c>
      <c r="AP13" s="14">
        <f t="shared" si="9"/>
        <v>0</v>
      </c>
      <c r="AQ13" s="14">
        <f t="shared" si="9"/>
        <v>0</v>
      </c>
      <c r="AR13" s="14">
        <f t="shared" si="9"/>
        <v>0</v>
      </c>
      <c r="AS13" s="14">
        <f t="shared" si="9"/>
        <v>0</v>
      </c>
      <c r="AT13" s="14">
        <f t="shared" si="9"/>
        <v>0</v>
      </c>
      <c r="AU13" s="14">
        <f t="shared" si="9"/>
        <v>0</v>
      </c>
      <c r="AV13" s="14">
        <f t="shared" si="9"/>
        <v>0</v>
      </c>
      <c r="AW13" s="14">
        <f t="shared" si="9"/>
        <v>0</v>
      </c>
      <c r="AX13" s="14">
        <f t="shared" si="9"/>
        <v>0</v>
      </c>
      <c r="AY13" s="14">
        <f t="shared" si="9"/>
        <v>0</v>
      </c>
      <c r="AZ13" s="14">
        <f t="shared" si="9"/>
        <v>0</v>
      </c>
      <c r="BA13" s="14">
        <f t="shared" si="9"/>
        <v>0</v>
      </c>
      <c r="BB13" s="14">
        <f t="shared" si="9"/>
        <v>0</v>
      </c>
      <c r="BC13" s="14">
        <f t="shared" si="9"/>
        <v>0</v>
      </c>
      <c r="BD13" s="14">
        <f t="shared" si="9"/>
        <v>0</v>
      </c>
      <c r="BE13" s="14">
        <f t="shared" si="9"/>
        <v>0</v>
      </c>
      <c r="BF13" s="14">
        <f t="shared" si="9"/>
        <v>0</v>
      </c>
      <c r="BG13" s="14">
        <f t="shared" si="9"/>
        <v>0</v>
      </c>
      <c r="BH13" s="14">
        <f t="shared" si="9"/>
        <v>0</v>
      </c>
      <c r="BI13" s="14">
        <f t="shared" si="9"/>
        <v>0</v>
      </c>
      <c r="BJ13" s="14">
        <f t="shared" si="9"/>
        <v>0</v>
      </c>
      <c r="BK13" s="14">
        <f t="shared" si="9"/>
        <v>0</v>
      </c>
      <c r="BL13" s="14">
        <f t="shared" si="9"/>
        <v>0</v>
      </c>
      <c r="BM13" s="14">
        <f t="shared" si="9"/>
        <v>0</v>
      </c>
      <c r="BN13" s="14">
        <f t="shared" si="9"/>
        <v>0</v>
      </c>
      <c r="BO13" s="14">
        <f t="shared" si="9"/>
        <v>0</v>
      </c>
      <c r="BP13" s="14">
        <f aca="true" t="shared" si="10" ref="BP13:CU13">MAX(0,BP6)</f>
        <v>0</v>
      </c>
      <c r="BQ13" s="14">
        <f t="shared" si="10"/>
        <v>0</v>
      </c>
      <c r="BR13" s="14">
        <f t="shared" si="10"/>
        <v>0</v>
      </c>
      <c r="BS13" s="14">
        <f t="shared" si="10"/>
        <v>0</v>
      </c>
      <c r="BT13" s="14">
        <f t="shared" si="10"/>
        <v>0</v>
      </c>
      <c r="BU13" s="14">
        <f t="shared" si="10"/>
        <v>0.12564023</v>
      </c>
      <c r="BV13" s="14">
        <f t="shared" si="10"/>
        <v>0.955248109</v>
      </c>
      <c r="BW13" s="14">
        <f t="shared" si="10"/>
        <v>0</v>
      </c>
      <c r="BX13" s="14">
        <f t="shared" si="10"/>
        <v>0</v>
      </c>
      <c r="BY13" s="14">
        <f t="shared" si="10"/>
        <v>0</v>
      </c>
      <c r="BZ13" s="14">
        <f t="shared" si="10"/>
        <v>0</v>
      </c>
      <c r="CA13" s="14">
        <f t="shared" si="10"/>
        <v>0</v>
      </c>
      <c r="CB13" s="14">
        <f t="shared" si="10"/>
        <v>0.286752846</v>
      </c>
      <c r="CC13" s="14">
        <f t="shared" si="10"/>
        <v>0</v>
      </c>
      <c r="CD13" s="14">
        <f t="shared" si="10"/>
        <v>0</v>
      </c>
      <c r="CE13" s="14">
        <f t="shared" si="10"/>
        <v>0</v>
      </c>
      <c r="CF13" s="14">
        <f t="shared" si="10"/>
        <v>0.427756302</v>
      </c>
      <c r="CG13" s="14">
        <f t="shared" si="10"/>
        <v>0.008304773</v>
      </c>
      <c r="CH13" s="14">
        <f t="shared" si="10"/>
        <v>0</v>
      </c>
      <c r="CI13" s="14">
        <f t="shared" si="10"/>
        <v>0</v>
      </c>
      <c r="CJ13" s="14">
        <f t="shared" si="10"/>
        <v>0</v>
      </c>
      <c r="CK13" s="14">
        <f t="shared" si="10"/>
        <v>0</v>
      </c>
      <c r="CL13" s="14">
        <f t="shared" si="10"/>
        <v>0</v>
      </c>
      <c r="CM13" s="14">
        <f t="shared" si="10"/>
        <v>0</v>
      </c>
      <c r="CN13" s="14">
        <f t="shared" si="10"/>
        <v>0</v>
      </c>
      <c r="CO13" s="14">
        <f t="shared" si="10"/>
        <v>0</v>
      </c>
      <c r="CP13" s="14">
        <f t="shared" si="10"/>
        <v>0</v>
      </c>
      <c r="CQ13" s="14">
        <f t="shared" si="10"/>
        <v>0</v>
      </c>
      <c r="CR13" s="14">
        <f t="shared" si="10"/>
        <v>0</v>
      </c>
      <c r="CS13" s="14">
        <f t="shared" si="10"/>
        <v>0</v>
      </c>
      <c r="CT13" s="14">
        <f t="shared" si="10"/>
        <v>0</v>
      </c>
      <c r="CU13" s="14">
        <f t="shared" si="10"/>
        <v>0</v>
      </c>
      <c r="CV13" s="14">
        <f aca="true" t="shared" si="11" ref="CV13:EA13">MAX(0,CV6)</f>
        <v>0</v>
      </c>
      <c r="CW13" s="14">
        <f t="shared" si="11"/>
        <v>0</v>
      </c>
      <c r="CX13" s="14">
        <f t="shared" si="11"/>
        <v>0</v>
      </c>
      <c r="CY13" s="14">
        <f t="shared" si="11"/>
        <v>0</v>
      </c>
      <c r="CZ13" s="14">
        <f t="shared" si="11"/>
        <v>0</v>
      </c>
      <c r="DA13" s="14">
        <f t="shared" si="11"/>
        <v>0</v>
      </c>
      <c r="DB13" s="14">
        <f t="shared" si="11"/>
        <v>0</v>
      </c>
      <c r="DC13" s="14">
        <f t="shared" si="11"/>
        <v>0</v>
      </c>
      <c r="DD13" s="14">
        <f t="shared" si="11"/>
        <v>0</v>
      </c>
      <c r="DE13" s="14">
        <f t="shared" si="11"/>
        <v>0</v>
      </c>
      <c r="DF13" s="14">
        <f t="shared" si="11"/>
        <v>0</v>
      </c>
      <c r="DG13" s="14">
        <f t="shared" si="11"/>
        <v>0</v>
      </c>
      <c r="DH13" s="14">
        <f t="shared" si="11"/>
        <v>0</v>
      </c>
      <c r="DI13" s="14">
        <f t="shared" si="11"/>
        <v>0</v>
      </c>
      <c r="DJ13" s="14">
        <f t="shared" si="11"/>
        <v>0</v>
      </c>
      <c r="DK13" s="14">
        <f t="shared" si="11"/>
        <v>0</v>
      </c>
      <c r="DL13" s="14">
        <f t="shared" si="11"/>
        <v>0</v>
      </c>
      <c r="DM13" s="14">
        <f t="shared" si="11"/>
        <v>0</v>
      </c>
      <c r="DN13" s="14">
        <f t="shared" si="11"/>
        <v>0</v>
      </c>
      <c r="DO13" s="14">
        <f t="shared" si="11"/>
        <v>0</v>
      </c>
      <c r="DP13" s="14">
        <f t="shared" si="11"/>
        <v>0</v>
      </c>
      <c r="DQ13" s="14">
        <f t="shared" si="11"/>
        <v>0</v>
      </c>
      <c r="DR13" s="14">
        <f t="shared" si="11"/>
        <v>0</v>
      </c>
      <c r="DS13" s="14">
        <f t="shared" si="11"/>
        <v>0</v>
      </c>
      <c r="DT13" s="14">
        <f t="shared" si="11"/>
        <v>0</v>
      </c>
      <c r="DU13" s="14">
        <f t="shared" si="11"/>
        <v>0</v>
      </c>
      <c r="DV13" s="14">
        <f t="shared" si="11"/>
        <v>0</v>
      </c>
      <c r="DW13" s="14">
        <f t="shared" si="11"/>
        <v>0</v>
      </c>
      <c r="DX13" s="14">
        <f t="shared" si="11"/>
        <v>0</v>
      </c>
      <c r="DY13" s="14">
        <f t="shared" si="11"/>
        <v>0.124429374</v>
      </c>
      <c r="DZ13" s="14">
        <f t="shared" si="11"/>
        <v>7.5E-08</v>
      </c>
      <c r="EA13" s="14">
        <f t="shared" si="11"/>
        <v>0</v>
      </c>
      <c r="EB13" s="14">
        <f aca="true" t="shared" si="12" ref="EB13:EQ13">MAX(0,EB6)</f>
        <v>0</v>
      </c>
      <c r="EC13" s="14">
        <f t="shared" si="12"/>
        <v>0.28079757</v>
      </c>
      <c r="ED13" s="14">
        <f t="shared" si="12"/>
        <v>0</v>
      </c>
      <c r="EE13" s="14">
        <f t="shared" si="12"/>
        <v>0</v>
      </c>
      <c r="EF13" s="14">
        <f t="shared" si="12"/>
        <v>846.077454666</v>
      </c>
      <c r="EG13" s="14">
        <f t="shared" si="12"/>
        <v>622.270984559</v>
      </c>
      <c r="EH13" s="14">
        <f t="shared" si="12"/>
        <v>643.731719079</v>
      </c>
      <c r="EI13" s="14">
        <f t="shared" si="12"/>
        <v>0</v>
      </c>
      <c r="EJ13" s="14">
        <f t="shared" si="12"/>
        <v>0</v>
      </c>
      <c r="EK13" s="14">
        <f t="shared" si="12"/>
        <v>0</v>
      </c>
      <c r="EL13" s="14">
        <f t="shared" si="12"/>
        <v>0</v>
      </c>
      <c r="EM13" s="14">
        <f t="shared" si="12"/>
        <v>0</v>
      </c>
      <c r="EN13" s="14">
        <f t="shared" si="12"/>
        <v>0</v>
      </c>
      <c r="EO13" s="14">
        <f t="shared" si="12"/>
        <v>0</v>
      </c>
      <c r="EP13" s="14">
        <f t="shared" si="12"/>
        <v>0</v>
      </c>
      <c r="EQ13" s="16">
        <f t="shared" si="12"/>
        <v>0</v>
      </c>
      <c r="ER13" s="21">
        <f>-MAX(0,SUM(D13:EQ13))</f>
        <v>-2114.289087583</v>
      </c>
      <c r="ES13"/>
    </row>
    <row r="14" spans="1:149" ht="15.75" thickBot="1">
      <c r="A14" s="11">
        <v>41525</v>
      </c>
      <c r="B14" s="12" t="s">
        <v>169</v>
      </c>
      <c r="C14" s="12" t="s">
        <v>151</v>
      </c>
      <c r="D14" s="14">
        <f aca="true" t="shared" si="13" ref="D14:AI14">MAX(0,D7)</f>
        <v>0</v>
      </c>
      <c r="E14" s="14">
        <f t="shared" si="13"/>
        <v>0</v>
      </c>
      <c r="F14" s="14">
        <f t="shared" si="13"/>
        <v>0</v>
      </c>
      <c r="G14" s="14">
        <f t="shared" si="13"/>
        <v>0</v>
      </c>
      <c r="H14" s="14">
        <f t="shared" si="13"/>
        <v>0</v>
      </c>
      <c r="I14" s="14">
        <f t="shared" si="13"/>
        <v>0</v>
      </c>
      <c r="J14" s="14">
        <f t="shared" si="13"/>
        <v>653.351485961</v>
      </c>
      <c r="K14" s="14">
        <f t="shared" si="13"/>
        <v>615.015933646</v>
      </c>
      <c r="L14" s="14">
        <f t="shared" si="13"/>
        <v>617.885173646</v>
      </c>
      <c r="M14" s="14">
        <f t="shared" si="13"/>
        <v>660.146853646</v>
      </c>
      <c r="N14" s="14">
        <f t="shared" si="13"/>
        <v>0</v>
      </c>
      <c r="O14" s="14">
        <f t="shared" si="13"/>
        <v>0</v>
      </c>
      <c r="P14" s="14">
        <f t="shared" si="13"/>
        <v>0</v>
      </c>
      <c r="Q14" s="14">
        <f t="shared" si="13"/>
        <v>0</v>
      </c>
      <c r="R14" s="14">
        <f t="shared" si="13"/>
        <v>0</v>
      </c>
      <c r="S14" s="14">
        <f t="shared" si="13"/>
        <v>0</v>
      </c>
      <c r="T14" s="14">
        <f t="shared" si="13"/>
        <v>0</v>
      </c>
      <c r="U14" s="14">
        <f t="shared" si="13"/>
        <v>0</v>
      </c>
      <c r="V14" s="14">
        <f t="shared" si="13"/>
        <v>0</v>
      </c>
      <c r="W14" s="14">
        <f t="shared" si="13"/>
        <v>0</v>
      </c>
      <c r="X14" s="14">
        <f t="shared" si="13"/>
        <v>0</v>
      </c>
      <c r="Y14" s="14">
        <f t="shared" si="13"/>
        <v>0</v>
      </c>
      <c r="Z14" s="14">
        <f t="shared" si="13"/>
        <v>0</v>
      </c>
      <c r="AA14" s="14">
        <f t="shared" si="13"/>
        <v>0</v>
      </c>
      <c r="AB14" s="14">
        <f t="shared" si="13"/>
        <v>0</v>
      </c>
      <c r="AC14" s="14">
        <f t="shared" si="13"/>
        <v>0</v>
      </c>
      <c r="AD14" s="14">
        <f t="shared" si="13"/>
        <v>0</v>
      </c>
      <c r="AE14" s="14">
        <f t="shared" si="13"/>
        <v>0</v>
      </c>
      <c r="AF14" s="14">
        <f t="shared" si="13"/>
        <v>0</v>
      </c>
      <c r="AG14" s="14">
        <f t="shared" si="13"/>
        <v>0</v>
      </c>
      <c r="AH14" s="14">
        <f t="shared" si="13"/>
        <v>0</v>
      </c>
      <c r="AI14" s="14">
        <f t="shared" si="13"/>
        <v>0</v>
      </c>
      <c r="AJ14" s="14">
        <f aca="true" t="shared" si="14" ref="AJ14:BO14">MAX(0,AJ7)</f>
        <v>0</v>
      </c>
      <c r="AK14" s="14">
        <f t="shared" si="14"/>
        <v>0</v>
      </c>
      <c r="AL14" s="14">
        <f t="shared" si="14"/>
        <v>0</v>
      </c>
      <c r="AM14" s="14">
        <f t="shared" si="14"/>
        <v>0</v>
      </c>
      <c r="AN14" s="14">
        <f t="shared" si="14"/>
        <v>0</v>
      </c>
      <c r="AO14" s="14">
        <f t="shared" si="14"/>
        <v>0</v>
      </c>
      <c r="AP14" s="14">
        <f t="shared" si="14"/>
        <v>0</v>
      </c>
      <c r="AQ14" s="14">
        <f t="shared" si="14"/>
        <v>0</v>
      </c>
      <c r="AR14" s="14">
        <f t="shared" si="14"/>
        <v>0</v>
      </c>
      <c r="AS14" s="14">
        <f t="shared" si="14"/>
        <v>0</v>
      </c>
      <c r="AT14" s="14">
        <f t="shared" si="14"/>
        <v>0</v>
      </c>
      <c r="AU14" s="14">
        <f t="shared" si="14"/>
        <v>0</v>
      </c>
      <c r="AV14" s="14">
        <f t="shared" si="14"/>
        <v>0</v>
      </c>
      <c r="AW14" s="14">
        <f t="shared" si="14"/>
        <v>0</v>
      </c>
      <c r="AX14" s="14">
        <f t="shared" si="14"/>
        <v>0</v>
      </c>
      <c r="AY14" s="14">
        <f t="shared" si="14"/>
        <v>0</v>
      </c>
      <c r="AZ14" s="14">
        <f t="shared" si="14"/>
        <v>0</v>
      </c>
      <c r="BA14" s="14">
        <f t="shared" si="14"/>
        <v>0</v>
      </c>
      <c r="BB14" s="14">
        <f t="shared" si="14"/>
        <v>0</v>
      </c>
      <c r="BC14" s="14">
        <f t="shared" si="14"/>
        <v>0</v>
      </c>
      <c r="BD14" s="14">
        <f t="shared" si="14"/>
        <v>0</v>
      </c>
      <c r="BE14" s="14">
        <f t="shared" si="14"/>
        <v>0</v>
      </c>
      <c r="BF14" s="14">
        <f t="shared" si="14"/>
        <v>0</v>
      </c>
      <c r="BG14" s="14">
        <f t="shared" si="14"/>
        <v>0</v>
      </c>
      <c r="BH14" s="14">
        <f t="shared" si="14"/>
        <v>0</v>
      </c>
      <c r="BI14" s="14">
        <f t="shared" si="14"/>
        <v>0</v>
      </c>
      <c r="BJ14" s="14">
        <f t="shared" si="14"/>
        <v>0</v>
      </c>
      <c r="BK14" s="14">
        <f t="shared" si="14"/>
        <v>0</v>
      </c>
      <c r="BL14" s="14">
        <f t="shared" si="14"/>
        <v>0</v>
      </c>
      <c r="BM14" s="14">
        <f t="shared" si="14"/>
        <v>0</v>
      </c>
      <c r="BN14" s="14">
        <f t="shared" si="14"/>
        <v>0</v>
      </c>
      <c r="BO14" s="14">
        <f t="shared" si="14"/>
        <v>0</v>
      </c>
      <c r="BP14" s="14">
        <f aca="true" t="shared" si="15" ref="BP14:CU14">MAX(0,BP7)</f>
        <v>0</v>
      </c>
      <c r="BQ14" s="14">
        <f t="shared" si="15"/>
        <v>859.221024412</v>
      </c>
      <c r="BR14" s="14">
        <f t="shared" si="15"/>
        <v>0</v>
      </c>
      <c r="BS14" s="14">
        <f t="shared" si="15"/>
        <v>0</v>
      </c>
      <c r="BT14" s="14">
        <f t="shared" si="15"/>
        <v>0</v>
      </c>
      <c r="BU14" s="14">
        <f t="shared" si="15"/>
        <v>0</v>
      </c>
      <c r="BV14" s="14">
        <f t="shared" si="15"/>
        <v>0.429900313</v>
      </c>
      <c r="BW14" s="14">
        <f t="shared" si="15"/>
        <v>0</v>
      </c>
      <c r="BX14" s="14">
        <f t="shared" si="15"/>
        <v>0</v>
      </c>
      <c r="BY14" s="14">
        <f t="shared" si="15"/>
        <v>0</v>
      </c>
      <c r="BZ14" s="14">
        <f t="shared" si="15"/>
        <v>0</v>
      </c>
      <c r="CA14" s="14">
        <f t="shared" si="15"/>
        <v>0</v>
      </c>
      <c r="CB14" s="14">
        <f t="shared" si="15"/>
        <v>0</v>
      </c>
      <c r="CC14" s="14">
        <f t="shared" si="15"/>
        <v>0</v>
      </c>
      <c r="CD14" s="14">
        <f t="shared" si="15"/>
        <v>0</v>
      </c>
      <c r="CE14" s="14">
        <f t="shared" si="15"/>
        <v>0</v>
      </c>
      <c r="CF14" s="14">
        <f t="shared" si="15"/>
        <v>0</v>
      </c>
      <c r="CG14" s="14">
        <f t="shared" si="15"/>
        <v>0</v>
      </c>
      <c r="CH14" s="14">
        <f t="shared" si="15"/>
        <v>0</v>
      </c>
      <c r="CI14" s="14">
        <f t="shared" si="15"/>
        <v>0.65241965</v>
      </c>
      <c r="CJ14" s="14">
        <f t="shared" si="15"/>
        <v>0</v>
      </c>
      <c r="CK14" s="14">
        <f t="shared" si="15"/>
        <v>0</v>
      </c>
      <c r="CL14" s="14">
        <f t="shared" si="15"/>
        <v>1.227781465</v>
      </c>
      <c r="CM14" s="14">
        <f t="shared" si="15"/>
        <v>0</v>
      </c>
      <c r="CN14" s="14">
        <f t="shared" si="15"/>
        <v>0</v>
      </c>
      <c r="CO14" s="14">
        <f t="shared" si="15"/>
        <v>0</v>
      </c>
      <c r="CP14" s="14">
        <f t="shared" si="15"/>
        <v>0</v>
      </c>
      <c r="CQ14" s="14">
        <f t="shared" si="15"/>
        <v>0</v>
      </c>
      <c r="CR14" s="14">
        <f t="shared" si="15"/>
        <v>0</v>
      </c>
      <c r="CS14" s="14">
        <f t="shared" si="15"/>
        <v>0</v>
      </c>
      <c r="CT14" s="14">
        <f t="shared" si="15"/>
        <v>0</v>
      </c>
      <c r="CU14" s="14">
        <f t="shared" si="15"/>
        <v>0.539340695</v>
      </c>
      <c r="CV14" s="14">
        <f aca="true" t="shared" si="16" ref="CV14:EA14">MAX(0,CV7)</f>
        <v>0</v>
      </c>
      <c r="CW14" s="14">
        <f t="shared" si="16"/>
        <v>2.406221696</v>
      </c>
      <c r="CX14" s="14">
        <f t="shared" si="16"/>
        <v>0</v>
      </c>
      <c r="CY14" s="14">
        <f t="shared" si="16"/>
        <v>0</v>
      </c>
      <c r="CZ14" s="14">
        <f t="shared" si="16"/>
        <v>0</v>
      </c>
      <c r="DA14" s="14">
        <f t="shared" si="16"/>
        <v>0.368577857</v>
      </c>
      <c r="DB14" s="14">
        <f t="shared" si="16"/>
        <v>1E-08</v>
      </c>
      <c r="DC14" s="14">
        <f t="shared" si="16"/>
        <v>0</v>
      </c>
      <c r="DD14" s="14">
        <f t="shared" si="16"/>
        <v>0</v>
      </c>
      <c r="DE14" s="14">
        <f t="shared" si="16"/>
        <v>0</v>
      </c>
      <c r="DF14" s="14">
        <f t="shared" si="16"/>
        <v>0</v>
      </c>
      <c r="DG14" s="14">
        <f t="shared" si="16"/>
        <v>0</v>
      </c>
      <c r="DH14" s="14">
        <f t="shared" si="16"/>
        <v>0</v>
      </c>
      <c r="DI14" s="14">
        <f t="shared" si="16"/>
        <v>0</v>
      </c>
      <c r="DJ14" s="14">
        <f t="shared" si="16"/>
        <v>0</v>
      </c>
      <c r="DK14" s="14">
        <f t="shared" si="16"/>
        <v>0</v>
      </c>
      <c r="DL14" s="14">
        <f t="shared" si="16"/>
        <v>0.061321869</v>
      </c>
      <c r="DM14" s="14">
        <f t="shared" si="16"/>
        <v>0</v>
      </c>
      <c r="DN14" s="14">
        <f t="shared" si="16"/>
        <v>2E-08</v>
      </c>
      <c r="DO14" s="14">
        <f t="shared" si="16"/>
        <v>0</v>
      </c>
      <c r="DP14" s="14">
        <f t="shared" si="16"/>
        <v>0</v>
      </c>
      <c r="DQ14" s="14">
        <f t="shared" si="16"/>
        <v>0</v>
      </c>
      <c r="DR14" s="14">
        <f t="shared" si="16"/>
        <v>0.955667499</v>
      </c>
      <c r="DS14" s="14">
        <f t="shared" si="16"/>
        <v>0</v>
      </c>
      <c r="DT14" s="14">
        <f t="shared" si="16"/>
        <v>0</v>
      </c>
      <c r="DU14" s="14">
        <f t="shared" si="16"/>
        <v>0</v>
      </c>
      <c r="DV14" s="14">
        <f t="shared" si="16"/>
        <v>0</v>
      </c>
      <c r="DW14" s="14">
        <f t="shared" si="16"/>
        <v>0.39823</v>
      </c>
      <c r="DX14" s="14">
        <f t="shared" si="16"/>
        <v>0</v>
      </c>
      <c r="DY14" s="14">
        <f t="shared" si="16"/>
        <v>0</v>
      </c>
      <c r="DZ14" s="14">
        <f t="shared" si="16"/>
        <v>0</v>
      </c>
      <c r="EA14" s="14">
        <f t="shared" si="16"/>
        <v>0</v>
      </c>
      <c r="EB14" s="14">
        <f aca="true" t="shared" si="17" ref="EB14:EQ14">MAX(0,EB7)</f>
        <v>0</v>
      </c>
      <c r="EC14" s="14">
        <f t="shared" si="17"/>
        <v>0</v>
      </c>
      <c r="ED14" s="14">
        <f t="shared" si="17"/>
        <v>0</v>
      </c>
      <c r="EE14" s="14">
        <f t="shared" si="17"/>
        <v>0</v>
      </c>
      <c r="EF14" s="14">
        <f t="shared" si="17"/>
        <v>0</v>
      </c>
      <c r="EG14" s="14">
        <f t="shared" si="17"/>
        <v>0</v>
      </c>
      <c r="EH14" s="14">
        <f t="shared" si="17"/>
        <v>0</v>
      </c>
      <c r="EI14" s="14">
        <f t="shared" si="17"/>
        <v>0</v>
      </c>
      <c r="EJ14" s="14">
        <f t="shared" si="17"/>
        <v>0</v>
      </c>
      <c r="EK14" s="14">
        <f t="shared" si="17"/>
        <v>0</v>
      </c>
      <c r="EL14" s="14">
        <f t="shared" si="17"/>
        <v>0</v>
      </c>
      <c r="EM14" s="14">
        <f t="shared" si="17"/>
        <v>0</v>
      </c>
      <c r="EN14" s="14">
        <f t="shared" si="17"/>
        <v>0</v>
      </c>
      <c r="EO14" s="14">
        <f t="shared" si="17"/>
        <v>0</v>
      </c>
      <c r="EP14" s="14">
        <f t="shared" si="17"/>
        <v>0</v>
      </c>
      <c r="EQ14" s="16">
        <f t="shared" si="17"/>
        <v>0</v>
      </c>
      <c r="ER14" s="22">
        <f>-MAX(0,SUM(D14:EQ14))</f>
        <v>-3412.6599323850005</v>
      </c>
      <c r="ES14"/>
    </row>
    <row r="15" spans="147:149" ht="15">
      <c r="EQ15" s="26" t="s">
        <v>174</v>
      </c>
      <c r="ER15" s="13">
        <f>SUM(ER11:ER14)</f>
        <v>-43503.835975095</v>
      </c>
      <c r="ES15"/>
    </row>
    <row r="16" spans="1:150" s="3" customFormat="1" ht="15">
      <c r="A16" s="6" t="s">
        <v>181</v>
      </c>
      <c r="BP16" s="4"/>
      <c r="CP16" s="4"/>
      <c r="DC16" s="4"/>
      <c r="DO16" s="4"/>
      <c r="ES16" s="5"/>
      <c r="ET16" s="5"/>
    </row>
    <row r="17" spans="1:149" ht="15.75" thickBot="1">
      <c r="A17" t="s">
        <v>0</v>
      </c>
      <c r="B17" t="s">
        <v>1</v>
      </c>
      <c r="C17" t="s">
        <v>171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  <c r="M17" t="s">
        <v>11</v>
      </c>
      <c r="N17" t="s">
        <v>12</v>
      </c>
      <c r="O17" t="s">
        <v>13</v>
      </c>
      <c r="P17" t="s">
        <v>14</v>
      </c>
      <c r="Q17" t="s">
        <v>15</v>
      </c>
      <c r="R17" t="s">
        <v>16</v>
      </c>
      <c r="S17" t="s">
        <v>17</v>
      </c>
      <c r="T17" t="s">
        <v>18</v>
      </c>
      <c r="U17" t="s">
        <v>19</v>
      </c>
      <c r="V17" t="s">
        <v>20</v>
      </c>
      <c r="W17" t="s">
        <v>21</v>
      </c>
      <c r="X17" t="s">
        <v>22</v>
      </c>
      <c r="Y17" t="s">
        <v>23</v>
      </c>
      <c r="Z17" t="s">
        <v>24</v>
      </c>
      <c r="AA17" t="s">
        <v>25</v>
      </c>
      <c r="AB17" t="s">
        <v>26</v>
      </c>
      <c r="AC17" t="s">
        <v>27</v>
      </c>
      <c r="AD17" t="s">
        <v>28</v>
      </c>
      <c r="AE17" t="s">
        <v>29</v>
      </c>
      <c r="AF17" t="s">
        <v>30</v>
      </c>
      <c r="AG17" t="s">
        <v>31</v>
      </c>
      <c r="AH17" t="s">
        <v>32</v>
      </c>
      <c r="AI17" t="s">
        <v>33</v>
      </c>
      <c r="AJ17" t="s">
        <v>34</v>
      </c>
      <c r="AK17" t="s">
        <v>35</v>
      </c>
      <c r="AL17" t="s">
        <v>36</v>
      </c>
      <c r="AM17" t="s">
        <v>37</v>
      </c>
      <c r="AN17" t="s">
        <v>38</v>
      </c>
      <c r="AO17" t="s">
        <v>39</v>
      </c>
      <c r="AP17" t="s">
        <v>40</v>
      </c>
      <c r="AQ17" t="s">
        <v>41</v>
      </c>
      <c r="AR17" t="s">
        <v>42</v>
      </c>
      <c r="AS17" t="s">
        <v>43</v>
      </c>
      <c r="AT17" t="s">
        <v>44</v>
      </c>
      <c r="AU17" t="s">
        <v>45</v>
      </c>
      <c r="AV17" t="s">
        <v>46</v>
      </c>
      <c r="AW17" t="s">
        <v>47</v>
      </c>
      <c r="AX17" t="s">
        <v>48</v>
      </c>
      <c r="AY17" t="s">
        <v>49</v>
      </c>
      <c r="AZ17" t="s">
        <v>50</v>
      </c>
      <c r="BA17" t="s">
        <v>51</v>
      </c>
      <c r="BB17" t="s">
        <v>52</v>
      </c>
      <c r="BC17" t="s">
        <v>53</v>
      </c>
      <c r="BD17" t="s">
        <v>54</v>
      </c>
      <c r="BE17" t="s">
        <v>55</v>
      </c>
      <c r="BF17" t="s">
        <v>56</v>
      </c>
      <c r="BG17" t="s">
        <v>57</v>
      </c>
      <c r="BH17" t="s">
        <v>58</v>
      </c>
      <c r="BI17" t="s">
        <v>59</v>
      </c>
      <c r="BJ17" t="s">
        <v>60</v>
      </c>
      <c r="BK17" t="s">
        <v>61</v>
      </c>
      <c r="BL17" t="s">
        <v>62</v>
      </c>
      <c r="BM17" t="s">
        <v>63</v>
      </c>
      <c r="BN17" t="s">
        <v>64</v>
      </c>
      <c r="BO17" t="s">
        <v>65</v>
      </c>
      <c r="BP17" t="s">
        <v>66</v>
      </c>
      <c r="BQ17" t="s">
        <v>67</v>
      </c>
      <c r="BR17" t="s">
        <v>68</v>
      </c>
      <c r="BS17" t="s">
        <v>69</v>
      </c>
      <c r="BT17" t="s">
        <v>70</v>
      </c>
      <c r="BU17" t="s">
        <v>71</v>
      </c>
      <c r="BV17" t="s">
        <v>72</v>
      </c>
      <c r="BW17" t="s">
        <v>73</v>
      </c>
      <c r="BX17" t="s">
        <v>74</v>
      </c>
      <c r="BY17" t="s">
        <v>75</v>
      </c>
      <c r="BZ17" t="s">
        <v>76</v>
      </c>
      <c r="CA17" t="s">
        <v>77</v>
      </c>
      <c r="CB17" t="s">
        <v>78</v>
      </c>
      <c r="CC17" t="s">
        <v>79</v>
      </c>
      <c r="CD17" t="s">
        <v>80</v>
      </c>
      <c r="CE17" t="s">
        <v>81</v>
      </c>
      <c r="CF17" t="s">
        <v>82</v>
      </c>
      <c r="CG17" t="s">
        <v>83</v>
      </c>
      <c r="CH17" t="s">
        <v>84</v>
      </c>
      <c r="CI17" t="s">
        <v>85</v>
      </c>
      <c r="CJ17" t="s">
        <v>86</v>
      </c>
      <c r="CK17" t="s">
        <v>87</v>
      </c>
      <c r="CL17" t="s">
        <v>88</v>
      </c>
      <c r="CM17" t="s">
        <v>89</v>
      </c>
      <c r="CN17" t="s">
        <v>90</v>
      </c>
      <c r="CO17" t="s">
        <v>91</v>
      </c>
      <c r="CP17" t="s">
        <v>92</v>
      </c>
      <c r="CQ17" t="s">
        <v>93</v>
      </c>
      <c r="CR17" t="s">
        <v>94</v>
      </c>
      <c r="CS17" t="s">
        <v>95</v>
      </c>
      <c r="CT17" t="s">
        <v>96</v>
      </c>
      <c r="CU17" t="s">
        <v>97</v>
      </c>
      <c r="CV17" t="s">
        <v>98</v>
      </c>
      <c r="CW17" t="s">
        <v>99</v>
      </c>
      <c r="CX17" t="s">
        <v>100</v>
      </c>
      <c r="CY17" t="s">
        <v>101</v>
      </c>
      <c r="CZ17" t="s">
        <v>102</v>
      </c>
      <c r="DA17" t="s">
        <v>103</v>
      </c>
      <c r="DB17" t="s">
        <v>104</v>
      </c>
      <c r="DC17" t="s">
        <v>105</v>
      </c>
      <c r="DD17" t="s">
        <v>106</v>
      </c>
      <c r="DE17" t="s">
        <v>107</v>
      </c>
      <c r="DF17" t="s">
        <v>108</v>
      </c>
      <c r="DG17" t="s">
        <v>109</v>
      </c>
      <c r="DH17" t="s">
        <v>110</v>
      </c>
      <c r="DI17" t="s">
        <v>111</v>
      </c>
      <c r="DJ17" t="s">
        <v>112</v>
      </c>
      <c r="DK17" t="s">
        <v>113</v>
      </c>
      <c r="DL17" t="s">
        <v>114</v>
      </c>
      <c r="DM17" t="s">
        <v>115</v>
      </c>
      <c r="DN17" t="s">
        <v>116</v>
      </c>
      <c r="DO17" t="s">
        <v>117</v>
      </c>
      <c r="DP17" t="s">
        <v>118</v>
      </c>
      <c r="DQ17" t="s">
        <v>119</v>
      </c>
      <c r="DR17" t="s">
        <v>120</v>
      </c>
      <c r="DS17" t="s">
        <v>121</v>
      </c>
      <c r="DT17" t="s">
        <v>122</v>
      </c>
      <c r="DU17" t="s">
        <v>123</v>
      </c>
      <c r="DV17" t="s">
        <v>124</v>
      </c>
      <c r="DW17" t="s">
        <v>125</v>
      </c>
      <c r="DX17" t="s">
        <v>126</v>
      </c>
      <c r="DY17" t="s">
        <v>127</v>
      </c>
      <c r="DZ17" t="s">
        <v>128</v>
      </c>
      <c r="EA17" t="s">
        <v>129</v>
      </c>
      <c r="EB17" t="s">
        <v>130</v>
      </c>
      <c r="EC17" t="s">
        <v>131</v>
      </c>
      <c r="ED17" t="s">
        <v>132</v>
      </c>
      <c r="EE17" t="s">
        <v>133</v>
      </c>
      <c r="EF17" t="s">
        <v>134</v>
      </c>
      <c r="EG17" t="s">
        <v>135</v>
      </c>
      <c r="EH17" t="s">
        <v>136</v>
      </c>
      <c r="EI17" t="s">
        <v>137</v>
      </c>
      <c r="EJ17" t="s">
        <v>138</v>
      </c>
      <c r="EK17" t="s">
        <v>139</v>
      </c>
      <c r="EL17" t="s">
        <v>140</v>
      </c>
      <c r="EM17" t="s">
        <v>141</v>
      </c>
      <c r="EN17" t="s">
        <v>142</v>
      </c>
      <c r="EO17" t="s">
        <v>143</v>
      </c>
      <c r="EP17" t="s">
        <v>144</v>
      </c>
      <c r="EQ17" t="s">
        <v>145</v>
      </c>
      <c r="ER17" s="1" t="s">
        <v>176</v>
      </c>
      <c r="ES17" s="7" t="s">
        <v>173</v>
      </c>
    </row>
    <row r="18" spans="1:149" ht="15">
      <c r="A18" s="11">
        <v>41525</v>
      </c>
      <c r="B18" s="12" t="s">
        <v>169</v>
      </c>
      <c r="C18" s="12" t="s">
        <v>148</v>
      </c>
      <c r="D18" s="14">
        <f aca="true" t="shared" si="18" ref="D18:AI18">SUM(D11:D11)*$ES$18</f>
        <v>392.92903134884216</v>
      </c>
      <c r="E18" s="14">
        <f t="shared" si="18"/>
        <v>620.9673346440816</v>
      </c>
      <c r="F18" s="14">
        <f t="shared" si="18"/>
        <v>436.06794500915913</v>
      </c>
      <c r="G18" s="14">
        <f t="shared" si="18"/>
        <v>1265.79918358079</v>
      </c>
      <c r="H18" s="14">
        <f t="shared" si="18"/>
        <v>1260.4054083383196</v>
      </c>
      <c r="I18" s="14">
        <f t="shared" si="18"/>
        <v>1200.6684563188126</v>
      </c>
      <c r="J18" s="14">
        <f t="shared" si="18"/>
        <v>0</v>
      </c>
      <c r="K18" s="14">
        <f t="shared" si="18"/>
        <v>0</v>
      </c>
      <c r="L18" s="14">
        <f t="shared" si="18"/>
        <v>0</v>
      </c>
      <c r="M18" s="14">
        <f t="shared" si="18"/>
        <v>0</v>
      </c>
      <c r="N18" s="14">
        <f t="shared" si="18"/>
        <v>0</v>
      </c>
      <c r="O18" s="14">
        <f t="shared" si="18"/>
        <v>0</v>
      </c>
      <c r="P18" s="14">
        <f t="shared" si="18"/>
        <v>0</v>
      </c>
      <c r="Q18" s="14">
        <f t="shared" si="18"/>
        <v>0</v>
      </c>
      <c r="R18" s="14">
        <f t="shared" si="18"/>
        <v>0</v>
      </c>
      <c r="S18" s="14">
        <f t="shared" si="18"/>
        <v>0</v>
      </c>
      <c r="T18" s="14">
        <f t="shared" si="18"/>
        <v>0</v>
      </c>
      <c r="U18" s="14">
        <f t="shared" si="18"/>
        <v>0</v>
      </c>
      <c r="V18" s="14">
        <f t="shared" si="18"/>
        <v>3.1142258801181315</v>
      </c>
      <c r="W18" s="14">
        <f t="shared" si="18"/>
        <v>1.7588459235248632</v>
      </c>
      <c r="X18" s="14">
        <f t="shared" si="18"/>
        <v>0</v>
      </c>
      <c r="Y18" s="14">
        <f t="shared" si="18"/>
        <v>1.0990317358499735</v>
      </c>
      <c r="Z18" s="14">
        <f t="shared" si="18"/>
        <v>0.6942166337371225</v>
      </c>
      <c r="AA18" s="14">
        <f t="shared" si="18"/>
        <v>0</v>
      </c>
      <c r="AB18" s="14">
        <f t="shared" si="18"/>
        <v>0</v>
      </c>
      <c r="AC18" s="14">
        <f t="shared" si="18"/>
        <v>0</v>
      </c>
      <c r="AD18" s="14">
        <f t="shared" si="18"/>
        <v>0</v>
      </c>
      <c r="AE18" s="14">
        <f t="shared" si="18"/>
        <v>0</v>
      </c>
      <c r="AF18" s="14">
        <f t="shared" si="18"/>
        <v>0</v>
      </c>
      <c r="AG18" s="14">
        <f t="shared" si="18"/>
        <v>0</v>
      </c>
      <c r="AH18" s="14">
        <f t="shared" si="18"/>
        <v>0</v>
      </c>
      <c r="AI18" s="14">
        <f t="shared" si="18"/>
        <v>0</v>
      </c>
      <c r="AJ18" s="14">
        <f aca="true" t="shared" si="19" ref="AJ18:BO18">SUM(AJ11:AJ11)*$ES$18</f>
        <v>0</v>
      </c>
      <c r="AK18" s="14">
        <f t="shared" si="19"/>
        <v>0</v>
      </c>
      <c r="AL18" s="14">
        <f t="shared" si="19"/>
        <v>0</v>
      </c>
      <c r="AM18" s="14">
        <f t="shared" si="19"/>
        <v>0</v>
      </c>
      <c r="AN18" s="14">
        <f t="shared" si="19"/>
        <v>0</v>
      </c>
      <c r="AO18" s="14">
        <f t="shared" si="19"/>
        <v>0</v>
      </c>
      <c r="AP18" s="14">
        <f t="shared" si="19"/>
        <v>0</v>
      </c>
      <c r="AQ18" s="14">
        <f t="shared" si="19"/>
        <v>0</v>
      </c>
      <c r="AR18" s="14">
        <f t="shared" si="19"/>
        <v>0</v>
      </c>
      <c r="AS18" s="14">
        <f t="shared" si="19"/>
        <v>0</v>
      </c>
      <c r="AT18" s="14">
        <f t="shared" si="19"/>
        <v>0</v>
      </c>
      <c r="AU18" s="14">
        <f t="shared" si="19"/>
        <v>0</v>
      </c>
      <c r="AV18" s="14">
        <f t="shared" si="19"/>
        <v>0</v>
      </c>
      <c r="AW18" s="14">
        <f t="shared" si="19"/>
        <v>0</v>
      </c>
      <c r="AX18" s="14">
        <f t="shared" si="19"/>
        <v>0</v>
      </c>
      <c r="AY18" s="14">
        <f t="shared" si="19"/>
        <v>0</v>
      </c>
      <c r="AZ18" s="14">
        <f t="shared" si="19"/>
        <v>0</v>
      </c>
      <c r="BA18" s="14">
        <f t="shared" si="19"/>
        <v>0</v>
      </c>
      <c r="BB18" s="14">
        <f t="shared" si="19"/>
        <v>0</v>
      </c>
      <c r="BC18" s="14">
        <f t="shared" si="19"/>
        <v>0</v>
      </c>
      <c r="BD18" s="14">
        <f t="shared" si="19"/>
        <v>0.06065102616012804</v>
      </c>
      <c r="BE18" s="14">
        <f t="shared" si="19"/>
        <v>0</v>
      </c>
      <c r="BF18" s="14">
        <f t="shared" si="19"/>
        <v>0</v>
      </c>
      <c r="BG18" s="14">
        <f t="shared" si="19"/>
        <v>0</v>
      </c>
      <c r="BH18" s="14">
        <f t="shared" si="19"/>
        <v>0</v>
      </c>
      <c r="BI18" s="14">
        <f t="shared" si="19"/>
        <v>0</v>
      </c>
      <c r="BJ18" s="14">
        <f t="shared" si="19"/>
        <v>0</v>
      </c>
      <c r="BK18" s="14">
        <f t="shared" si="19"/>
        <v>0</v>
      </c>
      <c r="BL18" s="14">
        <f t="shared" si="19"/>
        <v>615.3845285690934</v>
      </c>
      <c r="BM18" s="14">
        <f t="shared" si="19"/>
        <v>669.1169950255357</v>
      </c>
      <c r="BN18" s="14">
        <f t="shared" si="19"/>
        <v>672.9290789408644</v>
      </c>
      <c r="BO18" s="14">
        <f t="shared" si="19"/>
        <v>1182.997013621031</v>
      </c>
      <c r="BP18" s="14">
        <f aca="true" t="shared" si="20" ref="BP18:CU18">SUM(BP11:BP11)*$ES$18</f>
        <v>1159.3161980124173</v>
      </c>
      <c r="BQ18" s="14">
        <f t="shared" si="20"/>
        <v>1156.3900125454338</v>
      </c>
      <c r="BR18" s="14">
        <f t="shared" si="20"/>
        <v>0</v>
      </c>
      <c r="BS18" s="14">
        <f t="shared" si="20"/>
        <v>0</v>
      </c>
      <c r="BT18" s="14">
        <f t="shared" si="20"/>
        <v>0</v>
      </c>
      <c r="BU18" s="14">
        <f t="shared" si="20"/>
        <v>0</v>
      </c>
      <c r="BV18" s="14">
        <f t="shared" si="20"/>
        <v>0</v>
      </c>
      <c r="BW18" s="14">
        <f t="shared" si="20"/>
        <v>794.1908277478724</v>
      </c>
      <c r="BX18" s="14">
        <f t="shared" si="20"/>
        <v>0</v>
      </c>
      <c r="BY18" s="14">
        <f t="shared" si="20"/>
        <v>0</v>
      </c>
      <c r="BZ18" s="14">
        <f t="shared" si="20"/>
        <v>0</v>
      </c>
      <c r="CA18" s="14">
        <f t="shared" si="20"/>
        <v>0</v>
      </c>
      <c r="CB18" s="14">
        <f t="shared" si="20"/>
        <v>0</v>
      </c>
      <c r="CC18" s="14">
        <f t="shared" si="20"/>
        <v>0</v>
      </c>
      <c r="CD18" s="14">
        <f t="shared" si="20"/>
        <v>0</v>
      </c>
      <c r="CE18" s="14">
        <f t="shared" si="20"/>
        <v>0</v>
      </c>
      <c r="CF18" s="14">
        <f t="shared" si="20"/>
        <v>0</v>
      </c>
      <c r="CG18" s="14">
        <f t="shared" si="20"/>
        <v>0</v>
      </c>
      <c r="CH18" s="14">
        <f t="shared" si="20"/>
        <v>0</v>
      </c>
      <c r="CI18" s="14">
        <f t="shared" si="20"/>
        <v>0</v>
      </c>
      <c r="CJ18" s="14">
        <f t="shared" si="20"/>
        <v>0</v>
      </c>
      <c r="CK18" s="14">
        <f t="shared" si="20"/>
        <v>0</v>
      </c>
      <c r="CL18" s="14">
        <f t="shared" si="20"/>
        <v>0</v>
      </c>
      <c r="CM18" s="14">
        <f t="shared" si="20"/>
        <v>0</v>
      </c>
      <c r="CN18" s="14">
        <f t="shared" si="20"/>
        <v>0</v>
      </c>
      <c r="CO18" s="14">
        <f t="shared" si="20"/>
        <v>0</v>
      </c>
      <c r="CP18" s="14">
        <f t="shared" si="20"/>
        <v>0</v>
      </c>
      <c r="CQ18" s="14">
        <f t="shared" si="20"/>
        <v>0</v>
      </c>
      <c r="CR18" s="14">
        <f t="shared" si="20"/>
        <v>0</v>
      </c>
      <c r="CS18" s="14">
        <f t="shared" si="20"/>
        <v>0</v>
      </c>
      <c r="CT18" s="14">
        <f t="shared" si="20"/>
        <v>0</v>
      </c>
      <c r="CU18" s="14">
        <f t="shared" si="20"/>
        <v>0</v>
      </c>
      <c r="CV18" s="14">
        <f aca="true" t="shared" si="21" ref="CV18:EA18">SUM(CV11:CV11)*$ES$18</f>
        <v>0</v>
      </c>
      <c r="CW18" s="14">
        <f t="shared" si="21"/>
        <v>0</v>
      </c>
      <c r="CX18" s="14">
        <f t="shared" si="21"/>
        <v>0</v>
      </c>
      <c r="CY18" s="14">
        <f t="shared" si="21"/>
        <v>0</v>
      </c>
      <c r="CZ18" s="14">
        <f t="shared" si="21"/>
        <v>0</v>
      </c>
      <c r="DA18" s="14">
        <f t="shared" si="21"/>
        <v>0</v>
      </c>
      <c r="DB18" s="14">
        <f t="shared" si="21"/>
        <v>0</v>
      </c>
      <c r="DC18" s="14">
        <f t="shared" si="21"/>
        <v>0</v>
      </c>
      <c r="DD18" s="14">
        <f t="shared" si="21"/>
        <v>0</v>
      </c>
      <c r="DE18" s="14">
        <f t="shared" si="21"/>
        <v>0</v>
      </c>
      <c r="DF18" s="14">
        <f t="shared" si="21"/>
        <v>0</v>
      </c>
      <c r="DG18" s="14">
        <f t="shared" si="21"/>
        <v>0</v>
      </c>
      <c r="DH18" s="14">
        <f t="shared" si="21"/>
        <v>0</v>
      </c>
      <c r="DI18" s="14">
        <f t="shared" si="21"/>
        <v>0</v>
      </c>
      <c r="DJ18" s="14">
        <f t="shared" si="21"/>
        <v>0</v>
      </c>
      <c r="DK18" s="14">
        <f t="shared" si="21"/>
        <v>0</v>
      </c>
      <c r="DL18" s="14">
        <f t="shared" si="21"/>
        <v>0</v>
      </c>
      <c r="DM18" s="14">
        <f t="shared" si="21"/>
        <v>0</v>
      </c>
      <c r="DN18" s="14">
        <f t="shared" si="21"/>
        <v>778.3167880535264</v>
      </c>
      <c r="DO18" s="14">
        <f t="shared" si="21"/>
        <v>510.5477872182984</v>
      </c>
      <c r="DP18" s="14">
        <f t="shared" si="21"/>
        <v>486.1999589706674</v>
      </c>
      <c r="DQ18" s="14">
        <f t="shared" si="21"/>
        <v>467.5401904130851</v>
      </c>
      <c r="DR18" s="14">
        <f t="shared" si="21"/>
        <v>472.2780408049069</v>
      </c>
      <c r="DS18" s="14">
        <f t="shared" si="21"/>
        <v>614.2579914736974</v>
      </c>
      <c r="DT18" s="14">
        <f t="shared" si="21"/>
        <v>668.3483790078834</v>
      </c>
      <c r="DU18" s="14">
        <f t="shared" si="21"/>
        <v>646.1607875666701</v>
      </c>
      <c r="DV18" s="14">
        <f t="shared" si="21"/>
        <v>645.348325185362</v>
      </c>
      <c r="DW18" s="14">
        <f t="shared" si="21"/>
        <v>0</v>
      </c>
      <c r="DX18" s="14">
        <f t="shared" si="21"/>
        <v>0</v>
      </c>
      <c r="DY18" s="14">
        <f t="shared" si="21"/>
        <v>0</v>
      </c>
      <c r="DZ18" s="14">
        <f t="shared" si="21"/>
        <v>1.8506404711719384</v>
      </c>
      <c r="EA18" s="14">
        <f t="shared" si="21"/>
        <v>0</v>
      </c>
      <c r="EB18" s="14">
        <f aca="true" t="shared" si="22" ref="EB18:EQ18">SUM(EB11:EB11)*$ES$18</f>
        <v>0</v>
      </c>
      <c r="EC18" s="14">
        <f t="shared" si="22"/>
        <v>5.011640874408195</v>
      </c>
      <c r="ED18" s="14">
        <f t="shared" si="22"/>
        <v>29.273880296495534</v>
      </c>
      <c r="EE18" s="14">
        <f t="shared" si="22"/>
        <v>28.71749559533695</v>
      </c>
      <c r="EF18" s="14">
        <f t="shared" si="22"/>
        <v>877.3719760449534</v>
      </c>
      <c r="EG18" s="14">
        <f t="shared" si="22"/>
        <v>819.5317373390761</v>
      </c>
      <c r="EH18" s="14">
        <f t="shared" si="22"/>
        <v>823.2066317166998</v>
      </c>
      <c r="EI18" s="14">
        <f t="shared" si="22"/>
        <v>827.2878882245785</v>
      </c>
      <c r="EJ18" s="14">
        <f t="shared" si="22"/>
        <v>836.7931590782091</v>
      </c>
      <c r="EK18" s="14">
        <f t="shared" si="22"/>
        <v>840.9351190182725</v>
      </c>
      <c r="EL18" s="14">
        <f t="shared" si="22"/>
        <v>836.769599609795</v>
      </c>
      <c r="EM18" s="14">
        <f t="shared" si="22"/>
        <v>837.0765427496851</v>
      </c>
      <c r="EN18" s="14">
        <f t="shared" si="22"/>
        <v>837.9687926470351</v>
      </c>
      <c r="EO18" s="14">
        <f t="shared" si="22"/>
        <v>851.3399131705379</v>
      </c>
      <c r="EP18" s="14">
        <f t="shared" si="22"/>
        <v>0</v>
      </c>
      <c r="EQ18" s="16">
        <f t="shared" si="22"/>
        <v>0</v>
      </c>
      <c r="ER18" s="17">
        <f>SUM(D18:EQ18)</f>
        <v>25176.022250431994</v>
      </c>
      <c r="ES18" s="23">
        <f>SUM(ER3:ER4)/ER11</f>
        <v>0.7546081192261158</v>
      </c>
    </row>
    <row r="19" spans="1:149" ht="15">
      <c r="A19" s="11">
        <v>41525</v>
      </c>
      <c r="B19" s="12" t="s">
        <v>169</v>
      </c>
      <c r="C19" s="12" t="s">
        <v>149</v>
      </c>
      <c r="D19" s="14">
        <f aca="true" t="shared" si="23" ref="D19:AI19">D12*$ES$19</f>
        <v>46.729500556653775</v>
      </c>
      <c r="E19" s="14">
        <f t="shared" si="23"/>
        <v>19.00421725629825</v>
      </c>
      <c r="F19" s="14">
        <f t="shared" si="23"/>
        <v>0</v>
      </c>
      <c r="G19" s="14">
        <f t="shared" si="23"/>
        <v>0</v>
      </c>
      <c r="H19" s="14">
        <f t="shared" si="23"/>
        <v>0</v>
      </c>
      <c r="I19" s="14">
        <f t="shared" si="23"/>
        <v>0</v>
      </c>
      <c r="J19" s="14">
        <f t="shared" si="23"/>
        <v>0</v>
      </c>
      <c r="K19" s="14">
        <f t="shared" si="23"/>
        <v>0</v>
      </c>
      <c r="L19" s="14">
        <f t="shared" si="23"/>
        <v>0</v>
      </c>
      <c r="M19" s="14">
        <f t="shared" si="23"/>
        <v>0</v>
      </c>
      <c r="N19" s="14">
        <f t="shared" si="23"/>
        <v>0</v>
      </c>
      <c r="O19" s="14">
        <f t="shared" si="23"/>
        <v>0</v>
      </c>
      <c r="P19" s="14">
        <f t="shared" si="23"/>
        <v>0</v>
      </c>
      <c r="Q19" s="14">
        <f t="shared" si="23"/>
        <v>0</v>
      </c>
      <c r="R19" s="14">
        <f t="shared" si="23"/>
        <v>0</v>
      </c>
      <c r="S19" s="14">
        <f t="shared" si="23"/>
        <v>0</v>
      </c>
      <c r="T19" s="14">
        <f t="shared" si="23"/>
        <v>0</v>
      </c>
      <c r="U19" s="14">
        <f t="shared" si="23"/>
        <v>0</v>
      </c>
      <c r="V19" s="14">
        <f t="shared" si="23"/>
        <v>0</v>
      </c>
      <c r="W19" s="14">
        <f t="shared" si="23"/>
        <v>0</v>
      </c>
      <c r="X19" s="14">
        <f t="shared" si="23"/>
        <v>0</v>
      </c>
      <c r="Y19" s="14">
        <f t="shared" si="23"/>
        <v>0</v>
      </c>
      <c r="Z19" s="14">
        <f t="shared" si="23"/>
        <v>0</v>
      </c>
      <c r="AA19" s="14">
        <f t="shared" si="23"/>
        <v>0</v>
      </c>
      <c r="AB19" s="14">
        <f t="shared" si="23"/>
        <v>0</v>
      </c>
      <c r="AC19" s="14">
        <f t="shared" si="23"/>
        <v>0</v>
      </c>
      <c r="AD19" s="14">
        <f t="shared" si="23"/>
        <v>0</v>
      </c>
      <c r="AE19" s="14">
        <f t="shared" si="23"/>
        <v>0</v>
      </c>
      <c r="AF19" s="14">
        <f t="shared" si="23"/>
        <v>0</v>
      </c>
      <c r="AG19" s="14">
        <f t="shared" si="23"/>
        <v>0</v>
      </c>
      <c r="AH19" s="14">
        <f t="shared" si="23"/>
        <v>0</v>
      </c>
      <c r="AI19" s="14">
        <f t="shared" si="23"/>
        <v>0</v>
      </c>
      <c r="AJ19" s="14">
        <f aca="true" t="shared" si="24" ref="AJ19:BO19">AJ12*$ES$19</f>
        <v>0</v>
      </c>
      <c r="AK19" s="14">
        <f t="shared" si="24"/>
        <v>0</v>
      </c>
      <c r="AL19" s="14">
        <f t="shared" si="24"/>
        <v>0</v>
      </c>
      <c r="AM19" s="14">
        <f t="shared" si="24"/>
        <v>0</v>
      </c>
      <c r="AN19" s="14">
        <f t="shared" si="24"/>
        <v>0</v>
      </c>
      <c r="AO19" s="14">
        <f t="shared" si="24"/>
        <v>0</v>
      </c>
      <c r="AP19" s="14">
        <f t="shared" si="24"/>
        <v>0</v>
      </c>
      <c r="AQ19" s="14">
        <f t="shared" si="24"/>
        <v>0</v>
      </c>
      <c r="AR19" s="14">
        <f t="shared" si="24"/>
        <v>0</v>
      </c>
      <c r="AS19" s="14">
        <f t="shared" si="24"/>
        <v>0</v>
      </c>
      <c r="AT19" s="14">
        <f t="shared" si="24"/>
        <v>0</v>
      </c>
      <c r="AU19" s="14">
        <f t="shared" si="24"/>
        <v>0</v>
      </c>
      <c r="AV19" s="14">
        <f t="shared" si="24"/>
        <v>0</v>
      </c>
      <c r="AW19" s="14">
        <f t="shared" si="24"/>
        <v>0</v>
      </c>
      <c r="AX19" s="14">
        <f t="shared" si="24"/>
        <v>0</v>
      </c>
      <c r="AY19" s="14">
        <f t="shared" si="24"/>
        <v>0</v>
      </c>
      <c r="AZ19" s="14">
        <f t="shared" si="24"/>
        <v>0</v>
      </c>
      <c r="BA19" s="14">
        <f t="shared" si="24"/>
        <v>0</v>
      </c>
      <c r="BB19" s="14">
        <f t="shared" si="24"/>
        <v>0</v>
      </c>
      <c r="BC19" s="14">
        <f t="shared" si="24"/>
        <v>0</v>
      </c>
      <c r="BD19" s="14">
        <f t="shared" si="24"/>
        <v>0</v>
      </c>
      <c r="BE19" s="14">
        <f t="shared" si="24"/>
        <v>0</v>
      </c>
      <c r="BF19" s="14">
        <f t="shared" si="24"/>
        <v>0</v>
      </c>
      <c r="BG19" s="14">
        <f t="shared" si="24"/>
        <v>0</v>
      </c>
      <c r="BH19" s="14">
        <f t="shared" si="24"/>
        <v>0</v>
      </c>
      <c r="BI19" s="14">
        <f t="shared" si="24"/>
        <v>0</v>
      </c>
      <c r="BJ19" s="14">
        <f t="shared" si="24"/>
        <v>798.589428045232</v>
      </c>
      <c r="BK19" s="14">
        <f t="shared" si="24"/>
        <v>2281.443560268555</v>
      </c>
      <c r="BL19" s="14">
        <f t="shared" si="24"/>
        <v>0</v>
      </c>
      <c r="BM19" s="14">
        <f t="shared" si="24"/>
        <v>0</v>
      </c>
      <c r="BN19" s="14">
        <f t="shared" si="24"/>
        <v>0</v>
      </c>
      <c r="BO19" s="14">
        <f t="shared" si="24"/>
        <v>0</v>
      </c>
      <c r="BP19" s="14">
        <f aca="true" t="shared" si="25" ref="BP19:CU19">BP12*$ES$19</f>
        <v>0</v>
      </c>
      <c r="BQ19" s="14">
        <f t="shared" si="25"/>
        <v>1.4296988040268384E-09</v>
      </c>
      <c r="BR19" s="14">
        <f t="shared" si="25"/>
        <v>0</v>
      </c>
      <c r="BS19" s="14">
        <f t="shared" si="25"/>
        <v>0</v>
      </c>
      <c r="BT19" s="14">
        <f t="shared" si="25"/>
        <v>0</v>
      </c>
      <c r="BU19" s="14">
        <f t="shared" si="25"/>
        <v>0</v>
      </c>
      <c r="BV19" s="14">
        <f t="shared" si="25"/>
        <v>0</v>
      </c>
      <c r="BW19" s="14">
        <f t="shared" si="25"/>
        <v>0</v>
      </c>
      <c r="BX19" s="14">
        <f t="shared" si="25"/>
        <v>0</v>
      </c>
      <c r="BY19" s="14">
        <f t="shared" si="25"/>
        <v>0</v>
      </c>
      <c r="BZ19" s="14">
        <f t="shared" si="25"/>
        <v>0</v>
      </c>
      <c r="CA19" s="14">
        <f t="shared" si="25"/>
        <v>0</v>
      </c>
      <c r="CB19" s="14">
        <f t="shared" si="25"/>
        <v>0</v>
      </c>
      <c r="CC19" s="14">
        <f t="shared" si="25"/>
        <v>0</v>
      </c>
      <c r="CD19" s="14">
        <f t="shared" si="25"/>
        <v>0</v>
      </c>
      <c r="CE19" s="14">
        <f t="shared" si="25"/>
        <v>0</v>
      </c>
      <c r="CF19" s="14">
        <f t="shared" si="25"/>
        <v>0</v>
      </c>
      <c r="CG19" s="14">
        <f t="shared" si="25"/>
        <v>0</v>
      </c>
      <c r="CH19" s="14">
        <f t="shared" si="25"/>
        <v>0</v>
      </c>
      <c r="CI19" s="14">
        <f t="shared" si="25"/>
        <v>0</v>
      </c>
      <c r="CJ19" s="14">
        <f t="shared" si="25"/>
        <v>0</v>
      </c>
      <c r="CK19" s="14">
        <f t="shared" si="25"/>
        <v>0</v>
      </c>
      <c r="CL19" s="14">
        <f t="shared" si="25"/>
        <v>0</v>
      </c>
      <c r="CM19" s="14">
        <f t="shared" si="25"/>
        <v>0</v>
      </c>
      <c r="CN19" s="14">
        <f t="shared" si="25"/>
        <v>0.03416388746713858</v>
      </c>
      <c r="CO19" s="14">
        <f t="shared" si="25"/>
        <v>0</v>
      </c>
      <c r="CP19" s="14">
        <f t="shared" si="25"/>
        <v>1.7442325409127428E-07</v>
      </c>
      <c r="CQ19" s="14">
        <f t="shared" si="25"/>
        <v>0</v>
      </c>
      <c r="CR19" s="14">
        <f t="shared" si="25"/>
        <v>0</v>
      </c>
      <c r="CS19" s="14">
        <f t="shared" si="25"/>
        <v>0</v>
      </c>
      <c r="CT19" s="14">
        <f t="shared" si="25"/>
        <v>0</v>
      </c>
      <c r="CU19" s="14">
        <f t="shared" si="25"/>
        <v>0</v>
      </c>
      <c r="CV19" s="14">
        <f aca="true" t="shared" si="26" ref="CV19:EA19">CV12*$ES$19</f>
        <v>0</v>
      </c>
      <c r="CW19" s="14">
        <f t="shared" si="26"/>
        <v>0</v>
      </c>
      <c r="CX19" s="14">
        <f t="shared" si="26"/>
        <v>0</v>
      </c>
      <c r="CY19" s="14">
        <f t="shared" si="26"/>
        <v>0</v>
      </c>
      <c r="CZ19" s="14">
        <f t="shared" si="26"/>
        <v>0</v>
      </c>
      <c r="DA19" s="14">
        <f t="shared" si="26"/>
        <v>0</v>
      </c>
      <c r="DB19" s="14">
        <f t="shared" si="26"/>
        <v>0</v>
      </c>
      <c r="DC19" s="14">
        <f t="shared" si="26"/>
        <v>0</v>
      </c>
      <c r="DD19" s="14">
        <f t="shared" si="26"/>
        <v>0</v>
      </c>
      <c r="DE19" s="14">
        <f t="shared" si="26"/>
        <v>0</v>
      </c>
      <c r="DF19" s="14">
        <f t="shared" si="26"/>
        <v>0</v>
      </c>
      <c r="DG19" s="14">
        <f t="shared" si="26"/>
        <v>0</v>
      </c>
      <c r="DH19" s="14">
        <f t="shared" si="26"/>
        <v>0</v>
      </c>
      <c r="DI19" s="14">
        <f t="shared" si="26"/>
        <v>0</v>
      </c>
      <c r="DJ19" s="14">
        <f t="shared" si="26"/>
        <v>0</v>
      </c>
      <c r="DK19" s="14">
        <f t="shared" si="26"/>
        <v>0</v>
      </c>
      <c r="DL19" s="14">
        <f t="shared" si="26"/>
        <v>0</v>
      </c>
      <c r="DM19" s="14">
        <f t="shared" si="26"/>
        <v>0</v>
      </c>
      <c r="DN19" s="14">
        <f t="shared" si="26"/>
        <v>0</v>
      </c>
      <c r="DO19" s="14">
        <f t="shared" si="26"/>
        <v>0</v>
      </c>
      <c r="DP19" s="14">
        <f t="shared" si="26"/>
        <v>0</v>
      </c>
      <c r="DQ19" s="14">
        <f t="shared" si="26"/>
        <v>0</v>
      </c>
      <c r="DR19" s="14">
        <f t="shared" si="26"/>
        <v>0</v>
      </c>
      <c r="DS19" s="14">
        <f t="shared" si="26"/>
        <v>0</v>
      </c>
      <c r="DT19" s="14">
        <f t="shared" si="26"/>
        <v>0</v>
      </c>
      <c r="DU19" s="14">
        <f t="shared" si="26"/>
        <v>0</v>
      </c>
      <c r="DV19" s="14">
        <f t="shared" si="26"/>
        <v>0</v>
      </c>
      <c r="DW19" s="14">
        <f t="shared" si="26"/>
        <v>0</v>
      </c>
      <c r="DX19" s="14">
        <f t="shared" si="26"/>
        <v>0</v>
      </c>
      <c r="DY19" s="14">
        <f t="shared" si="26"/>
        <v>0</v>
      </c>
      <c r="DZ19" s="14">
        <f t="shared" si="26"/>
        <v>0</v>
      </c>
      <c r="EA19" s="14">
        <f t="shared" si="26"/>
        <v>0</v>
      </c>
      <c r="EB19" s="14">
        <f aca="true" t="shared" si="27" ref="EB19:EQ19">EB12*$ES$19</f>
        <v>0</v>
      </c>
      <c r="EC19" s="14">
        <f t="shared" si="27"/>
        <v>0</v>
      </c>
      <c r="ED19" s="14">
        <f t="shared" si="27"/>
        <v>0</v>
      </c>
      <c r="EE19" s="14">
        <f t="shared" si="27"/>
        <v>0</v>
      </c>
      <c r="EF19" s="14">
        <f t="shared" si="27"/>
        <v>0</v>
      </c>
      <c r="EG19" s="14">
        <f t="shared" si="27"/>
        <v>11.807539903796382</v>
      </c>
      <c r="EH19" s="14">
        <f t="shared" si="27"/>
        <v>32.65998645166045</v>
      </c>
      <c r="EI19" s="14">
        <f t="shared" si="27"/>
        <v>2.1266302570111995</v>
      </c>
      <c r="EJ19" s="14">
        <f t="shared" si="27"/>
        <v>18.542823168358723</v>
      </c>
      <c r="EK19" s="14">
        <f t="shared" si="27"/>
        <v>45.31680617415968</v>
      </c>
      <c r="EL19" s="14">
        <f t="shared" si="27"/>
        <v>41.94976928195486</v>
      </c>
      <c r="EM19" s="14">
        <f t="shared" si="27"/>
        <v>0</v>
      </c>
      <c r="EN19" s="14">
        <f t="shared" si="27"/>
        <v>0</v>
      </c>
      <c r="EO19" s="14">
        <f t="shared" si="27"/>
        <v>0</v>
      </c>
      <c r="EP19" s="14">
        <f t="shared" si="27"/>
        <v>0</v>
      </c>
      <c r="EQ19" s="16">
        <f t="shared" si="27"/>
        <v>0</v>
      </c>
      <c r="ER19" s="18">
        <f>SUM(D19:EQ19)</f>
        <v>3298.2044254270004</v>
      </c>
      <c r="ES19" s="24">
        <f>ER5/ER12</f>
        <v>0.7148494020134192</v>
      </c>
    </row>
    <row r="20" spans="1:149" ht="15">
      <c r="A20" s="11">
        <v>41525</v>
      </c>
      <c r="B20" s="12" t="s">
        <v>169</v>
      </c>
      <c r="C20" s="12" t="s">
        <v>150</v>
      </c>
      <c r="D20" s="14">
        <f aca="true" t="shared" si="28" ref="D20:AI20">D13*$ES$20</f>
        <v>0</v>
      </c>
      <c r="E20" s="14">
        <f t="shared" si="28"/>
        <v>0</v>
      </c>
      <c r="F20" s="14">
        <f t="shared" si="28"/>
        <v>0</v>
      </c>
      <c r="G20" s="14">
        <f t="shared" si="28"/>
        <v>0</v>
      </c>
      <c r="H20" s="14">
        <f t="shared" si="28"/>
        <v>0</v>
      </c>
      <c r="I20" s="14">
        <f t="shared" si="28"/>
        <v>0</v>
      </c>
      <c r="J20" s="14">
        <f t="shared" si="28"/>
        <v>0</v>
      </c>
      <c r="K20" s="14">
        <f t="shared" si="28"/>
        <v>0</v>
      </c>
      <c r="L20" s="14">
        <f t="shared" si="28"/>
        <v>0</v>
      </c>
      <c r="M20" s="14">
        <f t="shared" si="28"/>
        <v>0</v>
      </c>
      <c r="N20" s="14">
        <f t="shared" si="28"/>
        <v>0</v>
      </c>
      <c r="O20" s="14">
        <f t="shared" si="28"/>
        <v>0</v>
      </c>
      <c r="P20" s="14">
        <f t="shared" si="28"/>
        <v>0</v>
      </c>
      <c r="Q20" s="14">
        <f t="shared" si="28"/>
        <v>0</v>
      </c>
      <c r="R20" s="14">
        <f t="shared" si="28"/>
        <v>0</v>
      </c>
      <c r="S20" s="14">
        <f t="shared" si="28"/>
        <v>0</v>
      </c>
      <c r="T20" s="14">
        <f t="shared" si="28"/>
        <v>0</v>
      </c>
      <c r="U20" s="14">
        <f t="shared" si="28"/>
        <v>0</v>
      </c>
      <c r="V20" s="14">
        <f t="shared" si="28"/>
        <v>0</v>
      </c>
      <c r="W20" s="14">
        <f t="shared" si="28"/>
        <v>0</v>
      </c>
      <c r="X20" s="14">
        <f t="shared" si="28"/>
        <v>0</v>
      </c>
      <c r="Y20" s="14">
        <f t="shared" si="28"/>
        <v>0</v>
      </c>
      <c r="Z20" s="14">
        <f t="shared" si="28"/>
        <v>0</v>
      </c>
      <c r="AA20" s="14">
        <f t="shared" si="28"/>
        <v>0</v>
      </c>
      <c r="AB20" s="14">
        <f t="shared" si="28"/>
        <v>0</v>
      </c>
      <c r="AC20" s="14">
        <f t="shared" si="28"/>
        <v>0</v>
      </c>
      <c r="AD20" s="14">
        <f t="shared" si="28"/>
        <v>0</v>
      </c>
      <c r="AE20" s="14">
        <f t="shared" si="28"/>
        <v>0</v>
      </c>
      <c r="AF20" s="14">
        <f t="shared" si="28"/>
        <v>0</v>
      </c>
      <c r="AG20" s="14">
        <f t="shared" si="28"/>
        <v>0</v>
      </c>
      <c r="AH20" s="14">
        <f t="shared" si="28"/>
        <v>0</v>
      </c>
      <c r="AI20" s="14">
        <f t="shared" si="28"/>
        <v>0</v>
      </c>
      <c r="AJ20" s="14">
        <f aca="true" t="shared" si="29" ref="AJ20:BO20">AJ13*$ES$20</f>
        <v>0</v>
      </c>
      <c r="AK20" s="14">
        <f t="shared" si="29"/>
        <v>0</v>
      </c>
      <c r="AL20" s="14">
        <f t="shared" si="29"/>
        <v>0</v>
      </c>
      <c r="AM20" s="14">
        <f t="shared" si="29"/>
        <v>0</v>
      </c>
      <c r="AN20" s="14">
        <f t="shared" si="29"/>
        <v>0</v>
      </c>
      <c r="AO20" s="14">
        <f t="shared" si="29"/>
        <v>0</v>
      </c>
      <c r="AP20" s="14">
        <f t="shared" si="29"/>
        <v>0</v>
      </c>
      <c r="AQ20" s="14">
        <f t="shared" si="29"/>
        <v>0</v>
      </c>
      <c r="AR20" s="14">
        <f t="shared" si="29"/>
        <v>0</v>
      </c>
      <c r="AS20" s="14">
        <f t="shared" si="29"/>
        <v>0</v>
      </c>
      <c r="AT20" s="14">
        <f t="shared" si="29"/>
        <v>0</v>
      </c>
      <c r="AU20" s="14">
        <f t="shared" si="29"/>
        <v>0</v>
      </c>
      <c r="AV20" s="14">
        <f t="shared" si="29"/>
        <v>0</v>
      </c>
      <c r="AW20" s="14">
        <f t="shared" si="29"/>
        <v>0</v>
      </c>
      <c r="AX20" s="14">
        <f t="shared" si="29"/>
        <v>0</v>
      </c>
      <c r="AY20" s="14">
        <f t="shared" si="29"/>
        <v>0</v>
      </c>
      <c r="AZ20" s="14">
        <f t="shared" si="29"/>
        <v>0</v>
      </c>
      <c r="BA20" s="14">
        <f t="shared" si="29"/>
        <v>0</v>
      </c>
      <c r="BB20" s="14">
        <f t="shared" si="29"/>
        <v>0</v>
      </c>
      <c r="BC20" s="14">
        <f t="shared" si="29"/>
        <v>0</v>
      </c>
      <c r="BD20" s="14">
        <f t="shared" si="29"/>
        <v>0</v>
      </c>
      <c r="BE20" s="14">
        <f t="shared" si="29"/>
        <v>0</v>
      </c>
      <c r="BF20" s="14">
        <f t="shared" si="29"/>
        <v>0</v>
      </c>
      <c r="BG20" s="14">
        <f t="shared" si="29"/>
        <v>0</v>
      </c>
      <c r="BH20" s="14">
        <f t="shared" si="29"/>
        <v>0</v>
      </c>
      <c r="BI20" s="14">
        <f t="shared" si="29"/>
        <v>0</v>
      </c>
      <c r="BJ20" s="14">
        <f t="shared" si="29"/>
        <v>0</v>
      </c>
      <c r="BK20" s="14">
        <f t="shared" si="29"/>
        <v>0</v>
      </c>
      <c r="BL20" s="14">
        <f t="shared" si="29"/>
        <v>0</v>
      </c>
      <c r="BM20" s="14">
        <f t="shared" si="29"/>
        <v>0</v>
      </c>
      <c r="BN20" s="14">
        <f t="shared" si="29"/>
        <v>0</v>
      </c>
      <c r="BO20" s="14">
        <f t="shared" si="29"/>
        <v>0</v>
      </c>
      <c r="BP20" s="14">
        <f aca="true" t="shared" si="30" ref="BP20:CU20">BP13*$ES$20</f>
        <v>0</v>
      </c>
      <c r="BQ20" s="14">
        <f t="shared" si="30"/>
        <v>0</v>
      </c>
      <c r="BR20" s="14">
        <f t="shared" si="30"/>
        <v>0</v>
      </c>
      <c r="BS20" s="14">
        <f t="shared" si="30"/>
        <v>0</v>
      </c>
      <c r="BT20" s="14">
        <f t="shared" si="30"/>
        <v>0</v>
      </c>
      <c r="BU20" s="14">
        <f t="shared" si="30"/>
        <v>0.03856955522920392</v>
      </c>
      <c r="BV20" s="14">
        <f t="shared" si="30"/>
        <v>0.29324599849640604</v>
      </c>
      <c r="BW20" s="14">
        <f t="shared" si="30"/>
        <v>0</v>
      </c>
      <c r="BX20" s="14">
        <f t="shared" si="30"/>
        <v>0</v>
      </c>
      <c r="BY20" s="14">
        <f t="shared" si="30"/>
        <v>0</v>
      </c>
      <c r="BZ20" s="14">
        <f t="shared" si="30"/>
        <v>0</v>
      </c>
      <c r="CA20" s="14">
        <f t="shared" si="30"/>
        <v>0</v>
      </c>
      <c r="CB20" s="14">
        <f t="shared" si="30"/>
        <v>0.08802856959851481</v>
      </c>
      <c r="CC20" s="14">
        <f t="shared" si="30"/>
        <v>0</v>
      </c>
      <c r="CD20" s="14">
        <f t="shared" si="30"/>
        <v>0</v>
      </c>
      <c r="CE20" s="14">
        <f t="shared" si="30"/>
        <v>0</v>
      </c>
      <c r="CF20" s="14">
        <f t="shared" si="30"/>
        <v>0.1313143912155289</v>
      </c>
      <c r="CG20" s="14">
        <f t="shared" si="30"/>
        <v>0.0025494334170631616</v>
      </c>
      <c r="CH20" s="14">
        <f t="shared" si="30"/>
        <v>0</v>
      </c>
      <c r="CI20" s="14">
        <f t="shared" si="30"/>
        <v>0</v>
      </c>
      <c r="CJ20" s="14">
        <f t="shared" si="30"/>
        <v>0</v>
      </c>
      <c r="CK20" s="14">
        <f t="shared" si="30"/>
        <v>0</v>
      </c>
      <c r="CL20" s="14">
        <f t="shared" si="30"/>
        <v>0</v>
      </c>
      <c r="CM20" s="14">
        <f t="shared" si="30"/>
        <v>0</v>
      </c>
      <c r="CN20" s="14">
        <f t="shared" si="30"/>
        <v>0</v>
      </c>
      <c r="CO20" s="14">
        <f t="shared" si="30"/>
        <v>0</v>
      </c>
      <c r="CP20" s="14">
        <f t="shared" si="30"/>
        <v>0</v>
      </c>
      <c r="CQ20" s="14">
        <f t="shared" si="30"/>
        <v>0</v>
      </c>
      <c r="CR20" s="14">
        <f t="shared" si="30"/>
        <v>0</v>
      </c>
      <c r="CS20" s="14">
        <f t="shared" si="30"/>
        <v>0</v>
      </c>
      <c r="CT20" s="14">
        <f t="shared" si="30"/>
        <v>0</v>
      </c>
      <c r="CU20" s="14">
        <f t="shared" si="30"/>
        <v>0</v>
      </c>
      <c r="CV20" s="14">
        <f aca="true" t="shared" si="31" ref="CV20:EA20">CV13*$ES$20</f>
        <v>0</v>
      </c>
      <c r="CW20" s="14">
        <f t="shared" si="31"/>
        <v>0</v>
      </c>
      <c r="CX20" s="14">
        <f t="shared" si="31"/>
        <v>0</v>
      </c>
      <c r="CY20" s="14">
        <f t="shared" si="31"/>
        <v>0</v>
      </c>
      <c r="CZ20" s="14">
        <f t="shared" si="31"/>
        <v>0</v>
      </c>
      <c r="DA20" s="14">
        <f t="shared" si="31"/>
        <v>0</v>
      </c>
      <c r="DB20" s="14">
        <f t="shared" si="31"/>
        <v>0</v>
      </c>
      <c r="DC20" s="14">
        <f t="shared" si="31"/>
        <v>0</v>
      </c>
      <c r="DD20" s="14">
        <f t="shared" si="31"/>
        <v>0</v>
      </c>
      <c r="DE20" s="14">
        <f t="shared" si="31"/>
        <v>0</v>
      </c>
      <c r="DF20" s="14">
        <f t="shared" si="31"/>
        <v>0</v>
      </c>
      <c r="DG20" s="14">
        <f t="shared" si="31"/>
        <v>0</v>
      </c>
      <c r="DH20" s="14">
        <f t="shared" si="31"/>
        <v>0</v>
      </c>
      <c r="DI20" s="14">
        <f t="shared" si="31"/>
        <v>0</v>
      </c>
      <c r="DJ20" s="14">
        <f t="shared" si="31"/>
        <v>0</v>
      </c>
      <c r="DK20" s="14">
        <f t="shared" si="31"/>
        <v>0</v>
      </c>
      <c r="DL20" s="14">
        <f t="shared" si="31"/>
        <v>0</v>
      </c>
      <c r="DM20" s="14">
        <f t="shared" si="31"/>
        <v>0</v>
      </c>
      <c r="DN20" s="14">
        <f t="shared" si="31"/>
        <v>0</v>
      </c>
      <c r="DO20" s="14">
        <f t="shared" si="31"/>
        <v>0</v>
      </c>
      <c r="DP20" s="14">
        <f t="shared" si="31"/>
        <v>0</v>
      </c>
      <c r="DQ20" s="14">
        <f t="shared" si="31"/>
        <v>0</v>
      </c>
      <c r="DR20" s="14">
        <f t="shared" si="31"/>
        <v>0</v>
      </c>
      <c r="DS20" s="14">
        <f t="shared" si="31"/>
        <v>0</v>
      </c>
      <c r="DT20" s="14">
        <f t="shared" si="31"/>
        <v>0</v>
      </c>
      <c r="DU20" s="14">
        <f t="shared" si="31"/>
        <v>0</v>
      </c>
      <c r="DV20" s="14">
        <f t="shared" si="31"/>
        <v>0</v>
      </c>
      <c r="DW20" s="14">
        <f t="shared" si="31"/>
        <v>0</v>
      </c>
      <c r="DX20" s="14">
        <f t="shared" si="31"/>
        <v>0</v>
      </c>
      <c r="DY20" s="14">
        <f t="shared" si="31"/>
        <v>0.038197841667659084</v>
      </c>
      <c r="DZ20" s="14">
        <f t="shared" si="31"/>
        <v>2.3023808872287913E-08</v>
      </c>
      <c r="EA20" s="14">
        <f t="shared" si="31"/>
        <v>0</v>
      </c>
      <c r="EB20" s="14">
        <f aca="true" t="shared" si="32" ref="EB20:EQ20">EB13*$ES$20</f>
        <v>0</v>
      </c>
      <c r="EC20" s="14">
        <f t="shared" si="32"/>
        <v>0.0862003944464385</v>
      </c>
      <c r="ED20" s="14">
        <f t="shared" si="32"/>
        <v>0</v>
      </c>
      <c r="EE20" s="14">
        <f t="shared" si="32"/>
        <v>0</v>
      </c>
      <c r="EF20" s="14">
        <f t="shared" si="32"/>
        <v>259.7323414317577</v>
      </c>
      <c r="EG20" s="14">
        <f t="shared" si="32"/>
        <v>191.02730953675788</v>
      </c>
      <c r="EH20" s="14">
        <f t="shared" si="32"/>
        <v>197.61541420138974</v>
      </c>
      <c r="EI20" s="14">
        <f t="shared" si="32"/>
        <v>0</v>
      </c>
      <c r="EJ20" s="14">
        <f t="shared" si="32"/>
        <v>0</v>
      </c>
      <c r="EK20" s="14">
        <f t="shared" si="32"/>
        <v>0</v>
      </c>
      <c r="EL20" s="14">
        <f t="shared" si="32"/>
        <v>0</v>
      </c>
      <c r="EM20" s="14">
        <f t="shared" si="32"/>
        <v>0</v>
      </c>
      <c r="EN20" s="14">
        <f t="shared" si="32"/>
        <v>0</v>
      </c>
      <c r="EO20" s="14">
        <f t="shared" si="32"/>
        <v>0</v>
      </c>
      <c r="EP20" s="14">
        <f t="shared" si="32"/>
        <v>0</v>
      </c>
      <c r="EQ20" s="16">
        <f t="shared" si="32"/>
        <v>0</v>
      </c>
      <c r="ER20" s="18">
        <f>SUM(D20:EQ20)</f>
        <v>649.0531713769999</v>
      </c>
      <c r="ES20" s="24">
        <f>ER6/ER13</f>
        <v>0.3069841182971722</v>
      </c>
    </row>
    <row r="21" spans="1:149" ht="15.75" thickBot="1">
      <c r="A21" s="11">
        <v>41525</v>
      </c>
      <c r="B21" s="12" t="s">
        <v>169</v>
      </c>
      <c r="C21" s="12" t="s">
        <v>151</v>
      </c>
      <c r="D21" s="14">
        <f aca="true" t="shared" si="33" ref="D21:AI21">D14*$ES$21</f>
        <v>0</v>
      </c>
      <c r="E21" s="14">
        <f t="shared" si="33"/>
        <v>0</v>
      </c>
      <c r="F21" s="14">
        <f t="shared" si="33"/>
        <v>0</v>
      </c>
      <c r="G21" s="14">
        <f t="shared" si="33"/>
        <v>0</v>
      </c>
      <c r="H21" s="14">
        <f t="shared" si="33"/>
        <v>0</v>
      </c>
      <c r="I21" s="14">
        <f t="shared" si="33"/>
        <v>0</v>
      </c>
      <c r="J21" s="14">
        <f t="shared" si="33"/>
        <v>322.47462337945075</v>
      </c>
      <c r="K21" s="14">
        <f t="shared" si="33"/>
        <v>303.55334890398296</v>
      </c>
      <c r="L21" s="14">
        <f t="shared" si="33"/>
        <v>304.9695193853653</v>
      </c>
      <c r="M21" s="14">
        <f t="shared" si="33"/>
        <v>325.8286122844</v>
      </c>
      <c r="N21" s="14">
        <f t="shared" si="33"/>
        <v>0</v>
      </c>
      <c r="O21" s="14">
        <f t="shared" si="33"/>
        <v>0</v>
      </c>
      <c r="P21" s="14">
        <f t="shared" si="33"/>
        <v>0</v>
      </c>
      <c r="Q21" s="14">
        <f t="shared" si="33"/>
        <v>0</v>
      </c>
      <c r="R21" s="14">
        <f t="shared" si="33"/>
        <v>0</v>
      </c>
      <c r="S21" s="14">
        <f t="shared" si="33"/>
        <v>0</v>
      </c>
      <c r="T21" s="14">
        <f t="shared" si="33"/>
        <v>0</v>
      </c>
      <c r="U21" s="14">
        <f t="shared" si="33"/>
        <v>0</v>
      </c>
      <c r="V21" s="14">
        <f t="shared" si="33"/>
        <v>0</v>
      </c>
      <c r="W21" s="14">
        <f t="shared" si="33"/>
        <v>0</v>
      </c>
      <c r="X21" s="14">
        <f t="shared" si="33"/>
        <v>0</v>
      </c>
      <c r="Y21" s="14">
        <f t="shared" si="33"/>
        <v>0</v>
      </c>
      <c r="Z21" s="14">
        <f t="shared" si="33"/>
        <v>0</v>
      </c>
      <c r="AA21" s="14">
        <f t="shared" si="33"/>
        <v>0</v>
      </c>
      <c r="AB21" s="14">
        <f t="shared" si="33"/>
        <v>0</v>
      </c>
      <c r="AC21" s="14">
        <f t="shared" si="33"/>
        <v>0</v>
      </c>
      <c r="AD21" s="14">
        <f t="shared" si="33"/>
        <v>0</v>
      </c>
      <c r="AE21" s="14">
        <f t="shared" si="33"/>
        <v>0</v>
      </c>
      <c r="AF21" s="14">
        <f t="shared" si="33"/>
        <v>0</v>
      </c>
      <c r="AG21" s="14">
        <f t="shared" si="33"/>
        <v>0</v>
      </c>
      <c r="AH21" s="14">
        <f t="shared" si="33"/>
        <v>0</v>
      </c>
      <c r="AI21" s="14">
        <f t="shared" si="33"/>
        <v>0</v>
      </c>
      <c r="AJ21" s="14">
        <f aca="true" t="shared" si="34" ref="AJ21:BO21">AJ14*$ES$21</f>
        <v>0</v>
      </c>
      <c r="AK21" s="14">
        <f t="shared" si="34"/>
        <v>0</v>
      </c>
      <c r="AL21" s="14">
        <f t="shared" si="34"/>
        <v>0</v>
      </c>
      <c r="AM21" s="14">
        <f t="shared" si="34"/>
        <v>0</v>
      </c>
      <c r="AN21" s="14">
        <f t="shared" si="34"/>
        <v>0</v>
      </c>
      <c r="AO21" s="14">
        <f t="shared" si="34"/>
        <v>0</v>
      </c>
      <c r="AP21" s="14">
        <f t="shared" si="34"/>
        <v>0</v>
      </c>
      <c r="AQ21" s="14">
        <f t="shared" si="34"/>
        <v>0</v>
      </c>
      <c r="AR21" s="14">
        <f t="shared" si="34"/>
        <v>0</v>
      </c>
      <c r="AS21" s="14">
        <f t="shared" si="34"/>
        <v>0</v>
      </c>
      <c r="AT21" s="14">
        <f t="shared" si="34"/>
        <v>0</v>
      </c>
      <c r="AU21" s="14">
        <f t="shared" si="34"/>
        <v>0</v>
      </c>
      <c r="AV21" s="14">
        <f t="shared" si="34"/>
        <v>0</v>
      </c>
      <c r="AW21" s="14">
        <f t="shared" si="34"/>
        <v>0</v>
      </c>
      <c r="AX21" s="14">
        <f t="shared" si="34"/>
        <v>0</v>
      </c>
      <c r="AY21" s="14">
        <f t="shared" si="34"/>
        <v>0</v>
      </c>
      <c r="AZ21" s="14">
        <f t="shared" si="34"/>
        <v>0</v>
      </c>
      <c r="BA21" s="14">
        <f t="shared" si="34"/>
        <v>0</v>
      </c>
      <c r="BB21" s="14">
        <f t="shared" si="34"/>
        <v>0</v>
      </c>
      <c r="BC21" s="14">
        <f t="shared" si="34"/>
        <v>0</v>
      </c>
      <c r="BD21" s="14">
        <f t="shared" si="34"/>
        <v>0</v>
      </c>
      <c r="BE21" s="14">
        <f t="shared" si="34"/>
        <v>0</v>
      </c>
      <c r="BF21" s="14">
        <f t="shared" si="34"/>
        <v>0</v>
      </c>
      <c r="BG21" s="14">
        <f t="shared" si="34"/>
        <v>0</v>
      </c>
      <c r="BH21" s="14">
        <f t="shared" si="34"/>
        <v>0</v>
      </c>
      <c r="BI21" s="14">
        <f t="shared" si="34"/>
        <v>0</v>
      </c>
      <c r="BJ21" s="14">
        <f t="shared" si="34"/>
        <v>0</v>
      </c>
      <c r="BK21" s="14">
        <f t="shared" si="34"/>
        <v>0</v>
      </c>
      <c r="BL21" s="14">
        <f t="shared" si="34"/>
        <v>0</v>
      </c>
      <c r="BM21" s="14">
        <f t="shared" si="34"/>
        <v>0</v>
      </c>
      <c r="BN21" s="14">
        <f t="shared" si="34"/>
        <v>0</v>
      </c>
      <c r="BO21" s="14">
        <f t="shared" si="34"/>
        <v>0</v>
      </c>
      <c r="BP21" s="14">
        <f aca="true" t="shared" si="35" ref="BP21:CU21">BP14*$ES$21</f>
        <v>0</v>
      </c>
      <c r="BQ21" s="14">
        <f t="shared" si="35"/>
        <v>424.08562955882667</v>
      </c>
      <c r="BR21" s="14">
        <f t="shared" si="35"/>
        <v>0</v>
      </c>
      <c r="BS21" s="14">
        <f t="shared" si="35"/>
        <v>0</v>
      </c>
      <c r="BT21" s="14">
        <f t="shared" si="35"/>
        <v>0</v>
      </c>
      <c r="BU21" s="14">
        <f t="shared" si="35"/>
        <v>0</v>
      </c>
      <c r="BV21" s="14">
        <f t="shared" si="35"/>
        <v>0.2121858517264599</v>
      </c>
      <c r="BW21" s="14">
        <f t="shared" si="35"/>
        <v>0</v>
      </c>
      <c r="BX21" s="14">
        <f t="shared" si="35"/>
        <v>0</v>
      </c>
      <c r="BY21" s="14">
        <f t="shared" si="35"/>
        <v>0</v>
      </c>
      <c r="BZ21" s="14">
        <f t="shared" si="35"/>
        <v>0</v>
      </c>
      <c r="CA21" s="14">
        <f t="shared" si="35"/>
        <v>0</v>
      </c>
      <c r="CB21" s="14">
        <f t="shared" si="35"/>
        <v>0</v>
      </c>
      <c r="CC21" s="14">
        <f t="shared" si="35"/>
        <v>0</v>
      </c>
      <c r="CD21" s="14">
        <f t="shared" si="35"/>
        <v>0</v>
      </c>
      <c r="CE21" s="14">
        <f t="shared" si="35"/>
        <v>0</v>
      </c>
      <c r="CF21" s="14">
        <f t="shared" si="35"/>
        <v>0</v>
      </c>
      <c r="CG21" s="14">
        <f t="shared" si="35"/>
        <v>0</v>
      </c>
      <c r="CH21" s="14">
        <f t="shared" si="35"/>
        <v>0</v>
      </c>
      <c r="CI21" s="14">
        <f t="shared" si="35"/>
        <v>0.3220146972033698</v>
      </c>
      <c r="CJ21" s="14">
        <f t="shared" si="35"/>
        <v>0</v>
      </c>
      <c r="CK21" s="14">
        <f t="shared" si="35"/>
        <v>0</v>
      </c>
      <c r="CL21" s="14">
        <f t="shared" si="35"/>
        <v>0.6059959669882486</v>
      </c>
      <c r="CM21" s="14">
        <f t="shared" si="35"/>
        <v>0</v>
      </c>
      <c r="CN21" s="14">
        <f t="shared" si="35"/>
        <v>0</v>
      </c>
      <c r="CO21" s="14">
        <f t="shared" si="35"/>
        <v>0</v>
      </c>
      <c r="CP21" s="14">
        <f t="shared" si="35"/>
        <v>0</v>
      </c>
      <c r="CQ21" s="14">
        <f t="shared" si="35"/>
        <v>0</v>
      </c>
      <c r="CR21" s="14">
        <f t="shared" si="35"/>
        <v>0</v>
      </c>
      <c r="CS21" s="14">
        <f t="shared" si="35"/>
        <v>0</v>
      </c>
      <c r="CT21" s="14">
        <f t="shared" si="35"/>
        <v>0</v>
      </c>
      <c r="CU21" s="14">
        <f t="shared" si="35"/>
        <v>0.2662023294207647</v>
      </c>
      <c r="CV21" s="14">
        <f aca="true" t="shared" si="36" ref="CV21:EA21">CV14*$ES$21</f>
        <v>0</v>
      </c>
      <c r="CW21" s="14">
        <f t="shared" si="36"/>
        <v>1.187638586363269</v>
      </c>
      <c r="CX21" s="14">
        <f t="shared" si="36"/>
        <v>0</v>
      </c>
      <c r="CY21" s="14">
        <f t="shared" si="36"/>
        <v>0</v>
      </c>
      <c r="CZ21" s="14">
        <f t="shared" si="36"/>
        <v>0</v>
      </c>
      <c r="DA21" s="14">
        <f t="shared" si="36"/>
        <v>0.1819189336460389</v>
      </c>
      <c r="DB21" s="14">
        <f t="shared" si="36"/>
        <v>4.935698935545086E-09</v>
      </c>
      <c r="DC21" s="14">
        <f t="shared" si="36"/>
        <v>0</v>
      </c>
      <c r="DD21" s="14">
        <f t="shared" si="36"/>
        <v>0</v>
      </c>
      <c r="DE21" s="14">
        <f t="shared" si="36"/>
        <v>0</v>
      </c>
      <c r="DF21" s="14">
        <f t="shared" si="36"/>
        <v>0</v>
      </c>
      <c r="DG21" s="14">
        <f t="shared" si="36"/>
        <v>0</v>
      </c>
      <c r="DH21" s="14">
        <f t="shared" si="36"/>
        <v>0</v>
      </c>
      <c r="DI21" s="14">
        <f t="shared" si="36"/>
        <v>0</v>
      </c>
      <c r="DJ21" s="14">
        <f t="shared" si="36"/>
        <v>0</v>
      </c>
      <c r="DK21" s="14">
        <f t="shared" si="36"/>
        <v>0</v>
      </c>
      <c r="DL21" s="14">
        <f t="shared" si="36"/>
        <v>0.03026662835489352</v>
      </c>
      <c r="DM21" s="14">
        <f t="shared" si="36"/>
        <v>0</v>
      </c>
      <c r="DN21" s="14">
        <f t="shared" si="36"/>
        <v>9.871397871090172E-09</v>
      </c>
      <c r="DO21" s="14">
        <f t="shared" si="36"/>
        <v>0</v>
      </c>
      <c r="DP21" s="14">
        <f t="shared" si="36"/>
        <v>0</v>
      </c>
      <c r="DQ21" s="14">
        <f t="shared" si="36"/>
        <v>0</v>
      </c>
      <c r="DR21" s="14">
        <f t="shared" si="36"/>
        <v>0.47168870575493343</v>
      </c>
      <c r="DS21" s="14">
        <f t="shared" si="36"/>
        <v>0</v>
      </c>
      <c r="DT21" s="14">
        <f t="shared" si="36"/>
        <v>0</v>
      </c>
      <c r="DU21" s="14">
        <f t="shared" si="36"/>
        <v>0</v>
      </c>
      <c r="DV21" s="14">
        <f t="shared" si="36"/>
        <v>0</v>
      </c>
      <c r="DW21" s="14">
        <f t="shared" si="36"/>
        <v>0.19655433871021194</v>
      </c>
      <c r="DX21" s="14">
        <f t="shared" si="36"/>
        <v>0</v>
      </c>
      <c r="DY21" s="14">
        <f t="shared" si="36"/>
        <v>0</v>
      </c>
      <c r="DZ21" s="14">
        <f t="shared" si="36"/>
        <v>0</v>
      </c>
      <c r="EA21" s="14">
        <f t="shared" si="36"/>
        <v>0</v>
      </c>
      <c r="EB21" s="14">
        <f aca="true" t="shared" si="37" ref="EB21:EQ21">EB14*$ES$21</f>
        <v>0</v>
      </c>
      <c r="EC21" s="14">
        <f t="shared" si="37"/>
        <v>0</v>
      </c>
      <c r="ED21" s="14">
        <f t="shared" si="37"/>
        <v>0</v>
      </c>
      <c r="EE21" s="14">
        <f t="shared" si="37"/>
        <v>0</v>
      </c>
      <c r="EF21" s="14">
        <f t="shared" si="37"/>
        <v>0</v>
      </c>
      <c r="EG21" s="14">
        <f t="shared" si="37"/>
        <v>0</v>
      </c>
      <c r="EH21" s="14">
        <f t="shared" si="37"/>
        <v>0</v>
      </c>
      <c r="EI21" s="14">
        <f t="shared" si="37"/>
        <v>0</v>
      </c>
      <c r="EJ21" s="14">
        <f t="shared" si="37"/>
        <v>0</v>
      </c>
      <c r="EK21" s="14">
        <f t="shared" si="37"/>
        <v>0</v>
      </c>
      <c r="EL21" s="14">
        <f t="shared" si="37"/>
        <v>0</v>
      </c>
      <c r="EM21" s="14">
        <f t="shared" si="37"/>
        <v>0</v>
      </c>
      <c r="EN21" s="14">
        <f t="shared" si="37"/>
        <v>0</v>
      </c>
      <c r="EO21" s="14">
        <f t="shared" si="37"/>
        <v>0</v>
      </c>
      <c r="EP21" s="14">
        <f t="shared" si="37"/>
        <v>0</v>
      </c>
      <c r="EQ21" s="16">
        <f t="shared" si="37"/>
        <v>0</v>
      </c>
      <c r="ER21" s="19">
        <f>SUM(D21:EQ21)</f>
        <v>1684.3861995650009</v>
      </c>
      <c r="ES21" s="25">
        <f>ER7/ER14</f>
        <v>0.4935698935545086</v>
      </c>
    </row>
    <row r="22" spans="147:148" ht="15">
      <c r="EQ22" s="26" t="s">
        <v>175</v>
      </c>
      <c r="ER22" s="27">
        <f>SUM(ER18:ER21)</f>
        <v>30807.666046800994</v>
      </c>
    </row>
    <row r="24" ht="15">
      <c r="A24" s="7" t="s">
        <v>170</v>
      </c>
    </row>
    <row r="25" spans="1:149" ht="30">
      <c r="A25" t="s">
        <v>0</v>
      </c>
      <c r="B25" t="s">
        <v>1</v>
      </c>
      <c r="C25" t="s">
        <v>171</v>
      </c>
      <c r="D25" s="1" t="str">
        <f>EH17</f>
        <v>INT135</v>
      </c>
      <c r="E25" t="s">
        <v>156</v>
      </c>
      <c r="F25" t="s">
        <v>157</v>
      </c>
      <c r="G25" s="28" t="s">
        <v>168</v>
      </c>
      <c r="ER25" s="1"/>
      <c r="ES25"/>
    </row>
    <row r="26" spans="1:149" ht="15">
      <c r="A26" s="11">
        <v>41525</v>
      </c>
      <c r="B26" s="12" t="s">
        <v>169</v>
      </c>
      <c r="C26" s="12" t="s">
        <v>148</v>
      </c>
      <c r="D26" s="14">
        <f>EH18</f>
        <v>823.2066317166998</v>
      </c>
      <c r="E26" s="14">
        <f>B41*D26</f>
        <v>-246.96198951500992</v>
      </c>
      <c r="F26" s="14"/>
      <c r="G26" s="14">
        <f>SUM(D26:F26)</f>
        <v>576.2446422016899</v>
      </c>
      <c r="ER26" s="1"/>
      <c r="ES26"/>
    </row>
    <row r="27" spans="1:149" ht="15">
      <c r="A27" s="11">
        <v>41525</v>
      </c>
      <c r="B27" s="12" t="s">
        <v>169</v>
      </c>
      <c r="C27" s="12" t="s">
        <v>149</v>
      </c>
      <c r="D27" s="14">
        <f>EH19</f>
        <v>32.65998645166045</v>
      </c>
      <c r="E27" s="14">
        <f>C41/D27</f>
        <v>-0.008350501710431883</v>
      </c>
      <c r="F27" s="14"/>
      <c r="G27" s="14">
        <f>SUM(D27:F27)</f>
        <v>32.65163594995002</v>
      </c>
      <c r="ER27" s="1"/>
      <c r="ES27"/>
    </row>
    <row r="28" spans="1:149" ht="15">
      <c r="A28" s="11">
        <v>41525</v>
      </c>
      <c r="B28" s="12" t="s">
        <v>169</v>
      </c>
      <c r="C28" s="12" t="s">
        <v>150</v>
      </c>
      <c r="D28" s="14">
        <f>EH20</f>
        <v>197.61541420138974</v>
      </c>
      <c r="E28" s="14"/>
      <c r="F28" s="14">
        <f>D42*(-SUM(E26:E27))</f>
        <v>20.580861668060027</v>
      </c>
      <c r="G28" s="14">
        <f>SUM(D28:F28)</f>
        <v>218.19627586944978</v>
      </c>
      <c r="ER28" s="1"/>
      <c r="ES28"/>
    </row>
    <row r="29" spans="1:149" ht="15">
      <c r="A29" s="11">
        <v>41525</v>
      </c>
      <c r="B29" s="12" t="s">
        <v>169</v>
      </c>
      <c r="C29" s="12" t="s">
        <v>151</v>
      </c>
      <c r="D29" s="14">
        <f>EH21</f>
        <v>0</v>
      </c>
      <c r="E29" s="14"/>
      <c r="F29" s="14">
        <f>E42*(-SUM(E26:E27))</f>
        <v>226.3894783486603</v>
      </c>
      <c r="G29" s="14">
        <f>SUM(D29:F29)</f>
        <v>226.3894783486603</v>
      </c>
      <c r="ER29" s="1"/>
      <c r="ES29"/>
    </row>
    <row r="31" ht="15">
      <c r="A31" s="7" t="s">
        <v>183</v>
      </c>
    </row>
    <row r="32" spans="1:5" ht="15">
      <c r="A32" s="8" t="s">
        <v>158</v>
      </c>
      <c r="B32" s="9" t="s">
        <v>148</v>
      </c>
      <c r="C32" s="9" t="s">
        <v>149</v>
      </c>
      <c r="D32" s="9" t="s">
        <v>150</v>
      </c>
      <c r="E32" s="9" t="s">
        <v>151</v>
      </c>
    </row>
    <row r="33" spans="1:5" ht="15">
      <c r="A33" s="8" t="s">
        <v>159</v>
      </c>
      <c r="B33" s="9">
        <v>90</v>
      </c>
      <c r="C33" s="9">
        <f>-(C34+C36)</f>
        <v>105</v>
      </c>
      <c r="D33" s="9">
        <v>40</v>
      </c>
      <c r="E33" s="9">
        <v>90</v>
      </c>
    </row>
    <row r="34" spans="1:5" ht="15">
      <c r="A34" s="8" t="s">
        <v>160</v>
      </c>
      <c r="B34" s="9">
        <v>-60</v>
      </c>
      <c r="C34" s="9">
        <v>-75</v>
      </c>
      <c r="D34" s="9">
        <v>-40</v>
      </c>
      <c r="E34" s="9">
        <v>-145</v>
      </c>
    </row>
    <row r="35" spans="1:5" ht="15">
      <c r="A35" s="8" t="s">
        <v>161</v>
      </c>
      <c r="B35" s="9">
        <v>10</v>
      </c>
      <c r="C35" s="9">
        <v>-5</v>
      </c>
      <c r="D35" s="9">
        <v>-10</v>
      </c>
      <c r="E35" s="9">
        <v>0</v>
      </c>
    </row>
    <row r="36" spans="1:5" ht="15">
      <c r="A36" s="8" t="s">
        <v>162</v>
      </c>
      <c r="B36" s="9">
        <v>-30</v>
      </c>
      <c r="C36" s="9">
        <v>-30</v>
      </c>
      <c r="D36" s="9">
        <v>5</v>
      </c>
      <c r="E36" s="9">
        <v>55</v>
      </c>
    </row>
    <row r="37" spans="1:5" ht="15">
      <c r="A37" s="8"/>
      <c r="B37" s="9"/>
      <c r="C37" s="9"/>
      <c r="D37" s="9"/>
      <c r="E37" s="9"/>
    </row>
    <row r="38" spans="1:5" ht="15">
      <c r="A38" s="8" t="s">
        <v>163</v>
      </c>
      <c r="B38" s="9">
        <f>ABS(B34)+ABS(B35)+ABS(B36)</f>
        <v>100</v>
      </c>
      <c r="C38" s="9">
        <f>ABS(C34)+ABS(C35)+ABS(C36)</f>
        <v>110</v>
      </c>
      <c r="D38" s="9" t="s">
        <v>164</v>
      </c>
      <c r="E38" s="9" t="s">
        <v>164</v>
      </c>
    </row>
    <row r="39" spans="1:5" ht="15">
      <c r="A39" s="8"/>
      <c r="B39" s="9"/>
      <c r="C39" s="9"/>
      <c r="D39" s="9"/>
      <c r="E39" s="9"/>
    </row>
    <row r="40" spans="1:5" ht="15">
      <c r="A40" s="8"/>
      <c r="B40" s="8"/>
      <c r="C40" s="8"/>
      <c r="D40" s="8"/>
      <c r="E40" s="8"/>
    </row>
    <row r="41" spans="1:5" ht="15">
      <c r="A41" s="8" t="s">
        <v>165</v>
      </c>
      <c r="B41" s="10">
        <f>B36/B38</f>
        <v>-0.3</v>
      </c>
      <c r="C41" s="10">
        <f>C36/C38</f>
        <v>-0.2727272727272727</v>
      </c>
      <c r="D41" s="8"/>
      <c r="E41" s="8"/>
    </row>
    <row r="42" spans="1:5" ht="15">
      <c r="A42" s="8" t="s">
        <v>166</v>
      </c>
      <c r="B42" s="9" t="s">
        <v>164</v>
      </c>
      <c r="C42" s="9" t="s">
        <v>167</v>
      </c>
      <c r="D42" s="10">
        <f>D36/(D36+E36)</f>
        <v>0.08333333333333333</v>
      </c>
      <c r="E42" s="10">
        <f>E36/(D36+E36)</f>
        <v>0.9166666666666666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Lynn, James</dc:creator>
  <cp:keywords/>
  <dc:description/>
  <cp:lastModifiedBy>bspector</cp:lastModifiedBy>
  <dcterms:created xsi:type="dcterms:W3CDTF">2013-09-12T20:42:38Z</dcterms:created>
  <dcterms:modified xsi:type="dcterms:W3CDTF">2013-09-13T22:29:27Z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Technical workshops Sep 16-17, 2013|d98558b6-0a83-40d2-a4c9-82748d91e6b8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Presentation|0c9fead8-ac5a-4b4d-ad6c-1b05605d4167;EIM|1faf0fd3-0884-4eee-85f7-0ef49b00ce1b;bid costs|cf5ce217-9783-463e-ba71-845d7f9956d8;recovery|9527bcc0-95e3-4d58-bdee-68b00b19348d</vt:lpwstr>
  </property>
  <property fmtid="{D5CDD505-2E9C-101B-9397-08002B2CF9AE}" pid="7" name="ISOKeywor">
    <vt:lpwstr>383;#Presentation|0c9fead8-ac5a-4b4d-ad6c-1b05605d4167;#308;#EIM|1faf0fd3-0884-4eee-85f7-0ef49b00ce1b;#2947;#bid costs|cf5ce217-9783-463e-ba71-845d7f9956d8;#370;#recovery|9527bcc0-95e3-4d58-bdee-68b00b19348d</vt:lpwstr>
  </property>
  <property fmtid="{D5CDD505-2E9C-101B-9397-08002B2CF9AE}" pid="8" name="m9e70a6096144fc698577b786817f2">
    <vt:lpwstr/>
  </property>
  <property fmtid="{D5CDD505-2E9C-101B-9397-08002B2CF9AE}" pid="9" name="ISOGro">
    <vt:lpwstr>2942;#Technical workshops Sep 16-17, 2013|d98558b6-0a83-40d2-a4c9-82748d91e6b8</vt:lpwstr>
  </property>
  <property fmtid="{D5CDD505-2E9C-101B-9397-08002B2CF9AE}" pid="10" name="ISOArchi">
    <vt:lpwstr/>
  </property>
  <property fmtid="{D5CDD505-2E9C-101B-9397-08002B2CF9AE}" pid="11" name="TaxCatchA">
    <vt:lpwstr>370;#recovery|9527bcc0-95e3-4d58-bdee-68b00b19348d;#383;#Presentation|0c9fead8-ac5a-4b4d-ad6c-1b05605d4167;#7;#Stakeholder processes|71659ab1-dac7-419e-9529-abc47c232b66;#2947;#bid costs|cf5ce217-9783-463e-ba71-845d7f9956d8;#308;#EIM|1faf0fd3-0884-4eee-85</vt:lpwstr>
  </property>
</Properties>
</file>