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Initiatives\Intertie Deviation\"/>
    </mc:Choice>
  </mc:AlternateContent>
  <bookViews>
    <workbookView xWindow="0" yWindow="0" windowWidth="19200" windowHeight="8100" tabRatio="717"/>
  </bookViews>
  <sheets>
    <sheet name="Current Settlement" sheetId="1" r:id="rId1"/>
    <sheet name="Proposed HRLY BLOCK Settlement" sheetId="5" r:id="rId2"/>
    <sheet name="Proposed HRLY BLOCK EXPORT" sheetId="6" r:id="rId3"/>
    <sheet name="Proposed STLMT WITH 15 MIN TAG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4" l="1"/>
  <c r="L21" i="4"/>
  <c r="K21" i="4"/>
  <c r="J21" i="4"/>
  <c r="I21" i="4"/>
  <c r="H21" i="4"/>
  <c r="G21" i="4"/>
  <c r="F21" i="4"/>
  <c r="E21" i="4"/>
  <c r="D21" i="4"/>
  <c r="C21" i="4"/>
  <c r="B21" i="4"/>
  <c r="K20" i="4"/>
  <c r="B20" i="4"/>
  <c r="M20" i="4"/>
  <c r="L20" i="4"/>
  <c r="J20" i="4"/>
  <c r="I20" i="4"/>
  <c r="H20" i="4"/>
  <c r="G20" i="4"/>
  <c r="F20" i="4"/>
  <c r="E20" i="4"/>
  <c r="D20" i="4"/>
  <c r="C20" i="4"/>
  <c r="K19" i="4"/>
  <c r="H19" i="4"/>
  <c r="E19" i="4"/>
  <c r="B19" i="4"/>
  <c r="B18" i="4"/>
  <c r="E7" i="4"/>
  <c r="H7" i="4"/>
  <c r="K7" i="4"/>
  <c r="B7" i="4"/>
  <c r="B21" i="6"/>
  <c r="B21" i="5"/>
  <c r="B21" i="1"/>
  <c r="M21" i="5"/>
  <c r="L21" i="5"/>
  <c r="K21" i="5"/>
  <c r="J21" i="5"/>
  <c r="I21" i="5"/>
  <c r="H21" i="5"/>
  <c r="G21" i="5"/>
  <c r="F21" i="5"/>
  <c r="E21" i="5"/>
  <c r="D21" i="5"/>
  <c r="C21" i="5"/>
  <c r="M21" i="1"/>
  <c r="L21" i="1"/>
  <c r="K21" i="1"/>
  <c r="J21" i="1"/>
  <c r="I21" i="1"/>
  <c r="H21" i="1"/>
  <c r="G21" i="1"/>
  <c r="F21" i="1"/>
  <c r="E21" i="1"/>
  <c r="D21" i="1"/>
  <c r="C21" i="1"/>
  <c r="M22" i="6"/>
  <c r="L22" i="6"/>
  <c r="K22" i="6"/>
  <c r="J22" i="6"/>
  <c r="I22" i="6"/>
  <c r="H22" i="6"/>
  <c r="G22" i="6"/>
  <c r="F22" i="6"/>
  <c r="E22" i="6"/>
  <c r="D22" i="6"/>
  <c r="C22" i="6"/>
  <c r="B22" i="6"/>
  <c r="M21" i="6"/>
  <c r="L21" i="6"/>
  <c r="J21" i="6"/>
  <c r="K21" i="6"/>
  <c r="I21" i="6"/>
  <c r="H21" i="6"/>
  <c r="G21" i="6"/>
  <c r="F21" i="6"/>
  <c r="E21" i="6"/>
  <c r="D21" i="6"/>
  <c r="C21" i="6"/>
  <c r="B19" i="6"/>
  <c r="J22" i="1"/>
  <c r="M22" i="5"/>
  <c r="L22" i="5"/>
  <c r="K22" i="5"/>
  <c r="J22" i="5"/>
  <c r="I22" i="5"/>
  <c r="H22" i="5"/>
  <c r="G22" i="5"/>
  <c r="F22" i="5"/>
  <c r="E22" i="5"/>
  <c r="D22" i="5"/>
  <c r="C22" i="5"/>
  <c r="M22" i="1"/>
  <c r="L22" i="1"/>
  <c r="K22" i="1"/>
  <c r="I22" i="1"/>
  <c r="H22" i="1"/>
  <c r="K8" i="6"/>
  <c r="H8" i="6"/>
  <c r="E8" i="6"/>
  <c r="B8" i="6"/>
  <c r="C20" i="6"/>
  <c r="B20" i="6"/>
  <c r="B18" i="6"/>
  <c r="B18" i="5"/>
  <c r="K8" i="5"/>
  <c r="K20" i="5" s="1"/>
  <c r="H8" i="5"/>
  <c r="H20" i="5" s="1"/>
  <c r="K20" i="1"/>
  <c r="J20" i="1"/>
  <c r="H20" i="1"/>
  <c r="H19" i="1"/>
  <c r="K19" i="1"/>
  <c r="B18" i="1"/>
  <c r="K19" i="5" l="1"/>
  <c r="J20" i="5"/>
  <c r="H19" i="5"/>
  <c r="J19" i="6"/>
  <c r="I19" i="6"/>
  <c r="G19" i="6"/>
  <c r="F19" i="6"/>
  <c r="D19" i="6"/>
  <c r="C19" i="6"/>
  <c r="K19" i="6"/>
  <c r="E19" i="6"/>
  <c r="B7" i="6"/>
  <c r="G4" i="6"/>
  <c r="H4" i="6" s="1"/>
  <c r="I4" i="6" s="1"/>
  <c r="J4" i="6" s="1"/>
  <c r="K4" i="6" s="1"/>
  <c r="L4" i="6" s="1"/>
  <c r="M4" i="6" s="1"/>
  <c r="F4" i="6"/>
  <c r="J19" i="5"/>
  <c r="I19" i="5"/>
  <c r="G19" i="5"/>
  <c r="F19" i="5"/>
  <c r="D19" i="5"/>
  <c r="C19" i="5"/>
  <c r="B7" i="5"/>
  <c r="F4" i="5"/>
  <c r="G4" i="5" s="1"/>
  <c r="H4" i="5" s="1"/>
  <c r="I4" i="5" s="1"/>
  <c r="J4" i="5" s="1"/>
  <c r="K4" i="5" s="1"/>
  <c r="L4" i="5" s="1"/>
  <c r="M4" i="5" s="1"/>
  <c r="E8" i="5" l="1"/>
  <c r="B8" i="5"/>
  <c r="C20" i="5" s="1"/>
  <c r="H19" i="6"/>
  <c r="J20" i="6"/>
  <c r="G20" i="6"/>
  <c r="E20" i="6"/>
  <c r="F20" i="6"/>
  <c r="M20" i="6"/>
  <c r="K20" i="6"/>
  <c r="L20" i="6"/>
  <c r="D20" i="6"/>
  <c r="I20" i="6"/>
  <c r="H20" i="6"/>
  <c r="G20" i="5"/>
  <c r="L20" i="5"/>
  <c r="M20" i="5"/>
  <c r="D20" i="5"/>
  <c r="I20" i="5"/>
  <c r="B7" i="1"/>
  <c r="J19" i="4"/>
  <c r="I19" i="4"/>
  <c r="G19" i="4"/>
  <c r="F19" i="4"/>
  <c r="D19" i="4"/>
  <c r="C19" i="4"/>
  <c r="B8" i="4"/>
  <c r="F4" i="4"/>
  <c r="G4" i="4" s="1"/>
  <c r="H4" i="4" s="1"/>
  <c r="I4" i="4" s="1"/>
  <c r="J4" i="4" s="1"/>
  <c r="K4" i="4" s="1"/>
  <c r="L4" i="4" s="1"/>
  <c r="M4" i="4" s="1"/>
  <c r="J19" i="1"/>
  <c r="I19" i="1"/>
  <c r="G19" i="1"/>
  <c r="F19" i="1"/>
  <c r="K8" i="1"/>
  <c r="H8" i="1"/>
  <c r="E20" i="5" l="1"/>
  <c r="E19" i="5"/>
  <c r="F20" i="5"/>
  <c r="B19" i="5"/>
  <c r="B20" i="5"/>
  <c r="B8" i="1"/>
  <c r="E8" i="1"/>
  <c r="L20" i="1"/>
  <c r="I20" i="1"/>
  <c r="M20" i="1"/>
  <c r="K22" i="4"/>
  <c r="M22" i="4"/>
  <c r="I22" i="4"/>
  <c r="L22" i="4"/>
  <c r="F22" i="4"/>
  <c r="J22" i="4" l="1"/>
  <c r="D20" i="1"/>
  <c r="B20" i="1"/>
  <c r="B19" i="1"/>
  <c r="C20" i="1"/>
  <c r="E20" i="1"/>
  <c r="E19" i="1"/>
  <c r="B22" i="5"/>
  <c r="G22" i="4"/>
  <c r="B22" i="4"/>
  <c r="E22" i="4"/>
  <c r="B23" i="6"/>
  <c r="G20" i="1"/>
  <c r="F20" i="1"/>
  <c r="H22" i="4"/>
  <c r="D22" i="4"/>
  <c r="C22" i="4"/>
  <c r="F22" i="1" l="1"/>
  <c r="E22" i="1"/>
  <c r="G22" i="1"/>
  <c r="C22" i="1"/>
  <c r="B22" i="1"/>
  <c r="D22" i="1"/>
  <c r="B23" i="5"/>
  <c r="B23" i="4"/>
  <c r="B23" i="1" l="1"/>
  <c r="F4" i="1"/>
  <c r="G4" i="1" s="1"/>
  <c r="H4" i="1" s="1"/>
  <c r="I4" i="1" s="1"/>
  <c r="J4" i="1" s="1"/>
  <c r="K4" i="1" s="1"/>
  <c r="L4" i="1" s="1"/>
  <c r="M4" i="1" s="1"/>
  <c r="D19" i="1" l="1"/>
  <c r="C19" i="1"/>
</calcChain>
</file>

<file path=xl/sharedStrings.xml><?xml version="1.0" encoding="utf-8"?>
<sst xmlns="http://schemas.openxmlformats.org/spreadsheetml/2006/main" count="97" uniqueCount="26">
  <si>
    <t>CURRENT SETTLEMENT</t>
  </si>
  <si>
    <t>Interval</t>
  </si>
  <si>
    <t>DAM</t>
  </si>
  <si>
    <t>FMM</t>
  </si>
  <si>
    <t>E-Tag T-20</t>
  </si>
  <si>
    <t>E-Tag T-40</t>
  </si>
  <si>
    <t>RTD</t>
  </si>
  <si>
    <t>LMP</t>
  </si>
  <si>
    <t>Settlement</t>
  </si>
  <si>
    <t>Schedule</t>
  </si>
  <si>
    <t>Decline Charge*</t>
  </si>
  <si>
    <t>Net per interval</t>
  </si>
  <si>
    <t>TOTAL FOR HOUR</t>
  </si>
  <si>
    <t>HASP ADS Accept</t>
  </si>
  <si>
    <t>PROPOSED SETTLEMENT W/ 15-MINUTE TAGGING</t>
  </si>
  <si>
    <t>Percentage Accept</t>
  </si>
  <si>
    <t>Yellow cells are input data</t>
  </si>
  <si>
    <t>For illustrative purposes only</t>
  </si>
  <si>
    <t>(Paid) Charged</t>
  </si>
  <si>
    <t>PROPOSED HOURLY BLOCK SETTLEMENT</t>
  </si>
  <si>
    <t>PROPOSED HOURLY BLOCK EXPORT SETTLEMENT</t>
  </si>
  <si>
    <r>
      <rPr>
        <sz val="11"/>
        <color rgb="FFFF0000"/>
        <rFont val="Calibri"/>
        <family val="2"/>
        <scheme val="minor"/>
      </rPr>
      <t>(Paid)</t>
    </r>
    <r>
      <rPr>
        <sz val="11"/>
        <color theme="1"/>
        <rFont val="Calibri"/>
        <family val="2"/>
        <scheme val="minor"/>
      </rPr>
      <t xml:space="preserve"> Charged</t>
    </r>
  </si>
  <si>
    <t>HASP Advisory</t>
  </si>
  <si>
    <t>HASP Schedule</t>
  </si>
  <si>
    <t>*Assumes monthly 10% threshold has been exceeded and decline charge is applied</t>
  </si>
  <si>
    <t>Decline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</si>
</sst>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8" fontId="0" fillId="0" borderId="0" xfId="0" applyNumberFormat="1"/>
    <xf numFmtId="0" fontId="0" fillId="0" borderId="1" xfId="0" applyBorder="1"/>
    <xf numFmtId="8" fontId="0" fillId="0" borderId="1" xfId="0" applyNumberFormat="1" applyBorder="1"/>
    <xf numFmtId="164" fontId="0" fillId="2" borderId="1" xfId="0" applyNumberFormat="1" applyFill="1" applyBorder="1"/>
    <xf numFmtId="9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</xdr:row>
      <xdr:rowOff>19050</xdr:rowOff>
    </xdr:from>
    <xdr:ext cx="3343275" cy="619125"/>
    <xdr:pic>
      <xdr:nvPicPr>
        <xdr:cNvPr id="2" name="Picture 1" descr="CAISOLogo-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3343275" cy="619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29</xdr:row>
      <xdr:rowOff>0</xdr:rowOff>
    </xdr:from>
    <xdr:ext cx="3343275" cy="619125"/>
    <xdr:pic>
      <xdr:nvPicPr>
        <xdr:cNvPr id="2" name="Picture 1" descr="CAISOLogo-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5950"/>
          <a:ext cx="3343275" cy="619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29</xdr:row>
      <xdr:rowOff>19050</xdr:rowOff>
    </xdr:from>
    <xdr:ext cx="3343275" cy="619125"/>
    <xdr:pic>
      <xdr:nvPicPr>
        <xdr:cNvPr id="2" name="Picture 1" descr="CAISOLogo-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905500"/>
          <a:ext cx="3343275" cy="619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29</xdr:row>
      <xdr:rowOff>19050</xdr:rowOff>
    </xdr:from>
    <xdr:ext cx="3343275" cy="619125"/>
    <xdr:pic>
      <xdr:nvPicPr>
        <xdr:cNvPr id="2" name="Picture 1" descr="CAISOLogo-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00"/>
          <a:ext cx="3343275" cy="619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115" zoomScaleNormal="115" workbookViewId="0">
      <selection activeCell="A26" sqref="A26"/>
    </sheetView>
  </sheetViews>
  <sheetFormatPr defaultRowHeight="15" x14ac:dyDescent="0.25"/>
  <cols>
    <col min="1" max="1" width="16.7109375" customWidth="1"/>
    <col min="2" max="2" width="11.140625" bestFit="1" customWidth="1"/>
    <col min="3" max="13" width="9.5703125" bestFit="1" customWidth="1"/>
  </cols>
  <sheetData>
    <row r="1" spans="1:15" x14ac:dyDescent="0.25">
      <c r="A1" s="8" t="s">
        <v>0</v>
      </c>
      <c r="B1" s="8"/>
      <c r="C1" s="8"/>
      <c r="D1" s="8"/>
      <c r="E1" s="8"/>
    </row>
    <row r="3" spans="1:15" ht="15.75" thickBot="1" x14ac:dyDescent="0.3">
      <c r="A3" s="8" t="s">
        <v>9</v>
      </c>
      <c r="B3" s="8"/>
      <c r="C3" s="8"/>
      <c r="D3" s="8"/>
      <c r="E3" s="8"/>
    </row>
    <row r="4" spans="1:15" ht="15.75" thickBot="1" x14ac:dyDescent="0.3">
      <c r="A4" t="s">
        <v>1</v>
      </c>
      <c r="B4" s="2">
        <v>1</v>
      </c>
      <c r="C4" s="2">
        <v>2</v>
      </c>
      <c r="D4" s="2">
        <v>3</v>
      </c>
      <c r="E4" s="2">
        <v>4</v>
      </c>
      <c r="F4" s="2">
        <f>E4+1</f>
        <v>5</v>
      </c>
      <c r="G4" s="2">
        <f t="shared" ref="G4:K4" si="0">F4+1</f>
        <v>6</v>
      </c>
      <c r="H4" s="2">
        <f t="shared" si="0"/>
        <v>7</v>
      </c>
      <c r="I4" s="2">
        <f t="shared" si="0"/>
        <v>8</v>
      </c>
      <c r="J4" s="2">
        <f t="shared" si="0"/>
        <v>9</v>
      </c>
      <c r="K4" s="2">
        <f t="shared" si="0"/>
        <v>10</v>
      </c>
      <c r="L4" s="2">
        <f>K4+1</f>
        <v>11</v>
      </c>
      <c r="M4" s="2">
        <f>L4+1</f>
        <v>12</v>
      </c>
      <c r="O4" t="s">
        <v>15</v>
      </c>
    </row>
    <row r="5" spans="1:15" ht="15.75" thickBot="1" x14ac:dyDescent="0.3">
      <c r="A5" t="s">
        <v>2</v>
      </c>
      <c r="B5" s="9">
        <v>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O5" s="5">
        <v>1</v>
      </c>
    </row>
    <row r="6" spans="1:15" ht="15.75" thickBot="1" x14ac:dyDescent="0.3">
      <c r="A6" t="s">
        <v>23</v>
      </c>
      <c r="B6" s="9">
        <v>100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5" ht="15.75" thickBot="1" x14ac:dyDescent="0.3">
      <c r="A7" t="s">
        <v>13</v>
      </c>
      <c r="B7" s="12">
        <f>B6*O5</f>
        <v>100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</row>
    <row r="8" spans="1:15" ht="15.75" thickBot="1" x14ac:dyDescent="0.3">
      <c r="A8" t="s">
        <v>3</v>
      </c>
      <c r="B8" s="15">
        <f>B7</f>
        <v>100</v>
      </c>
      <c r="C8" s="16"/>
      <c r="D8" s="17"/>
      <c r="E8" s="15">
        <f>B7</f>
        <v>100</v>
      </c>
      <c r="F8" s="16"/>
      <c r="G8" s="17"/>
      <c r="H8" s="15">
        <f>B10</f>
        <v>0</v>
      </c>
      <c r="I8" s="16"/>
      <c r="J8" s="17"/>
      <c r="K8" s="15">
        <f>B10</f>
        <v>0</v>
      </c>
      <c r="L8" s="16"/>
      <c r="M8" s="17"/>
    </row>
    <row r="9" spans="1:15" ht="15.75" thickBot="1" x14ac:dyDescent="0.3">
      <c r="A9" t="s">
        <v>5</v>
      </c>
      <c r="B9" s="9">
        <v>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5" ht="15.75" thickBot="1" x14ac:dyDescent="0.3">
      <c r="A10" t="s">
        <v>4</v>
      </c>
      <c r="B10" s="9">
        <v>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2" spans="1:15" ht="15.75" thickBot="1" x14ac:dyDescent="0.3">
      <c r="A12" s="8" t="s">
        <v>7</v>
      </c>
      <c r="B12" s="8"/>
      <c r="C12" s="8"/>
      <c r="D12" s="8"/>
      <c r="E12" s="8"/>
    </row>
    <row r="13" spans="1:15" ht="15.75" thickBot="1" x14ac:dyDescent="0.3">
      <c r="A13" t="s">
        <v>2</v>
      </c>
      <c r="B13" s="18">
        <v>40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</row>
    <row r="14" spans="1:15" ht="15.75" thickBot="1" x14ac:dyDescent="0.3">
      <c r="A14" t="s">
        <v>3</v>
      </c>
      <c r="B14" s="21">
        <v>45</v>
      </c>
      <c r="C14" s="21"/>
      <c r="D14" s="21"/>
      <c r="E14" s="21">
        <v>45</v>
      </c>
      <c r="F14" s="21"/>
      <c r="G14" s="21"/>
      <c r="H14" s="21">
        <v>45</v>
      </c>
      <c r="I14" s="21"/>
      <c r="J14" s="21"/>
      <c r="K14" s="21">
        <v>45</v>
      </c>
      <c r="L14" s="21"/>
      <c r="M14" s="21"/>
    </row>
    <row r="15" spans="1:15" ht="15.75" thickBot="1" x14ac:dyDescent="0.3">
      <c r="A15" t="s">
        <v>6</v>
      </c>
      <c r="B15" s="4">
        <v>30</v>
      </c>
      <c r="C15" s="4">
        <v>30</v>
      </c>
      <c r="D15" s="4">
        <v>30</v>
      </c>
      <c r="E15" s="4">
        <v>30</v>
      </c>
      <c r="F15" s="4">
        <v>30</v>
      </c>
      <c r="G15" s="4">
        <v>30</v>
      </c>
      <c r="H15" s="4">
        <v>30</v>
      </c>
      <c r="I15" s="4">
        <v>30</v>
      </c>
      <c r="J15" s="4">
        <v>30</v>
      </c>
      <c r="K15" s="4">
        <v>30</v>
      </c>
      <c r="L15" s="4">
        <v>30</v>
      </c>
      <c r="M15" s="4">
        <v>30</v>
      </c>
    </row>
    <row r="17" spans="1:13" ht="15.75" thickBot="1" x14ac:dyDescent="0.3">
      <c r="A17" s="8" t="s">
        <v>8</v>
      </c>
      <c r="B17" s="8"/>
      <c r="C17" s="8"/>
      <c r="D17" s="8"/>
      <c r="E17" s="8"/>
    </row>
    <row r="18" spans="1:13" ht="15.75" thickBot="1" x14ac:dyDescent="0.3">
      <c r="A18" t="s">
        <v>2</v>
      </c>
      <c r="B18" s="22">
        <f>(B5*B13)*-1</f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</row>
    <row r="19" spans="1:13" ht="15.75" thickBot="1" x14ac:dyDescent="0.3">
      <c r="A19" t="s">
        <v>3</v>
      </c>
      <c r="B19" s="22">
        <f>((B8-$B$5)/4)*B14*-1</f>
        <v>-1125</v>
      </c>
      <c r="C19" s="23">
        <f>((C8-C5)*C14)/4</f>
        <v>0</v>
      </c>
      <c r="D19" s="24">
        <f>((D8-D5)*D14)/4</f>
        <v>0</v>
      </c>
      <c r="E19" s="22">
        <f>((E8-B5)/4)*E14*-1</f>
        <v>-1125</v>
      </c>
      <c r="F19" s="23">
        <f>((F8-F5)*F14)/4</f>
        <v>0</v>
      </c>
      <c r="G19" s="24">
        <f>((G8-G5)*G14)/4</f>
        <v>0</v>
      </c>
      <c r="H19" s="22">
        <f>((H8-B5)/4)*H14*-1</f>
        <v>0</v>
      </c>
      <c r="I19" s="23">
        <f>((I8-I5)*I14)/4</f>
        <v>0</v>
      </c>
      <c r="J19" s="24">
        <f>((J8-J5)*J14)/4</f>
        <v>0</v>
      </c>
      <c r="K19" s="22">
        <f>((K8-B5)/4)*K14*-1</f>
        <v>0</v>
      </c>
      <c r="L19" s="23"/>
      <c r="M19" s="24"/>
    </row>
    <row r="20" spans="1:13" ht="15.75" thickBot="1" x14ac:dyDescent="0.3">
      <c r="A20" t="s">
        <v>6</v>
      </c>
      <c r="B20" s="3">
        <f>(((B10-B8)/12)*B15)*-1</f>
        <v>250.00000000000003</v>
      </c>
      <c r="C20" s="3">
        <f>(((B10-B8)/12)*C15)*-1</f>
        <v>250.00000000000003</v>
      </c>
      <c r="D20" s="3">
        <f>(((B10-B8)/12)*D15)*-1</f>
        <v>250.00000000000003</v>
      </c>
      <c r="E20" s="3">
        <f>(((B10-E8)/12)*E15)*-1</f>
        <v>250.00000000000003</v>
      </c>
      <c r="F20" s="3">
        <f>(((B10-E8)/12)*F15)*-1</f>
        <v>250.00000000000003</v>
      </c>
      <c r="G20" s="3">
        <f>(((B10-E8)/12)*G15)*-1</f>
        <v>250.00000000000003</v>
      </c>
      <c r="H20" s="3">
        <f>(((B10-H8)/12)*H15)*-1</f>
        <v>0</v>
      </c>
      <c r="I20" s="3">
        <f>(((B10-H8)/12)*I15)*-1</f>
        <v>0</v>
      </c>
      <c r="J20" s="3">
        <f>(((B10-H8)/12)*J15)*-1</f>
        <v>0</v>
      </c>
      <c r="K20" s="3">
        <f>(((B10-K8)/12)*K15)*-1</f>
        <v>0</v>
      </c>
      <c r="L20" s="3">
        <f>(((B10-K8)/12)*L15)*-1</f>
        <v>0</v>
      </c>
      <c r="M20" s="3">
        <f>(((B10-K8)/12)*M15)*-1</f>
        <v>0</v>
      </c>
    </row>
    <row r="21" spans="1:13" ht="15.75" thickBot="1" x14ac:dyDescent="0.3">
      <c r="A21" t="s">
        <v>10</v>
      </c>
      <c r="B21" s="3">
        <f>(($B$8-$B$6)/12)*(0.5*$B$14)*-1</f>
        <v>0</v>
      </c>
      <c r="C21" s="3">
        <f>(($B$8-$B$6)/12)*(0.5*$B$14)*-1</f>
        <v>0</v>
      </c>
      <c r="D21" s="3">
        <f>(($B$8-$B$6)/12)*(0.5*$B$14)*-1</f>
        <v>0</v>
      </c>
      <c r="E21" s="3">
        <f>(($E$8-$B$6)/12)*(0.5*$E$14)*-1</f>
        <v>0</v>
      </c>
      <c r="F21" s="3">
        <f>(($E$8-$B$6)/12)*(0.5*$E$14)*-1</f>
        <v>0</v>
      </c>
      <c r="G21" s="3">
        <f>(($E$8-$B$6)/12)*(0.5*$E$14)*-1</f>
        <v>0</v>
      </c>
      <c r="H21" s="3">
        <f>(($H$8-$B$6)/12)*(0.5*$H$14)*-1</f>
        <v>187.5</v>
      </c>
      <c r="I21" s="3">
        <f>(($H$8-$B$6)/12)*(0.5*$H$14)*-1</f>
        <v>187.5</v>
      </c>
      <c r="J21" s="3">
        <f>(($H$8-$B$6)/12)*(0.5*$H$14)*-1</f>
        <v>187.5</v>
      </c>
      <c r="K21" s="3">
        <f>(($K$8-$B$6)/12)*(0.5*$K$14)*-1</f>
        <v>187.5</v>
      </c>
      <c r="L21" s="3">
        <f>(($K$8-$B$6)/12)*(0.5*$K$14)*-1</f>
        <v>187.5</v>
      </c>
      <c r="M21" s="3">
        <f>(($K$8-$B$6)/12)*(0.5*$K$14)*-1</f>
        <v>187.5</v>
      </c>
    </row>
    <row r="22" spans="1:13" ht="15.75" thickBot="1" x14ac:dyDescent="0.3">
      <c r="A22" t="s">
        <v>11</v>
      </c>
      <c r="B22" s="3">
        <f>($B$18/12)+($B$19/3)+B20+B21</f>
        <v>-124.99999999999997</v>
      </c>
      <c r="C22" s="3">
        <f>($B$18/12)+($B$19/3)+C20+C21</f>
        <v>-124.99999999999997</v>
      </c>
      <c r="D22" s="3">
        <f>($B$18/12)+($B$19/3)+D20+D21</f>
        <v>-124.99999999999997</v>
      </c>
      <c r="E22" s="3">
        <f>($B$18/12)+($E$19/3)+E20+E21</f>
        <v>-124.99999999999997</v>
      </c>
      <c r="F22" s="3">
        <f>($B$18/12)+($E$19/3)+F20+F21</f>
        <v>-124.99999999999997</v>
      </c>
      <c r="G22" s="3">
        <f>($B$18/12)+($E$19/3)+G20+G21</f>
        <v>-124.99999999999997</v>
      </c>
      <c r="H22" s="3">
        <f>($B$18/12)+($H$19/3)+H20+H21</f>
        <v>187.5</v>
      </c>
      <c r="I22" s="3">
        <f>($B$18/12)+($H$19/3)+I20+I21</f>
        <v>187.5</v>
      </c>
      <c r="J22" s="3">
        <f>($B$18/12)+($H$19/3)+J20+J21</f>
        <v>187.5</v>
      </c>
      <c r="K22" s="3">
        <f>($B$18/12)+($K$19/3)+K20+K21</f>
        <v>187.5</v>
      </c>
      <c r="L22" s="3">
        <f>($B$18/12)+($K$19/3)+L20+L21</f>
        <v>187.5</v>
      </c>
      <c r="M22" s="3">
        <f>($B$18/12)+($K$19/3)+M20+M21</f>
        <v>187.5</v>
      </c>
    </row>
    <row r="23" spans="1:13" x14ac:dyDescent="0.25">
      <c r="A23" t="s">
        <v>12</v>
      </c>
      <c r="B23" s="1">
        <f>SUM(B22:M22)</f>
        <v>375.00000000000011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6" spans="1:13" x14ac:dyDescent="0.25">
      <c r="A26" t="s">
        <v>24</v>
      </c>
    </row>
    <row r="28" spans="1:13" x14ac:dyDescent="0.25">
      <c r="A28" s="6" t="s">
        <v>16</v>
      </c>
      <c r="B28" s="7"/>
    </row>
    <row r="29" spans="1:13" x14ac:dyDescent="0.25">
      <c r="A29" t="s">
        <v>17</v>
      </c>
    </row>
    <row r="30" spans="1:13" x14ac:dyDescent="0.25">
      <c r="A30" t="s">
        <v>21</v>
      </c>
    </row>
  </sheetData>
  <mergeCells count="23">
    <mergeCell ref="H14:J14"/>
    <mergeCell ref="K14:M14"/>
    <mergeCell ref="B18:M18"/>
    <mergeCell ref="B19:D19"/>
    <mergeCell ref="E19:G19"/>
    <mergeCell ref="H19:J19"/>
    <mergeCell ref="K19:M19"/>
    <mergeCell ref="A1:E1"/>
    <mergeCell ref="A3:E3"/>
    <mergeCell ref="A12:E12"/>
    <mergeCell ref="A17:E17"/>
    <mergeCell ref="B5:M5"/>
    <mergeCell ref="B6:M6"/>
    <mergeCell ref="B7:M7"/>
    <mergeCell ref="B8:D8"/>
    <mergeCell ref="E8:G8"/>
    <mergeCell ref="H8:J8"/>
    <mergeCell ref="K8:M8"/>
    <mergeCell ref="B9:M9"/>
    <mergeCell ref="B10:M10"/>
    <mergeCell ref="B13:M13"/>
    <mergeCell ref="B14:D14"/>
    <mergeCell ref="E14:G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="115" zoomScaleNormal="115" workbookViewId="0">
      <selection activeCell="A22" sqref="A22"/>
    </sheetView>
  </sheetViews>
  <sheetFormatPr defaultRowHeight="15" x14ac:dyDescent="0.25"/>
  <cols>
    <col min="1" max="1" width="19" customWidth="1"/>
    <col min="2" max="2" width="13.85546875" customWidth="1"/>
    <col min="3" max="3" width="12.85546875" customWidth="1"/>
    <col min="4" max="4" width="11.140625" customWidth="1"/>
    <col min="5" max="5" width="12" customWidth="1"/>
    <col min="6" max="13" width="9.7109375" bestFit="1" customWidth="1"/>
  </cols>
  <sheetData>
    <row r="1" spans="1:15" x14ac:dyDescent="0.25">
      <c r="A1" s="8" t="s">
        <v>19</v>
      </c>
      <c r="B1" s="8"/>
      <c r="C1" s="8"/>
      <c r="D1" s="8"/>
      <c r="E1" s="8"/>
    </row>
    <row r="3" spans="1:15" ht="15.75" thickBot="1" x14ac:dyDescent="0.3">
      <c r="A3" s="8" t="s">
        <v>9</v>
      </c>
      <c r="B3" s="8"/>
      <c r="C3" s="8"/>
      <c r="D3" s="8"/>
      <c r="E3" s="8"/>
    </row>
    <row r="4" spans="1:15" ht="15.75" thickBot="1" x14ac:dyDescent="0.3">
      <c r="A4" t="s">
        <v>1</v>
      </c>
      <c r="B4" s="2">
        <v>1</v>
      </c>
      <c r="C4" s="2">
        <v>2</v>
      </c>
      <c r="D4" s="2">
        <v>3</v>
      </c>
      <c r="E4" s="2">
        <v>4</v>
      </c>
      <c r="F4" s="2">
        <f>E4+1</f>
        <v>5</v>
      </c>
      <c r="G4" s="2">
        <f t="shared" ref="G4:K4" si="0">F4+1</f>
        <v>6</v>
      </c>
      <c r="H4" s="2">
        <f t="shared" si="0"/>
        <v>7</v>
      </c>
      <c r="I4" s="2">
        <f t="shared" si="0"/>
        <v>8</v>
      </c>
      <c r="J4" s="2">
        <f t="shared" si="0"/>
        <v>9</v>
      </c>
      <c r="K4" s="2">
        <f t="shared" si="0"/>
        <v>10</v>
      </c>
      <c r="L4" s="2">
        <f>K4+1</f>
        <v>11</v>
      </c>
      <c r="M4" s="2">
        <f>L4+1</f>
        <v>12</v>
      </c>
      <c r="O4" t="s">
        <v>15</v>
      </c>
    </row>
    <row r="5" spans="1:15" ht="15.75" thickBot="1" x14ac:dyDescent="0.3">
      <c r="A5" t="s">
        <v>2</v>
      </c>
      <c r="B5" s="9">
        <v>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O5" s="5">
        <v>1</v>
      </c>
    </row>
    <row r="6" spans="1:15" ht="15.75" thickBot="1" x14ac:dyDescent="0.3">
      <c r="A6" t="s">
        <v>23</v>
      </c>
      <c r="B6" s="9">
        <v>100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5" ht="15.75" thickBot="1" x14ac:dyDescent="0.3">
      <c r="A7" t="s">
        <v>13</v>
      </c>
      <c r="B7" s="25">
        <f>B6*O5</f>
        <v>100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</row>
    <row r="8" spans="1:15" ht="15.75" thickBot="1" x14ac:dyDescent="0.3">
      <c r="A8" t="s">
        <v>3</v>
      </c>
      <c r="B8" s="15">
        <f>MIN(B6,B7,B9)</f>
        <v>0</v>
      </c>
      <c r="C8" s="16"/>
      <c r="D8" s="17"/>
      <c r="E8" s="15">
        <f>MIN(B6,B7,B9)</f>
        <v>0</v>
      </c>
      <c r="F8" s="16"/>
      <c r="G8" s="17"/>
      <c r="H8" s="15">
        <f>B10</f>
        <v>0</v>
      </c>
      <c r="I8" s="16"/>
      <c r="J8" s="17"/>
      <c r="K8" s="15">
        <f>B10</f>
        <v>0</v>
      </c>
      <c r="L8" s="16"/>
      <c r="M8" s="17"/>
    </row>
    <row r="9" spans="1:15" ht="15.75" thickBot="1" x14ac:dyDescent="0.3">
      <c r="A9" t="s">
        <v>5</v>
      </c>
      <c r="B9" s="9">
        <v>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5" ht="15.75" thickBot="1" x14ac:dyDescent="0.3">
      <c r="A10" t="s">
        <v>4</v>
      </c>
      <c r="B10" s="9">
        <v>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2" spans="1:15" ht="15.75" thickBot="1" x14ac:dyDescent="0.3">
      <c r="A12" s="8" t="s">
        <v>7</v>
      </c>
      <c r="B12" s="8"/>
      <c r="C12" s="8"/>
      <c r="D12" s="8"/>
      <c r="E12" s="8"/>
    </row>
    <row r="13" spans="1:15" ht="15.75" thickBot="1" x14ac:dyDescent="0.3">
      <c r="A13" t="s">
        <v>2</v>
      </c>
      <c r="B13" s="18">
        <v>40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</row>
    <row r="14" spans="1:15" ht="15.75" thickBot="1" x14ac:dyDescent="0.3">
      <c r="A14" t="s">
        <v>3</v>
      </c>
      <c r="B14" s="21">
        <v>45</v>
      </c>
      <c r="C14" s="21"/>
      <c r="D14" s="21"/>
      <c r="E14" s="21">
        <v>45</v>
      </c>
      <c r="F14" s="21"/>
      <c r="G14" s="21"/>
      <c r="H14" s="21">
        <v>45</v>
      </c>
      <c r="I14" s="21"/>
      <c r="J14" s="21"/>
      <c r="K14" s="21">
        <v>45</v>
      </c>
      <c r="L14" s="21"/>
      <c r="M14" s="21"/>
    </row>
    <row r="15" spans="1:15" ht="15.75" thickBot="1" x14ac:dyDescent="0.3">
      <c r="A15" t="s">
        <v>6</v>
      </c>
      <c r="B15" s="4">
        <v>45</v>
      </c>
      <c r="C15" s="4">
        <v>45</v>
      </c>
      <c r="D15" s="4">
        <v>45</v>
      </c>
      <c r="E15" s="4">
        <v>45</v>
      </c>
      <c r="F15" s="4">
        <v>45</v>
      </c>
      <c r="G15" s="4">
        <v>45</v>
      </c>
      <c r="H15" s="4">
        <v>30</v>
      </c>
      <c r="I15" s="4">
        <v>30</v>
      </c>
      <c r="J15" s="4">
        <v>30</v>
      </c>
      <c r="K15" s="4">
        <v>30</v>
      </c>
      <c r="L15" s="4">
        <v>30</v>
      </c>
      <c r="M15" s="4">
        <v>30</v>
      </c>
    </row>
    <row r="17" spans="1:13" ht="15.75" thickBot="1" x14ac:dyDescent="0.3">
      <c r="A17" s="8" t="s">
        <v>8</v>
      </c>
      <c r="B17" s="8"/>
      <c r="C17" s="8"/>
      <c r="D17" s="8"/>
      <c r="E17" s="8"/>
    </row>
    <row r="18" spans="1:13" ht="15.75" thickBot="1" x14ac:dyDescent="0.3">
      <c r="A18" t="s">
        <v>2</v>
      </c>
      <c r="B18" s="22">
        <f>(B5*B13)*-1</f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</row>
    <row r="19" spans="1:13" ht="15.75" thickBot="1" x14ac:dyDescent="0.3">
      <c r="A19" t="s">
        <v>3</v>
      </c>
      <c r="B19" s="22">
        <f>((B8-B5)/4)*B14*-1</f>
        <v>0</v>
      </c>
      <c r="C19" s="23">
        <f>((C8-C5)*C14)/4</f>
        <v>0</v>
      </c>
      <c r="D19" s="24">
        <f>((D8-D5)*D14)/4</f>
        <v>0</v>
      </c>
      <c r="E19" s="22">
        <f>((E8-B5)/4)*E14*-1</f>
        <v>0</v>
      </c>
      <c r="F19" s="23">
        <f>((F8-F5)*F14)/4</f>
        <v>0</v>
      </c>
      <c r="G19" s="24">
        <f>((G8-G5)*G14)/4</f>
        <v>0</v>
      </c>
      <c r="H19" s="22">
        <f>((H8-B5)/4)*H14*-1</f>
        <v>0</v>
      </c>
      <c r="I19" s="23">
        <f>((I8-I5)*I14)/4</f>
        <v>0</v>
      </c>
      <c r="J19" s="24">
        <f>((J8-J5)*J14)/4</f>
        <v>0</v>
      </c>
      <c r="K19" s="22">
        <f>((K8-B5)/4)*K14*-1</f>
        <v>0</v>
      </c>
      <c r="L19" s="23"/>
      <c r="M19" s="24"/>
    </row>
    <row r="20" spans="1:13" ht="15.75" thickBot="1" x14ac:dyDescent="0.3">
      <c r="A20" t="s">
        <v>6</v>
      </c>
      <c r="B20" s="3">
        <f>(((B10-B8)/12)*B15)*-1</f>
        <v>0</v>
      </c>
      <c r="C20" s="3">
        <f>(((B10-B8)/12)*C15)*-1</f>
        <v>0</v>
      </c>
      <c r="D20" s="3">
        <f>(((B10-B8)/12)*D15)*-1</f>
        <v>0</v>
      </c>
      <c r="E20" s="3">
        <f>(((B10-E8)/12)*E15)*-1</f>
        <v>0</v>
      </c>
      <c r="F20" s="3">
        <f>(((B10-E8)/12)*F15)*-1</f>
        <v>0</v>
      </c>
      <c r="G20" s="3">
        <f>(((B10-E8)/12)*G15)*-1</f>
        <v>0</v>
      </c>
      <c r="H20" s="3">
        <f>(((B10-H8)/12)*H15)*-1</f>
        <v>0</v>
      </c>
      <c r="I20" s="3">
        <f>(((B10-H8)/12)*I15)*-1</f>
        <v>0</v>
      </c>
      <c r="J20" s="3">
        <f>(((B10-H8)/12)*J15)*-1</f>
        <v>0</v>
      </c>
      <c r="K20" s="3">
        <f>(((B10-K8)/12)*K15)*-1</f>
        <v>0</v>
      </c>
      <c r="L20" s="3">
        <f>(((B10-K8)/12)*L15)*-1</f>
        <v>0</v>
      </c>
      <c r="M20" s="3">
        <f>(((B10-K8)/12)*M15)*-1</f>
        <v>0</v>
      </c>
    </row>
    <row r="21" spans="1:13" ht="15.75" thickBot="1" x14ac:dyDescent="0.3">
      <c r="A21" t="s">
        <v>25</v>
      </c>
      <c r="B21" s="3">
        <f t="shared" ref="B21:M21" si="1">(($B$10-$B$6)/12)*(0.5*B15)*-1</f>
        <v>187.5</v>
      </c>
      <c r="C21" s="3">
        <f t="shared" si="1"/>
        <v>187.5</v>
      </c>
      <c r="D21" s="3">
        <f t="shared" si="1"/>
        <v>187.5</v>
      </c>
      <c r="E21" s="3">
        <f t="shared" si="1"/>
        <v>187.5</v>
      </c>
      <c r="F21" s="3">
        <f t="shared" si="1"/>
        <v>187.5</v>
      </c>
      <c r="G21" s="3">
        <f t="shared" si="1"/>
        <v>187.5</v>
      </c>
      <c r="H21" s="3">
        <f t="shared" si="1"/>
        <v>125.00000000000001</v>
      </c>
      <c r="I21" s="3">
        <f t="shared" si="1"/>
        <v>125.00000000000001</v>
      </c>
      <c r="J21" s="3">
        <f t="shared" si="1"/>
        <v>125.00000000000001</v>
      </c>
      <c r="K21" s="3">
        <f t="shared" si="1"/>
        <v>125.00000000000001</v>
      </c>
      <c r="L21" s="3">
        <f t="shared" si="1"/>
        <v>125.00000000000001</v>
      </c>
      <c r="M21" s="3">
        <f t="shared" si="1"/>
        <v>125.00000000000001</v>
      </c>
    </row>
    <row r="22" spans="1:13" ht="15.75" thickBot="1" x14ac:dyDescent="0.3">
      <c r="A22" t="s">
        <v>11</v>
      </c>
      <c r="B22" s="3">
        <f>($B$18/12)+($B$19/3)+B20+B21</f>
        <v>187.5</v>
      </c>
      <c r="C22" s="3">
        <f>($B$18/12)+($B$19/3)+C20+C21</f>
        <v>187.5</v>
      </c>
      <c r="D22" s="3">
        <f>($B$18/12)+($B$19/3)+D20+D21</f>
        <v>187.5</v>
      </c>
      <c r="E22" s="3">
        <f>($B$18/12)+($E$19/3)+E20+E21</f>
        <v>187.5</v>
      </c>
      <c r="F22" s="3">
        <f>($B$18/12)+($E$19/3)+F20+F21</f>
        <v>187.5</v>
      </c>
      <c r="G22" s="3">
        <f>($B$18/12)+($E$19/3)+G20+G21</f>
        <v>187.5</v>
      </c>
      <c r="H22" s="3">
        <f>($B$18/12)+($H$19/3)+H20+H21</f>
        <v>125.00000000000001</v>
      </c>
      <c r="I22" s="3">
        <f>($B$18/12)+($H$19/3)+I20+I21</f>
        <v>125.00000000000001</v>
      </c>
      <c r="J22" s="3">
        <f>($B$18/12)+($H$19/3)+J20+J21</f>
        <v>125.00000000000001</v>
      </c>
      <c r="K22" s="3">
        <f>($B$18/12)+($K$19/3)+K20+K21</f>
        <v>125.00000000000001</v>
      </c>
      <c r="L22" s="3">
        <f>($B$18/12)+($K$19/3)+L20+L21</f>
        <v>125.00000000000001</v>
      </c>
      <c r="M22" s="3">
        <f>($B$18/12)+($K$19/3)+M20+M21</f>
        <v>125.00000000000001</v>
      </c>
    </row>
    <row r="23" spans="1:13" x14ac:dyDescent="0.25">
      <c r="A23" t="s">
        <v>12</v>
      </c>
      <c r="B23" s="1">
        <f>SUM(B22:M22)</f>
        <v>1875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7" spans="1:13" x14ac:dyDescent="0.25">
      <c r="A27" s="6" t="s">
        <v>16</v>
      </c>
      <c r="B27" s="7"/>
    </row>
    <row r="28" spans="1:13" x14ac:dyDescent="0.25">
      <c r="A28" t="s">
        <v>17</v>
      </c>
    </row>
    <row r="29" spans="1:13" x14ac:dyDescent="0.25">
      <c r="A29" t="s">
        <v>18</v>
      </c>
    </row>
  </sheetData>
  <mergeCells count="23">
    <mergeCell ref="A17:E17"/>
    <mergeCell ref="B18:M18"/>
    <mergeCell ref="B19:D19"/>
    <mergeCell ref="E19:G19"/>
    <mergeCell ref="H19:J19"/>
    <mergeCell ref="K19:M19"/>
    <mergeCell ref="B9:M9"/>
    <mergeCell ref="B10:M10"/>
    <mergeCell ref="A12:E12"/>
    <mergeCell ref="B13:M13"/>
    <mergeCell ref="B14:D14"/>
    <mergeCell ref="E14:G14"/>
    <mergeCell ref="H14:J14"/>
    <mergeCell ref="K14:M14"/>
    <mergeCell ref="A1:E1"/>
    <mergeCell ref="A3:E3"/>
    <mergeCell ref="B5:M5"/>
    <mergeCell ref="B6:M6"/>
    <mergeCell ref="B8:D8"/>
    <mergeCell ref="E8:G8"/>
    <mergeCell ref="H8:J8"/>
    <mergeCell ref="K8:M8"/>
    <mergeCell ref="B7:M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="115" zoomScaleNormal="115" workbookViewId="0">
      <selection activeCell="A22" sqref="A22"/>
    </sheetView>
  </sheetViews>
  <sheetFormatPr defaultRowHeight="15" x14ac:dyDescent="0.25"/>
  <cols>
    <col min="1" max="1" width="19" customWidth="1"/>
    <col min="2" max="2" width="12.140625" customWidth="1"/>
    <col min="3" max="13" width="10.7109375" customWidth="1"/>
  </cols>
  <sheetData>
    <row r="1" spans="1:15" x14ac:dyDescent="0.25">
      <c r="A1" s="8" t="s">
        <v>20</v>
      </c>
      <c r="B1" s="8"/>
      <c r="C1" s="8"/>
      <c r="D1" s="8"/>
      <c r="E1" s="8"/>
    </row>
    <row r="3" spans="1:15" ht="15.75" thickBot="1" x14ac:dyDescent="0.3">
      <c r="A3" s="8" t="s">
        <v>9</v>
      </c>
      <c r="B3" s="8"/>
      <c r="C3" s="8"/>
      <c r="D3" s="8"/>
      <c r="E3" s="8"/>
    </row>
    <row r="4" spans="1:15" ht="15.75" thickBot="1" x14ac:dyDescent="0.3">
      <c r="A4" t="s">
        <v>1</v>
      </c>
      <c r="B4" s="2">
        <v>1</v>
      </c>
      <c r="C4" s="2">
        <v>2</v>
      </c>
      <c r="D4" s="2">
        <v>3</v>
      </c>
      <c r="E4" s="2">
        <v>4</v>
      </c>
      <c r="F4" s="2">
        <f>E4+1</f>
        <v>5</v>
      </c>
      <c r="G4" s="2">
        <f t="shared" ref="G4:K4" si="0">F4+1</f>
        <v>6</v>
      </c>
      <c r="H4" s="2">
        <f t="shared" si="0"/>
        <v>7</v>
      </c>
      <c r="I4" s="2">
        <f t="shared" si="0"/>
        <v>8</v>
      </c>
      <c r="J4" s="2">
        <f t="shared" si="0"/>
        <v>9</v>
      </c>
      <c r="K4" s="2">
        <f t="shared" si="0"/>
        <v>10</v>
      </c>
      <c r="L4" s="2">
        <f>K4+1</f>
        <v>11</v>
      </c>
      <c r="M4" s="2">
        <f>L4+1</f>
        <v>12</v>
      </c>
      <c r="O4" t="s">
        <v>15</v>
      </c>
    </row>
    <row r="5" spans="1:15" ht="15.75" thickBot="1" x14ac:dyDescent="0.3">
      <c r="A5" t="s">
        <v>2</v>
      </c>
      <c r="B5" s="9">
        <v>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O5" s="5">
        <v>1</v>
      </c>
    </row>
    <row r="6" spans="1:15" ht="15.75" thickBot="1" x14ac:dyDescent="0.3">
      <c r="A6" t="s">
        <v>23</v>
      </c>
      <c r="B6" s="9">
        <v>-100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5" ht="15.75" thickBot="1" x14ac:dyDescent="0.3">
      <c r="A7" t="s">
        <v>13</v>
      </c>
      <c r="B7" s="25">
        <f>B6*O5</f>
        <v>-100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</row>
    <row r="8" spans="1:15" ht="15.75" thickBot="1" x14ac:dyDescent="0.3">
      <c r="A8" t="s">
        <v>3</v>
      </c>
      <c r="B8" s="15">
        <f>MAX(B6,B7,B9)</f>
        <v>0</v>
      </c>
      <c r="C8" s="16"/>
      <c r="D8" s="17"/>
      <c r="E8" s="15">
        <f>MAX(B6,B7,B9)</f>
        <v>0</v>
      </c>
      <c r="F8" s="16"/>
      <c r="G8" s="17"/>
      <c r="H8" s="15">
        <f>B10</f>
        <v>0</v>
      </c>
      <c r="I8" s="16"/>
      <c r="J8" s="17"/>
      <c r="K8" s="15">
        <f>B10</f>
        <v>0</v>
      </c>
      <c r="L8" s="16"/>
      <c r="M8" s="17"/>
    </row>
    <row r="9" spans="1:15" ht="15.75" thickBot="1" x14ac:dyDescent="0.3">
      <c r="A9" t="s">
        <v>5</v>
      </c>
      <c r="B9" s="9">
        <v>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5" ht="15.75" thickBot="1" x14ac:dyDescent="0.3">
      <c r="A10" t="s">
        <v>4</v>
      </c>
      <c r="B10" s="9">
        <v>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2" spans="1:15" ht="15.75" thickBot="1" x14ac:dyDescent="0.3">
      <c r="A12" s="8" t="s">
        <v>7</v>
      </c>
      <c r="B12" s="8"/>
      <c r="C12" s="8"/>
      <c r="D12" s="8"/>
      <c r="E12" s="8"/>
    </row>
    <row r="13" spans="1:15" ht="15.75" thickBot="1" x14ac:dyDescent="0.3">
      <c r="A13" t="s">
        <v>2</v>
      </c>
      <c r="B13" s="18">
        <v>40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</row>
    <row r="14" spans="1:15" ht="15.75" thickBot="1" x14ac:dyDescent="0.3">
      <c r="A14" t="s">
        <v>3</v>
      </c>
      <c r="B14" s="21">
        <v>45</v>
      </c>
      <c r="C14" s="21"/>
      <c r="D14" s="21"/>
      <c r="E14" s="21">
        <v>45</v>
      </c>
      <c r="F14" s="21"/>
      <c r="G14" s="21"/>
      <c r="H14" s="21">
        <v>45</v>
      </c>
      <c r="I14" s="21"/>
      <c r="J14" s="21"/>
      <c r="K14" s="21">
        <v>45</v>
      </c>
      <c r="L14" s="21"/>
      <c r="M14" s="21"/>
    </row>
    <row r="15" spans="1:15" ht="15.75" thickBot="1" x14ac:dyDescent="0.3">
      <c r="A15" t="s">
        <v>6</v>
      </c>
      <c r="B15" s="4">
        <v>30</v>
      </c>
      <c r="C15" s="4">
        <v>30</v>
      </c>
      <c r="D15" s="4">
        <v>30</v>
      </c>
      <c r="E15" s="4">
        <v>30</v>
      </c>
      <c r="F15" s="4">
        <v>30</v>
      </c>
      <c r="G15" s="4">
        <v>30</v>
      </c>
      <c r="H15" s="4">
        <v>30</v>
      </c>
      <c r="I15" s="4">
        <v>30</v>
      </c>
      <c r="J15" s="4">
        <v>30</v>
      </c>
      <c r="K15" s="4">
        <v>30</v>
      </c>
      <c r="L15" s="4">
        <v>30</v>
      </c>
      <c r="M15" s="4">
        <v>30</v>
      </c>
    </row>
    <row r="17" spans="1:13" ht="15.75" thickBot="1" x14ac:dyDescent="0.3">
      <c r="A17" s="8" t="s">
        <v>8</v>
      </c>
      <c r="B17" s="8"/>
      <c r="C17" s="8"/>
      <c r="D17" s="8"/>
      <c r="E17" s="8"/>
    </row>
    <row r="18" spans="1:13" ht="15.75" thickBot="1" x14ac:dyDescent="0.3">
      <c r="A18" t="s">
        <v>2</v>
      </c>
      <c r="B18" s="22">
        <f>(B5*B13)*-1</f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</row>
    <row r="19" spans="1:13" ht="15.75" thickBot="1" x14ac:dyDescent="0.3">
      <c r="A19" t="s">
        <v>3</v>
      </c>
      <c r="B19" s="22">
        <f>((B8-B5)/4)*B14*-1</f>
        <v>0</v>
      </c>
      <c r="C19" s="23">
        <f>((C8-C5)*C14)/4</f>
        <v>0</v>
      </c>
      <c r="D19" s="24">
        <f>((D8-D5)*D14)/4</f>
        <v>0</v>
      </c>
      <c r="E19" s="22">
        <f>((E8-B5)/4)*E14*-1</f>
        <v>0</v>
      </c>
      <c r="F19" s="23">
        <f>((F8-F5)*F14)/4</f>
        <v>0</v>
      </c>
      <c r="G19" s="24">
        <f>((G8-G5)*G14)/4</f>
        <v>0</v>
      </c>
      <c r="H19" s="22">
        <f>((H8-B5)/4)*H14*-1</f>
        <v>0</v>
      </c>
      <c r="I19" s="23">
        <f>((I8-I5)*I14)/4</f>
        <v>0</v>
      </c>
      <c r="J19" s="24">
        <f>((J8-J5)*J14)/4</f>
        <v>0</v>
      </c>
      <c r="K19" s="22">
        <f>((K8-B5)/4)*K14*-1</f>
        <v>0</v>
      </c>
      <c r="L19" s="23"/>
      <c r="M19" s="24"/>
    </row>
    <row r="20" spans="1:13" ht="15.75" thickBot="1" x14ac:dyDescent="0.3">
      <c r="A20" t="s">
        <v>6</v>
      </c>
      <c r="B20" s="3">
        <f>(((B10-B8)/12)*B15)*-1</f>
        <v>0</v>
      </c>
      <c r="C20" s="3">
        <f>(((B10-B8)/12)*C15)*-1</f>
        <v>0</v>
      </c>
      <c r="D20" s="3">
        <f>(((B10-B8)/12)*D15)*-1</f>
        <v>0</v>
      </c>
      <c r="E20" s="3">
        <f>(((B10-E8)/12)*E15)*-1</f>
        <v>0</v>
      </c>
      <c r="F20" s="3">
        <f>(((B10-E8)/12)*F15)*-1</f>
        <v>0</v>
      </c>
      <c r="G20" s="3">
        <f>(((B10-E8)/12)*G15)*-1</f>
        <v>0</v>
      </c>
      <c r="H20" s="3">
        <f>(((B10-H8)/12)*H15)*-1</f>
        <v>0</v>
      </c>
      <c r="I20" s="3">
        <f>(((B10-H8)/12)*I15)*-1</f>
        <v>0</v>
      </c>
      <c r="J20" s="3">
        <f>(((B10-H8)/12)*J15)*-1</f>
        <v>0</v>
      </c>
      <c r="K20" s="3">
        <f>(((B10-K8)/12)*K15)*-1</f>
        <v>0</v>
      </c>
      <c r="L20" s="3">
        <f>(((B10-K8)/12)*L15)*-1</f>
        <v>0</v>
      </c>
      <c r="M20" s="3">
        <f>(((B10-K8)/12)*M15)*-1</f>
        <v>0</v>
      </c>
    </row>
    <row r="21" spans="1:13" ht="15.75" thickBot="1" x14ac:dyDescent="0.3">
      <c r="A21" t="s">
        <v>25</v>
      </c>
      <c r="B21" s="3">
        <f t="shared" ref="B21:M21" si="1">(($B$10-$B$6)/12)*(0.5*B15)</f>
        <v>125.00000000000001</v>
      </c>
      <c r="C21" s="3">
        <f t="shared" si="1"/>
        <v>125.00000000000001</v>
      </c>
      <c r="D21" s="3">
        <f t="shared" si="1"/>
        <v>125.00000000000001</v>
      </c>
      <c r="E21" s="3">
        <f t="shared" si="1"/>
        <v>125.00000000000001</v>
      </c>
      <c r="F21" s="3">
        <f t="shared" si="1"/>
        <v>125.00000000000001</v>
      </c>
      <c r="G21" s="3">
        <f t="shared" si="1"/>
        <v>125.00000000000001</v>
      </c>
      <c r="H21" s="3">
        <f t="shared" si="1"/>
        <v>125.00000000000001</v>
      </c>
      <c r="I21" s="3">
        <f t="shared" si="1"/>
        <v>125.00000000000001</v>
      </c>
      <c r="J21" s="3">
        <f t="shared" si="1"/>
        <v>125.00000000000001</v>
      </c>
      <c r="K21" s="3">
        <f t="shared" si="1"/>
        <v>125.00000000000001</v>
      </c>
      <c r="L21" s="3">
        <f t="shared" si="1"/>
        <v>125.00000000000001</v>
      </c>
      <c r="M21" s="3">
        <f t="shared" si="1"/>
        <v>125.00000000000001</v>
      </c>
    </row>
    <row r="22" spans="1:13" ht="15.75" thickBot="1" x14ac:dyDescent="0.3">
      <c r="A22" t="s">
        <v>11</v>
      </c>
      <c r="B22" s="3">
        <f>($B$18/12)+($B$19/3)+B20+B21</f>
        <v>125.00000000000001</v>
      </c>
      <c r="C22" s="3">
        <f>($B$18/12)+($B$19/3)+C20+C21</f>
        <v>125.00000000000001</v>
      </c>
      <c r="D22" s="3">
        <f>($B$18/12)+($B$19/3)+D20+D21</f>
        <v>125.00000000000001</v>
      </c>
      <c r="E22" s="3">
        <f>($B$18/12)+($E$19/3)+E20+E21</f>
        <v>125.00000000000001</v>
      </c>
      <c r="F22" s="3">
        <f>($B$18/12)+($E$19/3)+F20+F21</f>
        <v>125.00000000000001</v>
      </c>
      <c r="G22" s="3">
        <f>($B$18/12)+($E$19/3)+G20+G21</f>
        <v>125.00000000000001</v>
      </c>
      <c r="H22" s="3">
        <f>($B$18/12)+($H$19/3)+H20+H21</f>
        <v>125.00000000000001</v>
      </c>
      <c r="I22" s="3">
        <f>($B$18/12)+($H$19/3)+I20+I21</f>
        <v>125.00000000000001</v>
      </c>
      <c r="J22" s="3">
        <f>($B$18/12)+($H$19/3)+J20+J21</f>
        <v>125.00000000000001</v>
      </c>
      <c r="K22" s="3">
        <f>($B$18/12)+($K$19/3)+K20+K21</f>
        <v>125.00000000000001</v>
      </c>
      <c r="L22" s="3">
        <f>($B$18/12)+($K$19/3)+L20+L21</f>
        <v>125.00000000000001</v>
      </c>
      <c r="M22" s="3">
        <f>($B$18/12)+($K$19/3)+M20+M21</f>
        <v>125.00000000000001</v>
      </c>
    </row>
    <row r="23" spans="1:13" x14ac:dyDescent="0.25">
      <c r="A23" t="s">
        <v>12</v>
      </c>
      <c r="B23" s="1">
        <f>SUM(B22:M22)</f>
        <v>1500.0000000000002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7" spans="1:13" x14ac:dyDescent="0.25">
      <c r="A27" s="6" t="s">
        <v>16</v>
      </c>
      <c r="B27" s="7"/>
    </row>
    <row r="28" spans="1:13" x14ac:dyDescent="0.25">
      <c r="A28" t="s">
        <v>17</v>
      </c>
    </row>
    <row r="29" spans="1:13" x14ac:dyDescent="0.25">
      <c r="A29" t="s">
        <v>18</v>
      </c>
    </row>
  </sheetData>
  <mergeCells count="23">
    <mergeCell ref="A17:E17"/>
    <mergeCell ref="B18:M18"/>
    <mergeCell ref="B19:D19"/>
    <mergeCell ref="E19:G19"/>
    <mergeCell ref="H19:J19"/>
    <mergeCell ref="K19:M19"/>
    <mergeCell ref="B9:M9"/>
    <mergeCell ref="B10:M10"/>
    <mergeCell ref="A12:E12"/>
    <mergeCell ref="B13:M13"/>
    <mergeCell ref="B14:D14"/>
    <mergeCell ref="E14:G14"/>
    <mergeCell ref="H14:J14"/>
    <mergeCell ref="K14:M14"/>
    <mergeCell ref="A1:E1"/>
    <mergeCell ref="A3:E3"/>
    <mergeCell ref="B5:M5"/>
    <mergeCell ref="B6:M6"/>
    <mergeCell ref="B8:D8"/>
    <mergeCell ref="E8:G8"/>
    <mergeCell ref="H8:J8"/>
    <mergeCell ref="K8:M8"/>
    <mergeCell ref="B7:M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="115" zoomScaleNormal="115" workbookViewId="0">
      <selection activeCell="B8" sqref="B8:D8"/>
    </sheetView>
  </sheetViews>
  <sheetFormatPr defaultRowHeight="15" x14ac:dyDescent="0.25"/>
  <cols>
    <col min="1" max="1" width="19" customWidth="1"/>
    <col min="2" max="2" width="13.85546875" customWidth="1"/>
    <col min="3" max="3" width="12.85546875" customWidth="1"/>
    <col min="4" max="4" width="11.140625" customWidth="1"/>
    <col min="5" max="5" width="12" customWidth="1"/>
    <col min="6" max="13" width="9.5703125" bestFit="1" customWidth="1"/>
  </cols>
  <sheetData>
    <row r="1" spans="1:15" x14ac:dyDescent="0.25">
      <c r="A1" s="8" t="s">
        <v>14</v>
      </c>
      <c r="B1" s="8"/>
      <c r="C1" s="8"/>
      <c r="D1" s="8"/>
      <c r="E1" s="8"/>
    </row>
    <row r="3" spans="1:15" ht="15.75" thickBot="1" x14ac:dyDescent="0.3">
      <c r="A3" s="8" t="s">
        <v>9</v>
      </c>
      <c r="B3" s="8"/>
      <c r="C3" s="8"/>
      <c r="D3" s="8"/>
      <c r="E3" s="8"/>
    </row>
    <row r="4" spans="1:15" ht="15.75" thickBot="1" x14ac:dyDescent="0.3">
      <c r="A4" t="s">
        <v>1</v>
      </c>
      <c r="B4" s="2">
        <v>1</v>
      </c>
      <c r="C4" s="2">
        <v>2</v>
      </c>
      <c r="D4" s="2">
        <v>3</v>
      </c>
      <c r="E4" s="2">
        <v>4</v>
      </c>
      <c r="F4" s="2">
        <f>E4+1</f>
        <v>5</v>
      </c>
      <c r="G4" s="2">
        <f t="shared" ref="G4:K4" si="0">F4+1</f>
        <v>6</v>
      </c>
      <c r="H4" s="2">
        <f t="shared" si="0"/>
        <v>7</v>
      </c>
      <c r="I4" s="2">
        <f t="shared" si="0"/>
        <v>8</v>
      </c>
      <c r="J4" s="2">
        <f t="shared" si="0"/>
        <v>9</v>
      </c>
      <c r="K4" s="2">
        <f t="shared" si="0"/>
        <v>10</v>
      </c>
      <c r="L4" s="2">
        <f>K4+1</f>
        <v>11</v>
      </c>
      <c r="M4" s="2">
        <f>L4+1</f>
        <v>12</v>
      </c>
      <c r="O4" t="s">
        <v>15</v>
      </c>
    </row>
    <row r="5" spans="1:15" ht="15.75" thickBot="1" x14ac:dyDescent="0.3">
      <c r="A5" t="s">
        <v>2</v>
      </c>
      <c r="B5" s="9">
        <v>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O5" s="5">
        <v>1</v>
      </c>
    </row>
    <row r="6" spans="1:15" ht="15.75" thickBot="1" x14ac:dyDescent="0.3">
      <c r="A6" t="s">
        <v>22</v>
      </c>
      <c r="B6" s="9">
        <v>100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5" ht="15.75" thickBot="1" x14ac:dyDescent="0.3">
      <c r="A7" t="s">
        <v>13</v>
      </c>
      <c r="B7" s="25">
        <f>$B$6*$O$5</f>
        <v>100</v>
      </c>
      <c r="C7" s="26"/>
      <c r="D7" s="27"/>
      <c r="E7" s="25">
        <f t="shared" ref="E7" si="1">$B$6*$O$5</f>
        <v>100</v>
      </c>
      <c r="F7" s="26"/>
      <c r="G7" s="27"/>
      <c r="H7" s="25">
        <f t="shared" ref="H7" si="2">$B$6*$O$5</f>
        <v>100</v>
      </c>
      <c r="I7" s="26"/>
      <c r="J7" s="27"/>
      <c r="K7" s="25">
        <f t="shared" ref="K7" si="3">$B$6*$O$5</f>
        <v>100</v>
      </c>
      <c r="L7" s="26"/>
      <c r="M7" s="27"/>
    </row>
    <row r="8" spans="1:15" ht="15.75" thickBot="1" x14ac:dyDescent="0.3">
      <c r="A8" t="s">
        <v>3</v>
      </c>
      <c r="B8" s="28">
        <f>B9</f>
        <v>100</v>
      </c>
      <c r="C8" s="29"/>
      <c r="D8" s="30"/>
      <c r="E8" s="28">
        <v>50</v>
      </c>
      <c r="F8" s="29"/>
      <c r="G8" s="30"/>
      <c r="H8" s="28">
        <v>75</v>
      </c>
      <c r="I8" s="29"/>
      <c r="J8" s="30"/>
      <c r="K8" s="28">
        <v>100</v>
      </c>
      <c r="L8" s="29"/>
      <c r="M8" s="30"/>
    </row>
    <row r="9" spans="1:15" ht="15.75" thickBot="1" x14ac:dyDescent="0.3">
      <c r="A9" t="s">
        <v>5</v>
      </c>
      <c r="B9" s="31">
        <v>100</v>
      </c>
      <c r="C9" s="31"/>
      <c r="D9" s="31"/>
      <c r="E9" s="31">
        <v>100</v>
      </c>
      <c r="F9" s="31"/>
      <c r="G9" s="31"/>
      <c r="H9" s="31">
        <v>100</v>
      </c>
      <c r="I9" s="31"/>
      <c r="J9" s="31"/>
      <c r="K9" s="31">
        <v>100</v>
      </c>
      <c r="L9" s="31"/>
      <c r="M9" s="31"/>
    </row>
    <row r="10" spans="1:15" ht="15.75" thickBot="1" x14ac:dyDescent="0.3">
      <c r="A10" t="s">
        <v>4</v>
      </c>
      <c r="B10" s="31">
        <v>100</v>
      </c>
      <c r="C10" s="31"/>
      <c r="D10" s="31"/>
      <c r="E10" s="31">
        <v>50</v>
      </c>
      <c r="F10" s="31"/>
      <c r="G10" s="31"/>
      <c r="H10" s="31">
        <v>75</v>
      </c>
      <c r="I10" s="31"/>
      <c r="J10" s="31"/>
      <c r="K10" s="31">
        <v>0</v>
      </c>
      <c r="L10" s="31"/>
      <c r="M10" s="31"/>
    </row>
    <row r="12" spans="1:15" ht="15.75" thickBot="1" x14ac:dyDescent="0.3">
      <c r="A12" s="8" t="s">
        <v>7</v>
      </c>
      <c r="B12" s="8"/>
      <c r="C12" s="8"/>
      <c r="D12" s="8"/>
      <c r="E12" s="8"/>
    </row>
    <row r="13" spans="1:15" ht="15.75" thickBot="1" x14ac:dyDescent="0.3">
      <c r="A13" t="s">
        <v>2</v>
      </c>
      <c r="B13" s="18">
        <v>40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</row>
    <row r="14" spans="1:15" ht="15.75" thickBot="1" x14ac:dyDescent="0.3">
      <c r="A14" t="s">
        <v>3</v>
      </c>
      <c r="B14" s="21">
        <v>45</v>
      </c>
      <c r="C14" s="21"/>
      <c r="D14" s="21"/>
      <c r="E14" s="21">
        <v>45</v>
      </c>
      <c r="F14" s="21"/>
      <c r="G14" s="21"/>
      <c r="H14" s="21">
        <v>45</v>
      </c>
      <c r="I14" s="21"/>
      <c r="J14" s="21"/>
      <c r="K14" s="21">
        <v>45</v>
      </c>
      <c r="L14" s="21"/>
      <c r="M14" s="21"/>
    </row>
    <row r="15" spans="1:15" ht="15.75" thickBot="1" x14ac:dyDescent="0.3">
      <c r="A15" t="s">
        <v>6</v>
      </c>
      <c r="B15" s="4">
        <v>30</v>
      </c>
      <c r="C15" s="4">
        <v>30</v>
      </c>
      <c r="D15" s="4">
        <v>30</v>
      </c>
      <c r="E15" s="4">
        <v>30</v>
      </c>
      <c r="F15" s="4">
        <v>30</v>
      </c>
      <c r="G15" s="4">
        <v>30</v>
      </c>
      <c r="H15" s="4">
        <v>30</v>
      </c>
      <c r="I15" s="4">
        <v>30</v>
      </c>
      <c r="J15" s="4">
        <v>30</v>
      </c>
      <c r="K15" s="4">
        <v>30</v>
      </c>
      <c r="L15" s="4">
        <v>30</v>
      </c>
      <c r="M15" s="4">
        <v>30</v>
      </c>
    </row>
    <row r="17" spans="1:13" ht="15.75" thickBot="1" x14ac:dyDescent="0.3">
      <c r="A17" s="8" t="s">
        <v>8</v>
      </c>
      <c r="B17" s="8"/>
      <c r="C17" s="8"/>
      <c r="D17" s="8"/>
      <c r="E17" s="8"/>
    </row>
    <row r="18" spans="1:13" ht="15.75" thickBot="1" x14ac:dyDescent="0.3">
      <c r="A18" t="s">
        <v>2</v>
      </c>
      <c r="B18" s="22">
        <f>(B5*B13)*-1</f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</row>
    <row r="19" spans="1:13" ht="15.75" thickBot="1" x14ac:dyDescent="0.3">
      <c r="A19" t="s">
        <v>3</v>
      </c>
      <c r="B19" s="22">
        <f>((B8-B5)/4)*B14*-1</f>
        <v>-1125</v>
      </c>
      <c r="C19" s="23">
        <f>((C8-C5)*C14)/4</f>
        <v>0</v>
      </c>
      <c r="D19" s="24">
        <f>((D8-D5)*D14)/4</f>
        <v>0</v>
      </c>
      <c r="E19" s="22">
        <f>((E8-B5)/4)*E14*-1</f>
        <v>-562.5</v>
      </c>
      <c r="F19" s="23">
        <f>((F8-F5)*F14)/4</f>
        <v>0</v>
      </c>
      <c r="G19" s="24">
        <f>((G8-G5)*G14)/4</f>
        <v>0</v>
      </c>
      <c r="H19" s="22">
        <f>((H8-B5)/4)*H14*-1</f>
        <v>-843.75</v>
      </c>
      <c r="I19" s="23">
        <f>((I8-I5)*I14)/4</f>
        <v>0</v>
      </c>
      <c r="J19" s="24">
        <f>((J8-J5)*J14)/4</f>
        <v>0</v>
      </c>
      <c r="K19" s="22">
        <f>((K8-B5)/4)*K14*-1</f>
        <v>-1125</v>
      </c>
      <c r="L19" s="23"/>
      <c r="M19" s="24"/>
    </row>
    <row r="20" spans="1:13" ht="15.75" thickBot="1" x14ac:dyDescent="0.3">
      <c r="A20" t="s">
        <v>6</v>
      </c>
      <c r="B20" s="3">
        <f>(((B10-B8)/12)*B15)*-1</f>
        <v>0</v>
      </c>
      <c r="C20" s="3">
        <f>(((B10-B8)/12)*C15)*-1</f>
        <v>0</v>
      </c>
      <c r="D20" s="3">
        <f>(((B10-B8)/12)*D15)*-1</f>
        <v>0</v>
      </c>
      <c r="E20" s="3">
        <f>(((E10-E8)/12)*E15)*-1</f>
        <v>0</v>
      </c>
      <c r="F20" s="3">
        <f>(((E10-E8)/12)*F15)*-1</f>
        <v>0</v>
      </c>
      <c r="G20" s="3">
        <f>(((E10-E8)/12)*G15)*-1</f>
        <v>0</v>
      </c>
      <c r="H20" s="3">
        <f>(((H10-H8)/12)*H15)*-1</f>
        <v>0</v>
      </c>
      <c r="I20" s="3">
        <f>(((H10-H8)/12)*I15)*-1</f>
        <v>0</v>
      </c>
      <c r="J20" s="3">
        <f>(((H10-H8)/12)*J15)*-1</f>
        <v>0</v>
      </c>
      <c r="K20" s="3">
        <f>(((K10-K8)/12)*K15)*-1</f>
        <v>250.00000000000003</v>
      </c>
      <c r="L20" s="3">
        <f>(((K10-K8)/12)*L15)*-1</f>
        <v>250.00000000000003</v>
      </c>
      <c r="M20" s="3">
        <f>(((K10-K8)/12)*M15)*-1</f>
        <v>250.00000000000003</v>
      </c>
    </row>
    <row r="21" spans="1:13" ht="15.75" thickBot="1" x14ac:dyDescent="0.3">
      <c r="A21" t="s">
        <v>25</v>
      </c>
      <c r="B21" s="3">
        <f>((B10-B8)/12)*(0.5*B15)*-1</f>
        <v>0</v>
      </c>
      <c r="C21" s="3">
        <f>((B10-B8)/12)*(0.5*C15)*-1</f>
        <v>0</v>
      </c>
      <c r="D21" s="3">
        <f>((B10-B8)/12)*(0.5*D15)*-1</f>
        <v>0</v>
      </c>
      <c r="E21" s="3">
        <f>(($E$10-E8)/12)*(0.5*E15)*-1</f>
        <v>0</v>
      </c>
      <c r="F21" s="3">
        <f>(($E$10-E8)/12)*(0.5*F15)*-1</f>
        <v>0</v>
      </c>
      <c r="G21" s="3">
        <f>(($E$10-E8)/12)*(0.5*G15)*-1</f>
        <v>0</v>
      </c>
      <c r="H21" s="3">
        <f>(($H$10-H8)/12)*(0.5*H15)*-1</f>
        <v>0</v>
      </c>
      <c r="I21" s="3">
        <f>(($H$10-H8)/12)*(0.5*I15)*-1</f>
        <v>0</v>
      </c>
      <c r="J21" s="3">
        <f>(($H$10-H8)/12)*(0.5*J15)*-1</f>
        <v>0</v>
      </c>
      <c r="K21" s="3">
        <f>(($K$10-K8)/12)*(0.5*K15)*-1</f>
        <v>125.00000000000001</v>
      </c>
      <c r="L21" s="3">
        <f>(($K$10-K8)/12)*(0.5*L15)*-1</f>
        <v>125.00000000000001</v>
      </c>
      <c r="M21" s="3">
        <f>(($K$10-K8)/12)*(0.5*M15)*-1</f>
        <v>125.00000000000001</v>
      </c>
    </row>
    <row r="22" spans="1:13" ht="15.75" thickBot="1" x14ac:dyDescent="0.3">
      <c r="A22" t="s">
        <v>11</v>
      </c>
      <c r="B22" s="3">
        <f>($B$18/12)+($B$19/3)+B20+B21</f>
        <v>-375</v>
      </c>
      <c r="C22" s="3">
        <f>($B$18/12)+($B$19/3)+C20+C21</f>
        <v>-375</v>
      </c>
      <c r="D22" s="3">
        <f>($B$18/12)+($B$19/3)+D20+D21</f>
        <v>-375</v>
      </c>
      <c r="E22" s="3">
        <f>($B$18/12)+($E$19/3)+E20+E21</f>
        <v>-187.5</v>
      </c>
      <c r="F22" s="3">
        <f>($B$18/12)+($E$19/3)+F20+F21</f>
        <v>-187.5</v>
      </c>
      <c r="G22" s="3">
        <f>($B$18/12)+($E$19/3)+G20+G21</f>
        <v>-187.5</v>
      </c>
      <c r="H22" s="3">
        <f>($B$18/12)+($H$19/3)+H20+H21</f>
        <v>-281.25</v>
      </c>
      <c r="I22" s="3">
        <f>($B$18/12)+($H$19/3)+I20+I21</f>
        <v>-281.25</v>
      </c>
      <c r="J22" s="3">
        <f>($B$18/12)+($H$19/3)+J20+J21</f>
        <v>-281.25</v>
      </c>
      <c r="K22" s="3">
        <f>($B$18/12)+($K$19/3)+K20+K21</f>
        <v>0</v>
      </c>
      <c r="L22" s="3">
        <f>($B$18/12)+($K$19/3)+L20+L21</f>
        <v>0</v>
      </c>
      <c r="M22" s="3">
        <f>($B$18/12)+($K$19/3)+M20+M21</f>
        <v>0</v>
      </c>
    </row>
    <row r="23" spans="1:13" x14ac:dyDescent="0.25">
      <c r="A23" t="s">
        <v>12</v>
      </c>
      <c r="B23" s="1">
        <f>SUM(B22:M22)</f>
        <v>-2531.25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7" spans="1:13" x14ac:dyDescent="0.25">
      <c r="A27" s="6" t="s">
        <v>16</v>
      </c>
      <c r="B27" s="7"/>
    </row>
    <row r="28" spans="1:13" x14ac:dyDescent="0.25">
      <c r="A28" t="s">
        <v>17</v>
      </c>
    </row>
    <row r="29" spans="1:13" x14ac:dyDescent="0.25">
      <c r="A29" t="s">
        <v>18</v>
      </c>
    </row>
  </sheetData>
  <mergeCells count="32">
    <mergeCell ref="A17:E17"/>
    <mergeCell ref="B18:M18"/>
    <mergeCell ref="B19:D19"/>
    <mergeCell ref="E19:G19"/>
    <mergeCell ref="H19:J19"/>
    <mergeCell ref="K19:M19"/>
    <mergeCell ref="B13:M13"/>
    <mergeCell ref="B14:D14"/>
    <mergeCell ref="E14:G14"/>
    <mergeCell ref="H14:J14"/>
    <mergeCell ref="K14:M14"/>
    <mergeCell ref="B8:D8"/>
    <mergeCell ref="E8:G8"/>
    <mergeCell ref="H8:J8"/>
    <mergeCell ref="K8:M8"/>
    <mergeCell ref="A12:E12"/>
    <mergeCell ref="H10:J10"/>
    <mergeCell ref="K10:M10"/>
    <mergeCell ref="B9:D9"/>
    <mergeCell ref="E9:G9"/>
    <mergeCell ref="H9:J9"/>
    <mergeCell ref="K9:M9"/>
    <mergeCell ref="B10:D10"/>
    <mergeCell ref="E10:G10"/>
    <mergeCell ref="A1:E1"/>
    <mergeCell ref="A3:E3"/>
    <mergeCell ref="B5:M5"/>
    <mergeCell ref="B6:M6"/>
    <mergeCell ref="B7:D7"/>
    <mergeCell ref="E7:G7"/>
    <mergeCell ref="H7:J7"/>
    <mergeCell ref="K7:M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 Document" ma:contentTypeID="0x010100B72ED250C60CFC47AE0A3A0E894079260066B21BE112A2A346B21F75DA471D4EB6" ma:contentTypeVersion="86" ma:contentTypeDescription="" ma:contentTypeScope="" ma:versionID="186b728dfb42e54dcd859be485f6f335">
  <xsd:schema xmlns:xsd="http://www.w3.org/2001/XMLSchema" xmlns:xs="http://www.w3.org/2001/XMLSchema" xmlns:p="http://schemas.microsoft.com/office/2006/metadata/properties" xmlns:ns1="http://schemas.microsoft.com/sharepoint/v3" xmlns:ns2="e6671a59-50a7-4167-890c-836f7535b734" xmlns:ns3="dcc7e218-8b47-4273-ba28-07719656e1ad" xmlns:ns4="2e64aaae-efe8-4b36-9ab4-486f04499e09" xmlns:ns5="http://schemas.microsoft.com/sharepoint/v4" targetNamespace="http://schemas.microsoft.com/office/2006/metadata/properties" ma:root="true" ma:fieldsID="31045f8b7bf6afb84e7867fcb48a65c4" ns1:_="" ns2:_="" ns3:_="" ns4:_="" ns5:_="">
    <xsd:import namespace="http://schemas.microsoft.com/sharepoint/v3"/>
    <xsd:import namespace="e6671a59-50a7-4167-890c-836f7535b734"/>
    <xsd:import namespace="dcc7e218-8b47-4273-ba28-07719656e1ad"/>
    <xsd:import namespace="2e64aaae-efe8-4b36-9ab4-486f04499e09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oc_x0020_Owner" minOccurs="0"/>
                <xsd:element ref="ns2:Doc_x0020_Status"/>
                <xsd:element ref="ns2:InfoSec_x0020_Classification" minOccurs="0"/>
                <xsd:element ref="ns2:ISO_x0020_Department" minOccurs="0"/>
                <xsd:element ref="ns2:Date_x0020_Became_x0020_Record" minOccurs="0"/>
                <xsd:element ref="ns3:_dlc_DocIdUrl" minOccurs="0"/>
                <xsd:element ref="ns3:_dlc_DocIdPersistId" minOccurs="0"/>
                <xsd:element ref="ns3:_dlc_DocId" minOccurs="0"/>
                <xsd:element ref="ns2:Division" minOccurs="0"/>
                <xsd:element ref="ns4:b096d808b59a41b7a526eb1052d792f3" minOccurs="0"/>
                <xsd:element ref="ns4:TaxCatchAll" minOccurs="0"/>
                <xsd:element ref="ns4:TaxCatchAllLabel" minOccurs="0"/>
                <xsd:element ref="ns4:ac6042663e6544a5b5f6c47baa21cbec" minOccurs="0"/>
                <xsd:element ref="ns4:mb7a63be961241008d728fcf8db72869" minOccurs="0"/>
                <xsd:element ref="ns1:CSMeta2010Field" minOccurs="0"/>
                <xsd:element ref="ns5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SMeta2010Field" ma:index="26" nillable="true" ma:displayName="Classification Status" ma:hidden="true" ma:internalName="CSMeta2010Field" ma:readOnly="false">
      <xsd:simpleType>
        <xsd:restriction base="dms:Unknown"/>
      </xsd:simpleType>
    </xsd:element>
    <xsd:element name="_vti_ItemDeclaredRecord" ma:index="28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29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671a59-50a7-4167-890c-836f7535b734" elementFormDefault="qualified">
    <xsd:import namespace="http://schemas.microsoft.com/office/2006/documentManagement/types"/>
    <xsd:import namespace="http://schemas.microsoft.com/office/infopath/2007/PartnerControls"/>
    <xsd:element name="Doc_x0020_Owner" ma:index="2" nillable="true" ma:displayName="Doc Owner" ma:description="" ma:list="UserInfo" ma:SharePointGroup="0" ma:internalName="Doc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_x0020_Status" ma:index="3" ma:displayName="Doc Status" ma:format="Dropdown" ma:internalName="Doc_x0020_Status" ma:readOnly="false">
      <xsd:simpleType>
        <xsd:restriction base="dms:Choice">
          <xsd:enumeration value="Draft"/>
          <xsd:enumeration value="Under Review"/>
          <xsd:enumeration value="Final"/>
        </xsd:restriction>
      </xsd:simpleType>
    </xsd:element>
    <xsd:element name="InfoSec_x0020_Classification" ma:index="4" nillable="true" ma:displayName="InfoSec Classification" ma:description="" ma:format="RadioButtons" ma:internalName="InfoSec_x0020_Classification">
      <xsd:simpleType>
        <xsd:restriction base="dms:Choice">
          <xsd:enumeration value="CAISO Public"/>
          <xsd:enumeration value="Copyright 2018 California ISO"/>
          <xsd:enumeration value="California ISO INTERNAL USE. For use by all authorized California ISO personnel. Do not release or disclose outside the California ISO."/>
          <xsd:enumeration value="California ISO CONFIDENTIAL. For use by authorized California ISO personnel only with a need to know. Do not release or disclose outside the California ISO."/>
          <xsd:enumeration value="California ISO RESTRICTED. This information is for use solely by authorized California ISO employees with a need to know and a signed confidentiality non-disclosure agreement.  Do not release, disclose or reproduce this information."/>
          <xsd:enumeration value="PCII or CEII"/>
          <xsd:enumeration value="Privileged and Confidential. (Legal Use Only)."/>
          <xsd:enumeration value="Copyright 2017 California ISO"/>
          <xsd:enumeration value="Copyright 2016 California ISO"/>
          <xsd:enumeration value="Copyright 2015 California ISO"/>
          <xsd:enumeration value="Copyright 2014 California ISO"/>
          <xsd:enumeration value="Copyright 2013 California ISO"/>
          <xsd:enumeration value="Copyright 2012 California ISO"/>
          <xsd:enumeration value="Copyright 2011 California ISO"/>
        </xsd:restriction>
      </xsd:simpleType>
    </xsd:element>
    <xsd:element name="ISO_x0020_Department" ma:index="5" nillable="true" ma:displayName="ISO Department" ma:description="" ma:format="Dropdown" ma:internalName="ISO_x0020_Department">
      <xsd:simpleType>
        <xsd:restriction base="dms:Choice">
          <xsd:enumeration value="Business Planning and Operations"/>
          <xsd:enumeration value="Business Solutions"/>
          <xsd:enumeration value="Business Solutions and Quality"/>
          <xsd:enumeration value="Campus Operations"/>
          <xsd:enumeration value="CFO &amp; Treasurer"/>
          <xsd:enumeration value="Communications &amp; Public Relations"/>
          <xsd:enumeration value="Compensation &amp; Benefits"/>
          <xsd:enumeration value="Compliance &amp; Corporate Affairs"/>
          <xsd:enumeration value="Corporate Secretary"/>
          <xsd:enumeration value="Customer Service and Stakeholder Affairs"/>
          <xsd:enumeration value="Customer Services &amp; Industrial Affairs"/>
          <xsd:enumeration value="Day-Ahead Market and Real-Time Operations Support"/>
          <xsd:enumeration value="Enterprise Model Management"/>
          <xsd:enumeration value="Executive Advisor - Operations"/>
          <xsd:enumeration value="Executive Office"/>
          <xsd:enumeration value="Federal Affairs"/>
          <xsd:enumeration value="Government Affairs"/>
          <xsd:enumeration value="Grid Assets"/>
          <xsd:enumeration value="Human Resources"/>
          <xsd:enumeration value="Human Resources Operations"/>
          <xsd:enumeration value="Information Security"/>
          <xsd:enumeration value="Infrastructure Contracts and Management"/>
          <xsd:enumeration value="Infrastructure Development"/>
          <xsd:enumeration value="Interconnection Implementation"/>
          <xsd:enumeration value="Internal Audit"/>
          <xsd:enumeration value="IT Architecture"/>
          <xsd:enumeration value="IT Enterprise Support &amp; Campus Operations"/>
          <xsd:enumeration value="IT Infrastructure Engineering &amp; Systems Operations"/>
          <xsd:enumeration value="IT Operations"/>
          <xsd:enumeration value="Learning &amp; Leadership Development"/>
          <xsd:enumeration value="Legal"/>
          <xsd:enumeration value="Market &amp; Infrastructure Compliance"/>
          <xsd:enumeration value="Market &amp; Infrastructure Policy"/>
          <xsd:enumeration value="Market Analysis &amp; Development"/>
          <xsd:enumeration value="Market Analysis and Development"/>
          <xsd:enumeration value="Market Development and Analysis"/>
          <xsd:enumeration value="Market Monitoring"/>
          <xsd:enumeration value="Market Services"/>
          <xsd:enumeration value="Market Validation and Quality Analysis"/>
          <xsd:enumeration value="Operational Readiness"/>
          <xsd:enumeration value="Operations Compliance &amp; Control"/>
          <xsd:enumeration value="Operations Engineering Services"/>
          <xsd:enumeration value="Operations Process, Procedures and Training"/>
          <xsd:enumeration value="Power Systems and Smart Grid Technology Development"/>
          <xsd:enumeration value="Power Systems Technology Development"/>
          <xsd:enumeration value="Power Systems Technology Oerations"/>
          <xsd:enumeration value="Power Systems Technology Operations"/>
          <xsd:enumeration value="Program Office"/>
          <xsd:enumeration value="QA, Architecture and Enterprise Data Mgmt"/>
          <xsd:enumeration value="Regional Affairs"/>
          <xsd:enumeration value="Regulatory Affairs"/>
          <xsd:enumeration value="Regulatory Affairs - DER"/>
          <xsd:enumeration value="Regulatory Contracts"/>
          <xsd:enumeration value="Renewable Studies"/>
          <xsd:enumeration value="Security, Architecture, Model Management &amp; Quality"/>
          <xsd:enumeration value="Short-Term Demand and Renewable Forecasting"/>
          <xsd:enumeration value="Smart Grid Technologies &amp; Strategy"/>
          <xsd:enumeration value="Sr Human Resources Manager"/>
          <xsd:enumeration value="Sr. Project Manager - Iron Point Building"/>
          <xsd:enumeration value="State Affairs"/>
          <xsd:enumeration value="State Regulatory Strategy"/>
          <xsd:enumeration value="Strategic Alliances"/>
          <xsd:enumeration value="System Operations"/>
          <xsd:enumeration value="Corporate Business Operations"/>
          <xsd:enumeration value="Corporate Compliance"/>
        </xsd:restriction>
      </xsd:simpleType>
    </xsd:element>
    <xsd:element name="Date_x0020_Became_x0020_Record" ma:index="6" nillable="true" ma:displayName="Date Became Record" ma:default="[today]" ma:description="" ma:format="DateOnly" ma:hidden="true" ma:internalName="Date_x0020_Became_x0020_Record" ma:readOnly="false">
      <xsd:simpleType>
        <xsd:restriction base="dms:DateTime"/>
      </xsd:simpleType>
    </xsd:element>
    <xsd:element name="Division" ma:index="16" nillable="true" ma:displayName="ISO Division" ma:default="Market and Infrastructure Development" ma:description="" ma:format="Dropdown" ma:internalName="Division">
      <xsd:simpleType>
        <xsd:restriction base="dms:Choice">
          <xsd:enumeration value="Executive Office"/>
          <xsd:enumeration value="Customer &amp; State Affairs"/>
          <xsd:enumeration value="General Counsel"/>
          <xsd:enumeration value="Human Resources"/>
          <xsd:enumeration value="Market and Infrastructure Development"/>
          <xsd:enumeration value="Market Monitoring"/>
          <xsd:enumeration value="Market Quality &amp; Renewable Integration"/>
          <xsd:enumeration value="Operations"/>
          <xsd:enumeration value="Policy &amp; Client Services"/>
          <xsd:enumeration value="Regional &amp; Federal Affairs"/>
          <xsd:enumeration value="Technology"/>
          <xsd:enumeration value="General Counsel &amp; Administra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e218-8b47-4273-ba28-07719656e1ad" elementFormDefault="qualified">
    <xsd:import namespace="http://schemas.microsoft.com/office/2006/documentManagement/types"/>
    <xsd:import namespace="http://schemas.microsoft.com/office/infopath/2007/PartnerControls"/>
    <xsd:element name="_dlc_DocIdUrl" ma:index="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4aaae-efe8-4b36-9ab4-486f04499e09" elementFormDefault="qualified">
    <xsd:import namespace="http://schemas.microsoft.com/office/2006/documentManagement/types"/>
    <xsd:import namespace="http://schemas.microsoft.com/office/infopath/2007/PartnerControls"/>
    <xsd:element name="b096d808b59a41b7a526eb1052d792f3" ma:index="18" nillable="true" ma:taxonomy="true" ma:internalName="b096d808b59a41b7a526eb1052d792f3" ma:taxonomyFieldName="AutoClassRecordSeries" ma:displayName="Automatically Updated Record Series" ma:readOnly="false" ma:default="" ma:fieldId="{b096d808-b59a-41b7-a526-eb1052d792f3}" ma:sspId="2e7ee6ce-ef65-4ea8-ac93-b3dccb6c50ab" ma:termSetId="7d168031-9c36-4bb0-a326-5d21d4010f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hidden="true" ma:list="{379d5730-78e4-4cbb-96dd-e465d29e98e0}" ma:internalName="TaxCatchAll" ma:showField="CatchAllData" ma:web="e6671a59-50a7-4167-890c-836f7535b7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hidden="true" ma:list="{379d5730-78e4-4cbb-96dd-e465d29e98e0}" ma:internalName="TaxCatchAllLabel" ma:readOnly="true" ma:showField="CatchAllDataLabel" ma:web="e6671a59-50a7-4167-890c-836f7535b7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6042663e6544a5b5f6c47baa21cbec" ma:index="22" nillable="true" ma:taxonomy="true" ma:internalName="ac6042663e6544a5b5f6c47baa21cbec" ma:taxonomyFieldName="AutoClassDocumentType" ma:displayName="Automatically Updated Document Type" ma:readOnly="false" ma:default="" ma:fieldId="{ac604266-3e65-44a5-b5f6-c47baa21cbec}" ma:sspId="2e7ee6ce-ef65-4ea8-ac93-b3dccb6c50ab" ma:termSetId="0970d2fb-dc85-4fb5-b352-cf8dd925641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7a63be961241008d728fcf8db72869" ma:index="24" nillable="true" ma:taxonomy="true" ma:internalName="mb7a63be961241008d728fcf8db72869" ma:taxonomyFieldName="AutoClassTopic" ma:displayName="Automatically Updated Topic" ma:readOnly="false" ma:default="" ma:fieldId="{6b7a63be-9612-4100-8d72-8fcf8db72869}" ma:taxonomyMulti="true" ma:sspId="2e7ee6ce-ef65-4ea8-ac93-b3dccb6c50ab" ma:termSetId="8b5665c4-6659-459b-90b1-69777ba5afa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558D17C5424438ED9E058A452A00D" ma:contentTypeVersion="1" ma:contentTypeDescription="Create a new document." ma:contentTypeScope="" ma:versionID="58968a46a1bad65155eeaa79ec003be2">
  <xsd:schema xmlns:xsd="http://www.w3.org/2001/XMLSchema" xmlns:xs="http://www.w3.org/2001/XMLSchema" xmlns:p="http://schemas.microsoft.com/office/2006/metadata/properties" xmlns:ns2="2613f182-e424-487f-ac7f-33bed2fc986a" targetNamespace="http://schemas.microsoft.com/office/2006/metadata/properties" ma:root="true" ma:fieldsID="6c900d0cb3a38c97dc51f7485df35394" ns2:_="">
    <xsd:import namespace="2613f182-e424-487f-ac7f-33bed2fc986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4F4559-0717-4E5E-941C-77AA8FB0C4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6671a59-50a7-4167-890c-836f7535b734"/>
    <ds:schemaRef ds:uri="dcc7e218-8b47-4273-ba28-07719656e1ad"/>
    <ds:schemaRef ds:uri="2e64aaae-efe8-4b36-9ab4-486f04499e09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8DCDDF-9497-4276-A08F-1E645258B337}"/>
</file>

<file path=customXml/itemProps3.xml><?xml version="1.0" encoding="utf-8"?>
<ds:datastoreItem xmlns:ds="http://schemas.openxmlformats.org/officeDocument/2006/customXml" ds:itemID="{B94AEFE9-986D-4D68-8CFA-50A8FFCFB247}"/>
</file>

<file path=customXml/itemProps4.xml><?xml version="1.0" encoding="utf-8"?>
<ds:datastoreItem xmlns:ds="http://schemas.openxmlformats.org/officeDocument/2006/customXml" ds:itemID="{4381BD22-F151-401E-8A74-EF04605C8A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Current Settlement</vt:lpstr>
      <vt:lpstr>Proposed HRLY BLOCK Settlement</vt:lpstr>
      <vt:lpstr>Proposed HRLY BLOCK EXPORT</vt:lpstr>
      <vt:lpstr>Proposed STLMT WITH 15 MIN TAGS</vt:lpstr>
    </vt:vector>
  </TitlesOfParts>
  <Company>California ISO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Intertie Deviation Settlement Worksheet</dc:title>
  <dc:creator>Poage, Megan</dc:creator>
  <cp:lastModifiedBy>Cross, Jody</cp:lastModifiedBy>
  <dcterms:created xsi:type="dcterms:W3CDTF">2018-09-24T22:23:12Z</dcterms:created>
  <dcterms:modified xsi:type="dcterms:W3CDTF">2018-10-08T23:10:47Z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0x0101003C4558D17C5424438ED9E058A452A00D</vt:lpwstr>
  </property>
  <property fmtid="{D5CDD505-2E9C-101B-9397-08002B2CF9AE}" pid="3" name="_dlc_DocIdItemGuid">
    <vt:lpwstr>5f9dd0f7-b577-47b0-8c87-8711c451c3c3</vt:lpwstr>
  </property>
  <property fmtid="{D5CDD505-2E9C-101B-9397-08002B2CF9AE}" pid="4" name="AutoClassRecordSeries">
    <vt:lpwstr/>
  </property>
  <property fmtid="{D5CDD505-2E9C-101B-9397-08002B2CF9AE}" pid="5" name="AutoClassDocumentType">
    <vt:lpwstr/>
  </property>
  <property fmtid="{D5CDD505-2E9C-101B-9397-08002B2CF9AE}" pid="6" name="AutoClassTopic">
    <vt:lpwstr>87;#Initiative|2c9636ba-7308-46e4-97a5-c1211e9ae52f</vt:lpwstr>
  </property>
  <property fmtid="{D5CDD505-2E9C-101B-9397-08002B2CF9AE}" pid="7" name="ISOArchive">
    <vt:lpwstr>1;#Not Archived|d4ac4999-fa66-470b-a400-7ab6671d1fab</vt:lpwstr>
  </property>
  <property fmtid="{D5CDD505-2E9C-101B-9397-08002B2CF9AE}" pid="8" name="ISOGroup">
    <vt:lpwstr/>
  </property>
  <property fmtid="{D5CDD505-2E9C-101B-9397-08002B2CF9AE}" pid="9" name="ISOTopic">
    <vt:lpwstr/>
  </property>
  <property fmtid="{D5CDD505-2E9C-101B-9397-08002B2CF9AE}" pid="10" name="ISOKeywords">
    <vt:lpwstr/>
  </property>
</Properties>
</file>