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10560" activeTab="0"/>
  </bookViews>
  <sheets>
    <sheet name="IFM Tier 1 Allocation" sheetId="1" r:id="rId1"/>
    <sheet name="RUC Tier 1 Allocation " sheetId="2" r:id="rId2"/>
  </sheets>
  <definedNames>
    <definedName name="Sum_net_virtual_demand">#REF!</definedName>
    <definedName name="Virtual_Demand_Obligation">#REF!</definedName>
  </definedNames>
  <calcPr fullCalcOnLoad="1"/>
</workbook>
</file>

<file path=xl/sharedStrings.xml><?xml version="1.0" encoding="utf-8"?>
<sst xmlns="http://schemas.openxmlformats.org/spreadsheetml/2006/main" count="59" uniqueCount="42">
  <si>
    <t>Virtual Demand</t>
  </si>
  <si>
    <t>Virtual Supply</t>
  </si>
  <si>
    <t>Total</t>
  </si>
  <si>
    <t xml:space="preserve">IFM Bid Costs that need to be recovered </t>
  </si>
  <si>
    <t>RUC Bid Costs that need to be recovered</t>
  </si>
  <si>
    <t>SC1</t>
  </si>
  <si>
    <t>SC2</t>
  </si>
  <si>
    <t>SC3</t>
  </si>
  <si>
    <t xml:space="preserve">IFM BCR Rate </t>
  </si>
  <si>
    <t>RUC BCR Rate</t>
  </si>
  <si>
    <t>Virtuals by SC System Wide</t>
  </si>
  <si>
    <t>SC4</t>
  </si>
  <si>
    <t>Cleared Virtual Demand</t>
  </si>
  <si>
    <t>Cleared Physical Supply</t>
  </si>
  <si>
    <t>Cleared Virtual Supply</t>
  </si>
  <si>
    <t>Dollar Allocated to Virtual Demand</t>
  </si>
  <si>
    <t>Dollars Allocated to Virtual Supply</t>
  </si>
  <si>
    <t xml:space="preserve"> </t>
  </si>
  <si>
    <t>Net VS</t>
  </si>
  <si>
    <t>Net VD</t>
  </si>
  <si>
    <t>IFM BCR Uplift</t>
  </si>
  <si>
    <t>RUC BCR Uplift</t>
  </si>
  <si>
    <t xml:space="preserve">Sum of all hourly Generation scheduled in the Day-Ahead Schedule and IFM upward AS Awards for all Scheduling Coordinators from CAISO-committed Bid Cost Recovery Eligible Resources in that Trading Hour. (Used to calculate maximum rate for IFM uplift) </t>
  </si>
  <si>
    <t>For a given hour let:</t>
  </si>
  <si>
    <t>VDi = Individual SC cleared virtual supply</t>
  </si>
  <si>
    <t>VSi = Individual SC cleared virtual demand</t>
  </si>
  <si>
    <t>Total RUC Capacity (used to calculate Maximum rate for RUC Tier 1 Uplift)</t>
  </si>
  <si>
    <r>
      <t>SS Supply</t>
    </r>
    <r>
      <rPr>
        <b/>
        <vertAlign val="subscript"/>
        <sz val="10"/>
        <rFont val="Arial"/>
        <family val="2"/>
      </rPr>
      <t xml:space="preserve">i = </t>
    </r>
    <r>
      <rPr>
        <b/>
        <sz val="10"/>
        <rFont val="Arial"/>
        <family val="2"/>
      </rPr>
      <t>Individual SC cleared Day-Ahead Self-Scheduled Generation + Self Scheduled Imports</t>
    </r>
  </si>
  <si>
    <r>
      <t>UL</t>
    </r>
    <r>
      <rPr>
        <b/>
        <vertAlign val="subscript"/>
        <sz val="10"/>
        <rFont val="Arial"/>
        <family val="2"/>
      </rPr>
      <t>i</t>
    </r>
    <r>
      <rPr>
        <b/>
        <sz val="10"/>
        <rFont val="Arial"/>
        <family val="2"/>
      </rPr>
      <t xml:space="preserve"> = Individual SC net negative demand deviation</t>
    </r>
  </si>
  <si>
    <r>
      <t>Sum of total Physical Demand Obligation For IFM Uplift  ∑</t>
    </r>
    <r>
      <rPr>
        <b/>
        <vertAlign val="subscript"/>
        <sz val="10"/>
        <rFont val="Arial"/>
        <family val="2"/>
      </rPr>
      <t>i</t>
    </r>
    <r>
      <rPr>
        <b/>
        <sz val="10"/>
        <rFont val="Arial"/>
        <family val="2"/>
      </rPr>
      <t xml:space="preserve">  (Max (0, IFM Load</t>
    </r>
    <r>
      <rPr>
        <b/>
        <vertAlign val="subscript"/>
        <sz val="10"/>
        <rFont val="Arial"/>
        <family val="2"/>
      </rPr>
      <t>i</t>
    </r>
    <r>
      <rPr>
        <b/>
        <sz val="10"/>
        <rFont val="Arial"/>
        <family val="2"/>
      </rPr>
      <t xml:space="preserve"> – SS Supply</t>
    </r>
    <r>
      <rPr>
        <b/>
        <vertAlign val="subscript"/>
        <sz val="10"/>
        <rFont val="Arial"/>
        <family val="2"/>
      </rPr>
      <t>i</t>
    </r>
    <r>
      <rPr>
        <b/>
        <sz val="10"/>
        <rFont val="Arial"/>
        <family val="2"/>
      </rPr>
      <t>))</t>
    </r>
  </si>
  <si>
    <r>
      <t xml:space="preserve">IFM Demand </t>
    </r>
    <r>
      <rPr>
        <b/>
        <vertAlign val="subscript"/>
        <sz val="10"/>
        <rFont val="Arial"/>
        <family val="2"/>
      </rPr>
      <t>i</t>
    </r>
    <r>
      <rPr>
        <b/>
        <sz val="10"/>
        <rFont val="Arial"/>
        <family val="2"/>
      </rPr>
      <t xml:space="preserve"> = Individual SC cleared Day-Ahead load + Exports</t>
    </r>
  </si>
  <si>
    <t>Cleared Physical Demand in IFM</t>
  </si>
  <si>
    <r>
      <t>Net negative demand deviation for all SCs  ∑UL</t>
    </r>
    <r>
      <rPr>
        <b/>
        <vertAlign val="subscript"/>
        <sz val="10"/>
        <rFont val="Arial"/>
        <family val="2"/>
      </rPr>
      <t>i</t>
    </r>
  </si>
  <si>
    <t>Actual Load (AL)</t>
  </si>
  <si>
    <t>CAISO Forecast (LF)</t>
  </si>
  <si>
    <r>
      <t xml:space="preserve">Virtual Supply Obligation MAX(0,VS </t>
    </r>
    <r>
      <rPr>
        <b/>
        <vertAlign val="subscript"/>
        <sz val="10"/>
        <rFont val="Arial"/>
        <family val="2"/>
      </rPr>
      <t>sw</t>
    </r>
    <r>
      <rPr>
        <b/>
        <sz val="10"/>
        <rFont val="Arial"/>
        <family val="2"/>
      </rPr>
      <t xml:space="preserve"> - VD </t>
    </r>
    <r>
      <rPr>
        <b/>
        <vertAlign val="subscript"/>
        <sz val="10"/>
        <rFont val="Arial"/>
        <family val="2"/>
      </rPr>
      <t>sw</t>
    </r>
    <r>
      <rPr>
        <b/>
        <sz val="10"/>
        <rFont val="Arial"/>
        <family val="2"/>
      </rPr>
      <t>)</t>
    </r>
  </si>
  <si>
    <t>Tier 1 RUC Costs</t>
  </si>
  <si>
    <t xml:space="preserve">Example 1 - Allocation to Virtual Demand for IFM Uplift </t>
  </si>
  <si>
    <t xml:space="preserve">Example 2 - Allocation to Virtual Demand for IFM Uplift </t>
  </si>
  <si>
    <r>
      <t>Sum of net virtual supply  ∑</t>
    </r>
    <r>
      <rPr>
        <b/>
        <vertAlign val="subscript"/>
        <sz val="10"/>
        <rFont val="Arial"/>
        <family val="2"/>
      </rPr>
      <t>i</t>
    </r>
    <r>
      <rPr>
        <b/>
        <sz val="10"/>
        <rFont val="Arial"/>
        <family val="2"/>
      </rPr>
      <t>(MAX(0,VS</t>
    </r>
    <r>
      <rPr>
        <b/>
        <vertAlign val="subscript"/>
        <sz val="10"/>
        <rFont val="Arial"/>
        <family val="2"/>
      </rPr>
      <t>i</t>
    </r>
    <r>
      <rPr>
        <b/>
        <sz val="10"/>
        <rFont val="Arial"/>
        <family val="2"/>
      </rPr>
      <t>- VD</t>
    </r>
    <r>
      <rPr>
        <b/>
        <vertAlign val="subscript"/>
        <sz val="10"/>
        <rFont val="Arial"/>
        <family val="2"/>
      </rPr>
      <t>i</t>
    </r>
    <r>
      <rPr>
        <b/>
        <sz val="10"/>
        <rFont val="Arial"/>
        <family val="2"/>
      </rPr>
      <t>))</t>
    </r>
  </si>
  <si>
    <r>
      <t>Sum of total Net Virtual Demand Obligation ∑</t>
    </r>
    <r>
      <rPr>
        <b/>
        <vertAlign val="subscript"/>
        <sz val="10"/>
        <rFont val="Arial"/>
        <family val="2"/>
      </rPr>
      <t xml:space="preserve">i </t>
    </r>
    <r>
      <rPr>
        <b/>
        <sz val="10"/>
        <rFont val="Arial"/>
        <family val="2"/>
      </rPr>
      <t xml:space="preserve"> (Max (0, VD</t>
    </r>
    <r>
      <rPr>
        <b/>
        <vertAlign val="subscript"/>
        <sz val="10"/>
        <rFont val="Arial"/>
        <family val="2"/>
      </rPr>
      <t>i</t>
    </r>
    <r>
      <rPr>
        <b/>
        <sz val="10"/>
        <rFont val="Arial"/>
        <family val="2"/>
      </rPr>
      <t xml:space="preserve"> – VS</t>
    </r>
    <r>
      <rPr>
        <b/>
        <vertAlign val="subscript"/>
        <sz val="10"/>
        <rFont val="Arial"/>
        <family val="2"/>
      </rPr>
      <t>i</t>
    </r>
    <r>
      <rPr>
        <b/>
        <sz val="10"/>
        <rFont val="Arial"/>
        <family val="2"/>
      </rPr>
      <t>))</t>
    </r>
  </si>
  <si>
    <r>
      <t>Sum of total Virtual Demand Obligation Max(0,VD</t>
    </r>
    <r>
      <rPr>
        <b/>
        <vertAlign val="subscript"/>
        <sz val="10"/>
        <rFont val="Arial"/>
        <family val="2"/>
      </rPr>
      <t>sw</t>
    </r>
    <r>
      <rPr>
        <b/>
        <sz val="10"/>
        <rFont val="Arial"/>
        <family val="2"/>
      </rPr>
      <t>-VS</t>
    </r>
    <r>
      <rPr>
        <b/>
        <vertAlign val="subscript"/>
        <sz val="10"/>
        <rFont val="Arial"/>
        <family val="2"/>
      </rPr>
      <t>sw</t>
    </r>
    <r>
      <rPr>
        <b/>
        <sz val="10"/>
        <rFont val="Arial"/>
        <family val="2"/>
      </rPr>
      <t xml:space="preserve">) + Min (0, PDsw - AD) 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</si>
</sst>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0_);[Red]\(0.00\)"/>
    <numFmt numFmtId="166" formatCode="&quot;$&quot;#,##0.00"/>
    <numFmt numFmtId="167" formatCode="#,##0.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1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sz val="10"/>
      <name val="Albertus MT"/>
      <family val="1"/>
    </font>
    <font>
      <sz val="12"/>
      <color indexed="8"/>
      <name val="Times New Roman"/>
      <family val="0"/>
    </font>
    <font>
      <b/>
      <vertAlign val="subscript"/>
      <sz val="10"/>
      <name val="Arial"/>
      <family val="2"/>
    </font>
    <font>
      <vertAlign val="subscript"/>
      <sz val="12"/>
      <color indexed="8"/>
      <name val="Times New Roman"/>
      <family val="1"/>
    </font>
    <font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6"/>
        <bgColor indexed="64"/>
      </patternFill>
    </fill>
    <fill>
      <patternFill patternType="solid">
        <fgColor indexed="4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3" fontId="0" fillId="0" borderId="0" xfId="0" applyNumberFormat="1" applyFill="1" applyBorder="1" applyAlignment="1">
      <alignment/>
    </xf>
    <xf numFmtId="3" fontId="0" fillId="0" borderId="0" xfId="0" applyNumberFormat="1" applyAlignment="1">
      <alignment/>
    </xf>
    <xf numFmtId="44" fontId="0" fillId="0" borderId="0" xfId="0" applyNumberFormat="1" applyAlignment="1">
      <alignment/>
    </xf>
    <xf numFmtId="0" fontId="5" fillId="0" borderId="0" xfId="0" applyFont="1" applyAlignment="1">
      <alignment/>
    </xf>
    <xf numFmtId="0" fontId="6" fillId="2" borderId="0" xfId="0" applyFont="1" applyFill="1" applyAlignment="1">
      <alignment/>
    </xf>
    <xf numFmtId="0" fontId="0" fillId="3" borderId="1" xfId="0" applyFill="1" applyBorder="1" applyAlignment="1">
      <alignment/>
    </xf>
    <xf numFmtId="0" fontId="2" fillId="3" borderId="1" xfId="0" applyFont="1" applyFill="1" applyBorder="1" applyAlignment="1">
      <alignment/>
    </xf>
    <xf numFmtId="44" fontId="0" fillId="0" borderId="0" xfId="17" applyFill="1" applyBorder="1" applyAlignment="1">
      <alignment/>
    </xf>
    <xf numFmtId="44" fontId="0" fillId="0" borderId="0" xfId="17" applyAlignment="1">
      <alignment/>
    </xf>
    <xf numFmtId="44" fontId="0" fillId="3" borderId="1" xfId="0" applyNumberFormat="1" applyFill="1" applyBorder="1" applyAlignment="1">
      <alignment/>
    </xf>
    <xf numFmtId="0" fontId="7" fillId="0" borderId="0" xfId="0" applyFont="1" applyAlignment="1">
      <alignment/>
    </xf>
    <xf numFmtId="8" fontId="2" fillId="0" borderId="0" xfId="0" applyNumberFormat="1" applyFont="1" applyAlignment="1">
      <alignment/>
    </xf>
    <xf numFmtId="3" fontId="0" fillId="0" borderId="0" xfId="0" applyNumberFormat="1" applyAlignment="1">
      <alignment horizontal="right"/>
    </xf>
    <xf numFmtId="10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38" fontId="2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0" fontId="2" fillId="0" borderId="0" xfId="0" applyFont="1" applyAlignment="1">
      <alignment wrapText="1"/>
    </xf>
    <xf numFmtId="0" fontId="11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1295400</xdr:colOff>
      <xdr:row>18</xdr:row>
      <xdr:rowOff>47625</xdr:rowOff>
    </xdr:from>
    <xdr:to>
      <xdr:col>0</xdr:col>
      <xdr:colOff>4486275</xdr:colOff>
      <xdr:row>18</xdr:row>
      <xdr:rowOff>47625</xdr:rowOff>
    </xdr:to>
    <xdr:sp>
      <xdr:nvSpPr>
        <xdr:cNvPr id="1" name="Line 2"/>
        <xdr:cNvSpPr>
          <a:spLocks/>
        </xdr:cNvSpPr>
      </xdr:nvSpPr>
      <xdr:spPr>
        <a:xfrm>
          <a:off x="1295400" y="3419475"/>
          <a:ext cx="3190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523875</xdr:colOff>
      <xdr:row>7</xdr:row>
      <xdr:rowOff>85725</xdr:rowOff>
    </xdr:from>
    <xdr:to>
      <xdr:col>4</xdr:col>
      <xdr:colOff>314325</xdr:colOff>
      <xdr:row>12</xdr:row>
      <xdr:rowOff>85725</xdr:rowOff>
    </xdr:to>
    <xdr:sp>
      <xdr:nvSpPr>
        <xdr:cNvPr id="2" name="Rectangle 8"/>
        <xdr:cNvSpPr>
          <a:spLocks/>
        </xdr:cNvSpPr>
      </xdr:nvSpPr>
      <xdr:spPr>
        <a:xfrm>
          <a:off x="7505700" y="1295400"/>
          <a:ext cx="1657350" cy="1133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This number will be used for denominator to calculate rate if sum of Physical Demand obligation + Virtual Demand Obligation is smaller to limit rate. This is existing policy.</a:t>
          </a:r>
        </a:p>
      </xdr:txBody>
    </xdr:sp>
    <xdr:clientData/>
  </xdr:twoCellAnchor>
  <xdr:twoCellAnchor>
    <xdr:from>
      <xdr:col>1</xdr:col>
      <xdr:colOff>1000125</xdr:colOff>
      <xdr:row>10</xdr:row>
      <xdr:rowOff>104775</xdr:rowOff>
    </xdr:from>
    <xdr:to>
      <xdr:col>2</xdr:col>
      <xdr:colOff>495300</xdr:colOff>
      <xdr:row>10</xdr:row>
      <xdr:rowOff>333375</xdr:rowOff>
    </xdr:to>
    <xdr:sp>
      <xdr:nvSpPr>
        <xdr:cNvPr id="3" name="Line 9"/>
        <xdr:cNvSpPr>
          <a:spLocks/>
        </xdr:cNvSpPr>
      </xdr:nvSpPr>
      <xdr:spPr>
        <a:xfrm flipV="1">
          <a:off x="6962775" y="1800225"/>
          <a:ext cx="51435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1295400</xdr:colOff>
      <xdr:row>20</xdr:row>
      <xdr:rowOff>47625</xdr:rowOff>
    </xdr:from>
    <xdr:to>
      <xdr:col>1</xdr:col>
      <xdr:colOff>647700</xdr:colOff>
      <xdr:row>20</xdr:row>
      <xdr:rowOff>47625</xdr:rowOff>
    </xdr:to>
    <xdr:sp>
      <xdr:nvSpPr>
        <xdr:cNvPr id="1" name="Line 2"/>
        <xdr:cNvSpPr>
          <a:spLocks/>
        </xdr:cNvSpPr>
      </xdr:nvSpPr>
      <xdr:spPr>
        <a:xfrm>
          <a:off x="1295400" y="3448050"/>
          <a:ext cx="5314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523875</xdr:colOff>
      <xdr:row>6</xdr:row>
      <xdr:rowOff>85725</xdr:rowOff>
    </xdr:from>
    <xdr:to>
      <xdr:col>4</xdr:col>
      <xdr:colOff>314325</xdr:colOff>
      <xdr:row>15</xdr:row>
      <xdr:rowOff>38100</xdr:rowOff>
    </xdr:to>
    <xdr:sp>
      <xdr:nvSpPr>
        <xdr:cNvPr id="2" name="Rectangle 4"/>
        <xdr:cNvSpPr>
          <a:spLocks/>
        </xdr:cNvSpPr>
      </xdr:nvSpPr>
      <xdr:spPr>
        <a:xfrm>
          <a:off x="7505700" y="1162050"/>
          <a:ext cx="1657350" cy="1447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This number will be used for denominator to calculate rate if sum of Physical Demand obligation + Virtual Demand Obligation is smaller to limit rate. This is existing policy. </a:t>
          </a:r>
        </a:p>
      </xdr:txBody>
    </xdr:sp>
    <xdr:clientData/>
  </xdr:twoCellAnchor>
  <xdr:twoCellAnchor>
    <xdr:from>
      <xdr:col>2</xdr:col>
      <xdr:colOff>0</xdr:colOff>
      <xdr:row>10</xdr:row>
      <xdr:rowOff>9525</xdr:rowOff>
    </xdr:from>
    <xdr:to>
      <xdr:col>2</xdr:col>
      <xdr:colOff>514350</xdr:colOff>
      <xdr:row>10</xdr:row>
      <xdr:rowOff>66675</xdr:rowOff>
    </xdr:to>
    <xdr:sp>
      <xdr:nvSpPr>
        <xdr:cNvPr id="3" name="Line 5"/>
        <xdr:cNvSpPr>
          <a:spLocks/>
        </xdr:cNvSpPr>
      </xdr:nvSpPr>
      <xdr:spPr>
        <a:xfrm flipV="1">
          <a:off x="6981825" y="1733550"/>
          <a:ext cx="51435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2019300</xdr:colOff>
      <xdr:row>26</xdr:row>
      <xdr:rowOff>9525</xdr:rowOff>
    </xdr:from>
    <xdr:to>
      <xdr:col>0</xdr:col>
      <xdr:colOff>3238500</xdr:colOff>
      <xdr:row>26</xdr:row>
      <xdr:rowOff>9525</xdr:rowOff>
    </xdr:to>
    <xdr:sp>
      <xdr:nvSpPr>
        <xdr:cNvPr id="4" name="Line 20"/>
        <xdr:cNvSpPr>
          <a:spLocks/>
        </xdr:cNvSpPr>
      </xdr:nvSpPr>
      <xdr:spPr>
        <a:xfrm>
          <a:off x="2019300" y="438150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1028700</xdr:colOff>
      <xdr:row>24</xdr:row>
      <xdr:rowOff>57150</xdr:rowOff>
    </xdr:from>
    <xdr:to>
      <xdr:col>0</xdr:col>
      <xdr:colOff>2495550</xdr:colOff>
      <xdr:row>27</xdr:row>
      <xdr:rowOff>85725</xdr:rowOff>
    </xdr:to>
    <xdr:sp>
      <xdr:nvSpPr>
        <xdr:cNvPr id="5" name="TextBox 22"/>
        <xdr:cNvSpPr txBox="1">
          <a:spLocks noChangeArrowheads="1"/>
        </xdr:cNvSpPr>
      </xdr:nvSpPr>
      <xdr:spPr>
        <a:xfrm>
          <a:off x="1028700" y="4105275"/>
          <a:ext cx="146685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$ IFM Uplift  *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tabSelected="1" workbookViewId="0" topLeftCell="A1">
      <selection activeCell="A4" sqref="A4"/>
    </sheetView>
  </sheetViews>
  <sheetFormatPr defaultColWidth="9.140625" defaultRowHeight="12.75"/>
  <cols>
    <col min="1" max="1" width="89.421875" style="0" bestFit="1" customWidth="1"/>
    <col min="2" max="2" width="15.28125" style="0" bestFit="1" customWidth="1"/>
    <col min="3" max="3" width="14.00390625" style="0" bestFit="1" customWidth="1"/>
    <col min="4" max="5" width="14.00390625" style="0" customWidth="1"/>
    <col min="6" max="6" width="10.8515625" style="0" bestFit="1" customWidth="1"/>
  </cols>
  <sheetData>
    <row r="1" ht="15.75">
      <c r="A1" s="6" t="s">
        <v>37</v>
      </c>
    </row>
    <row r="3" ht="12.75">
      <c r="A3" s="21"/>
    </row>
    <row r="4" ht="12.75">
      <c r="A4" s="2"/>
    </row>
    <row r="5" ht="12.75">
      <c r="A5" s="2" t="s">
        <v>23</v>
      </c>
    </row>
    <row r="6" ht="14.25">
      <c r="A6" s="2" t="s">
        <v>30</v>
      </c>
    </row>
    <row r="7" ht="14.25">
      <c r="A7" s="2" t="s">
        <v>27</v>
      </c>
    </row>
    <row r="8" ht="12.75">
      <c r="A8" s="2" t="s">
        <v>24</v>
      </c>
    </row>
    <row r="9" ht="12.75">
      <c r="A9" s="2" t="s">
        <v>25</v>
      </c>
    </row>
    <row r="10" spans="1:2" ht="12.75">
      <c r="A10" s="2" t="s">
        <v>33</v>
      </c>
      <c r="B10" s="17">
        <v>30000</v>
      </c>
    </row>
    <row r="11" spans="1:2" ht="38.25">
      <c r="A11" s="20" t="s">
        <v>22</v>
      </c>
      <c r="B11" s="17">
        <v>14000</v>
      </c>
    </row>
    <row r="12" spans="1:2" ht="12.75">
      <c r="A12" s="2" t="s">
        <v>3</v>
      </c>
      <c r="B12" s="14">
        <v>12000</v>
      </c>
    </row>
    <row r="13" spans="1:2" ht="14.25">
      <c r="A13" s="20" t="s">
        <v>29</v>
      </c>
      <c r="B13" s="18">
        <v>15000</v>
      </c>
    </row>
    <row r="14" spans="1:2" ht="14.25">
      <c r="A14" s="2" t="s">
        <v>41</v>
      </c>
      <c r="B14" s="17">
        <f>MAX(0,B31-B33)+MIN(0,B30-MAX(B10))</f>
        <v>2000</v>
      </c>
    </row>
    <row r="15" spans="1:2" ht="14.25">
      <c r="A15" s="2" t="s">
        <v>40</v>
      </c>
      <c r="B15" s="18">
        <f>SUM(MAX(0,B37-C37),MAX(0,B38-C38),MAX(0,B39-C39),MAX(0,B40-C40))</f>
        <v>2500</v>
      </c>
    </row>
    <row r="16" ht="12.75">
      <c r="A16" s="2"/>
    </row>
    <row r="17" spans="1:3" ht="12.75">
      <c r="A17" s="2"/>
      <c r="B17" s="3"/>
      <c r="C17" s="3"/>
    </row>
    <row r="18" ht="12.75">
      <c r="B18" s="13"/>
    </row>
    <row r="19" ht="12.75">
      <c r="B19" s="13"/>
    </row>
    <row r="20" spans="1:2" ht="12.75">
      <c r="A20" s="13"/>
      <c r="B20" s="3"/>
    </row>
    <row r="21" spans="1:2" ht="12.75">
      <c r="A21" s="13"/>
      <c r="B21" s="3"/>
    </row>
    <row r="22" spans="1:5" ht="12.75">
      <c r="A22" s="13"/>
      <c r="B22" s="3"/>
      <c r="E22" s="4"/>
    </row>
    <row r="23" spans="1:2" ht="12.75">
      <c r="A23" s="13" t="s">
        <v>17</v>
      </c>
      <c r="B23" s="3"/>
    </row>
    <row r="24" spans="1:7" ht="12.75">
      <c r="A24" s="13"/>
      <c r="B24" s="3"/>
      <c r="G24" s="4"/>
    </row>
    <row r="25" spans="1:2" ht="12.75">
      <c r="A25" s="13"/>
      <c r="B25" s="3"/>
    </row>
    <row r="26" spans="1:5" ht="12.75">
      <c r="A26" s="13"/>
      <c r="B26" s="3"/>
      <c r="E26" s="4"/>
    </row>
    <row r="27" spans="1:2" ht="12.75">
      <c r="A27" s="13"/>
      <c r="B27" s="3"/>
    </row>
    <row r="28" ht="12.75">
      <c r="A28" s="2"/>
    </row>
    <row r="30" spans="1:5" ht="12.75">
      <c r="A30" t="s">
        <v>31</v>
      </c>
      <c r="B30" s="4">
        <v>30000</v>
      </c>
      <c r="C30" s="4"/>
      <c r="D30" s="4"/>
      <c r="E30" s="4"/>
    </row>
    <row r="31" spans="1:5" ht="12.75">
      <c r="A31" t="s">
        <v>12</v>
      </c>
      <c r="B31" s="4">
        <f>SUM(B37:B40)</f>
        <v>5000</v>
      </c>
      <c r="C31" s="4"/>
      <c r="D31" s="4"/>
      <c r="E31" s="4"/>
    </row>
    <row r="32" spans="1:5" ht="12.75">
      <c r="A32" t="s">
        <v>13</v>
      </c>
      <c r="B32" s="4">
        <v>32000</v>
      </c>
      <c r="C32" s="4"/>
      <c r="D32" s="4"/>
      <c r="E32" s="4"/>
    </row>
    <row r="33" spans="1:2" ht="12.75">
      <c r="A33" t="s">
        <v>14</v>
      </c>
      <c r="B33" s="4">
        <v>3000</v>
      </c>
    </row>
    <row r="34" ht="12.75">
      <c r="B34" s="15"/>
    </row>
    <row r="35" ht="12.75">
      <c r="B35" s="15"/>
    </row>
    <row r="36" spans="1:5" ht="12.75">
      <c r="A36" s="7" t="s">
        <v>10</v>
      </c>
      <c r="B36" s="7" t="s">
        <v>0</v>
      </c>
      <c r="C36" s="7" t="s">
        <v>1</v>
      </c>
      <c r="D36" s="7" t="s">
        <v>19</v>
      </c>
      <c r="E36" s="7" t="s">
        <v>20</v>
      </c>
    </row>
    <row r="37" spans="1:6" ht="12.75">
      <c r="A37" s="8" t="s">
        <v>5</v>
      </c>
      <c r="B37" s="8">
        <v>900</v>
      </c>
      <c r="C37" s="8">
        <v>1400</v>
      </c>
      <c r="D37" s="8">
        <f>B37-C37</f>
        <v>-500</v>
      </c>
      <c r="E37" s="12">
        <f>IF(D37&lt;0,0,(D37/$B$15)*$B$14*$B$45)</f>
        <v>0</v>
      </c>
      <c r="F37" s="5"/>
    </row>
    <row r="38" spans="1:5" ht="12.75">
      <c r="A38" s="8" t="s">
        <v>6</v>
      </c>
      <c r="B38" s="8">
        <v>1500</v>
      </c>
      <c r="C38" s="8">
        <v>400</v>
      </c>
      <c r="D38" s="8">
        <f>B38-C38</f>
        <v>1100</v>
      </c>
      <c r="E38" s="12">
        <f>IF(D38&lt;0,0,(D38/$B$15)*$B$14*$B$45)</f>
        <v>621.1764705882354</v>
      </c>
    </row>
    <row r="39" spans="1:5" ht="12.75">
      <c r="A39" s="8" t="s">
        <v>7</v>
      </c>
      <c r="B39" s="8">
        <v>1100</v>
      </c>
      <c r="C39" s="8">
        <v>500</v>
      </c>
      <c r="D39" s="8">
        <f>B39-C39</f>
        <v>600</v>
      </c>
      <c r="E39" s="12">
        <f>IF(D39&lt;0,0,(D39/$B$15)*$B$14*$B$45)</f>
        <v>338.82352941176475</v>
      </c>
    </row>
    <row r="40" spans="1:5" ht="12.75">
      <c r="A40" s="8" t="s">
        <v>11</v>
      </c>
      <c r="B40" s="8">
        <v>1500</v>
      </c>
      <c r="C40" s="8">
        <v>700</v>
      </c>
      <c r="D40" s="8">
        <f>B40-C40</f>
        <v>800</v>
      </c>
      <c r="E40" s="12">
        <f>IF(D40&lt;0,0,(D40/$B$15)*$B$14*$B$45)</f>
        <v>451.764705882353</v>
      </c>
    </row>
    <row r="41" spans="1:5" ht="12.75">
      <c r="A41" s="9" t="s">
        <v>2</v>
      </c>
      <c r="B41" s="9">
        <f>SUM(B37:B40)</f>
        <v>5000</v>
      </c>
      <c r="C41" s="9">
        <f>SUM(C37:C40)</f>
        <v>3000</v>
      </c>
      <c r="D41" s="9">
        <f>SUM(D37:D40)</f>
        <v>2000</v>
      </c>
      <c r="E41" s="12">
        <f>SUM(E37:E40)</f>
        <v>1411.7647058823532</v>
      </c>
    </row>
    <row r="42" spans="1:5" ht="12.75">
      <c r="A42" s="2"/>
      <c r="B42" s="2"/>
      <c r="C42" s="2"/>
      <c r="D42" s="2"/>
      <c r="E42" s="2"/>
    </row>
    <row r="43" spans="1:5" ht="12.75">
      <c r="A43" s="2"/>
      <c r="B43" s="2"/>
      <c r="C43" s="2"/>
      <c r="D43" s="2"/>
      <c r="E43" s="2"/>
    </row>
    <row r="44" spans="1:5" ht="12.75">
      <c r="A44" s="2"/>
      <c r="B44" s="2"/>
      <c r="C44" s="2"/>
      <c r="D44" s="2"/>
      <c r="E44" s="2"/>
    </row>
    <row r="45" spans="1:5" ht="12.75">
      <c r="A45" s="1" t="s">
        <v>8</v>
      </c>
      <c r="B45" s="10">
        <f>MIN(B12/B11,B12/(B13+B14))</f>
        <v>0.7058823529411765</v>
      </c>
      <c r="C45" s="3"/>
      <c r="D45" s="3"/>
      <c r="E45" s="3"/>
    </row>
    <row r="46" spans="1:3" ht="12.75">
      <c r="A46" s="1" t="s">
        <v>15</v>
      </c>
      <c r="B46" s="11">
        <f>IF(B14=0,0,$B$14*$B$45)</f>
        <v>1411.764705882353</v>
      </c>
      <c r="C46" s="16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8"/>
  <sheetViews>
    <sheetView workbookViewId="0" topLeftCell="A1">
      <selection activeCell="A3" sqref="A3"/>
    </sheetView>
  </sheetViews>
  <sheetFormatPr defaultColWidth="9.140625" defaultRowHeight="12.75"/>
  <cols>
    <col min="1" max="1" width="89.421875" style="0" bestFit="1" customWidth="1"/>
    <col min="2" max="2" width="15.28125" style="0" bestFit="1" customWidth="1"/>
    <col min="3" max="3" width="14.00390625" style="0" bestFit="1" customWidth="1"/>
    <col min="4" max="5" width="14.00390625" style="0" customWidth="1"/>
    <col min="6" max="6" width="10.8515625" style="0" bestFit="1" customWidth="1"/>
  </cols>
  <sheetData>
    <row r="1" ht="15.75">
      <c r="A1" s="6" t="s">
        <v>38</v>
      </c>
    </row>
    <row r="2" ht="16.5" customHeight="1"/>
    <row r="3" ht="12.75">
      <c r="A3" s="2"/>
    </row>
    <row r="4" ht="12.75">
      <c r="A4" s="2" t="s">
        <v>23</v>
      </c>
    </row>
    <row r="5" ht="12.75">
      <c r="A5" s="2"/>
    </row>
    <row r="6" ht="14.25">
      <c r="A6" s="2" t="s">
        <v>28</v>
      </c>
    </row>
    <row r="7" ht="12.75">
      <c r="A7" s="2" t="s">
        <v>24</v>
      </c>
    </row>
    <row r="8" ht="12.75">
      <c r="A8" s="2" t="s">
        <v>25</v>
      </c>
    </row>
    <row r="9" spans="1:2" ht="12.75">
      <c r="A9" s="2" t="s">
        <v>34</v>
      </c>
      <c r="B9" s="17">
        <v>34000</v>
      </c>
    </row>
    <row r="10" spans="1:2" ht="12.75">
      <c r="A10" s="2" t="s">
        <v>33</v>
      </c>
      <c r="B10" s="17">
        <v>32000</v>
      </c>
    </row>
    <row r="11" spans="1:2" ht="12.75">
      <c r="A11" s="2" t="s">
        <v>26</v>
      </c>
      <c r="B11" s="17">
        <v>4000</v>
      </c>
    </row>
    <row r="12" spans="1:2" ht="12.75">
      <c r="A12" s="2" t="s">
        <v>4</v>
      </c>
      <c r="B12" s="14">
        <v>2000</v>
      </c>
    </row>
    <row r="13" spans="1:2" ht="12.75">
      <c r="A13" s="2" t="s">
        <v>36</v>
      </c>
      <c r="B13" s="14">
        <f>B12*MAX(0,(B9-B10)/B11)</f>
        <v>1000</v>
      </c>
    </row>
    <row r="14" spans="1:2" ht="14.25">
      <c r="A14" s="2" t="s">
        <v>32</v>
      </c>
      <c r="B14" s="18">
        <v>2000</v>
      </c>
    </row>
    <row r="15" spans="1:2" ht="14.25">
      <c r="A15" s="2" t="s">
        <v>35</v>
      </c>
      <c r="B15" s="19">
        <f>MAX(0,B35-B33)+MIN(0,B32-B10)</f>
        <v>3000</v>
      </c>
    </row>
    <row r="16" spans="1:2" ht="14.25">
      <c r="A16" s="2" t="s">
        <v>39</v>
      </c>
      <c r="B16" s="2">
        <f>SUM(MAX(0,C39-B39),MAX(0,C40-B40),MAX(0,C41-B41),MAX(0,C42-B42))</f>
        <v>3300</v>
      </c>
    </row>
    <row r="17" ht="12.75">
      <c r="B17" s="18"/>
    </row>
    <row r="18" ht="12.75">
      <c r="A18" s="2"/>
    </row>
    <row r="19" spans="1:3" ht="12.75">
      <c r="A19" s="2"/>
      <c r="B19" s="3"/>
      <c r="C19" s="3"/>
    </row>
    <row r="20" ht="12.75">
      <c r="B20" s="13"/>
    </row>
    <row r="21" ht="12.75">
      <c r="B21" s="13"/>
    </row>
    <row r="22" spans="1:2" ht="12.75">
      <c r="A22" s="13"/>
      <c r="B22" s="3"/>
    </row>
    <row r="23" spans="1:2" ht="12.75">
      <c r="A23" s="13"/>
      <c r="B23" s="3"/>
    </row>
    <row r="24" spans="1:5" ht="12.75">
      <c r="A24" s="13"/>
      <c r="B24" s="3"/>
      <c r="E24" s="4"/>
    </row>
    <row r="25" spans="1:2" ht="12.75">
      <c r="A25" s="13" t="s">
        <v>17</v>
      </c>
      <c r="B25" s="3"/>
    </row>
    <row r="26" spans="1:7" ht="12.75">
      <c r="A26" s="13"/>
      <c r="B26" s="3"/>
      <c r="G26" s="4"/>
    </row>
    <row r="27" spans="1:2" ht="12.75">
      <c r="A27" s="13"/>
      <c r="B27" s="3"/>
    </row>
    <row r="28" spans="1:5" ht="12.75">
      <c r="A28" s="13"/>
      <c r="B28" s="3"/>
      <c r="D28" s="4"/>
      <c r="E28" s="4"/>
    </row>
    <row r="29" spans="1:2" ht="12.75">
      <c r="A29" s="13"/>
      <c r="B29" s="3"/>
    </row>
    <row r="30" ht="12.75">
      <c r="A30" s="2"/>
    </row>
    <row r="31" ht="12.75">
      <c r="E31" s="4"/>
    </row>
    <row r="32" spans="1:5" ht="12.75">
      <c r="A32" t="s">
        <v>31</v>
      </c>
      <c r="B32" s="4">
        <v>34000</v>
      </c>
      <c r="C32" s="4"/>
      <c r="D32" s="4"/>
      <c r="E32" s="4"/>
    </row>
    <row r="33" spans="1:5" ht="12.75">
      <c r="A33" t="s">
        <v>12</v>
      </c>
      <c r="B33" s="4">
        <f>SUM(B39:B42)</f>
        <v>3000</v>
      </c>
      <c r="C33" s="4"/>
      <c r="D33" s="4"/>
      <c r="E33" s="4"/>
    </row>
    <row r="34" spans="1:5" ht="12.75">
      <c r="A34" t="s">
        <v>13</v>
      </c>
      <c r="B34" s="4">
        <v>31000</v>
      </c>
      <c r="C34" s="4"/>
      <c r="D34" s="4"/>
      <c r="E34" s="4"/>
    </row>
    <row r="35" spans="1:2" ht="12.75">
      <c r="A35" t="s">
        <v>14</v>
      </c>
      <c r="B35" s="4">
        <f>SUM(C39:C42)</f>
        <v>6000</v>
      </c>
    </row>
    <row r="36" ht="12.75">
      <c r="B36" s="15"/>
    </row>
    <row r="37" ht="12.75">
      <c r="B37" s="15"/>
    </row>
    <row r="38" spans="1:5" ht="12.75">
      <c r="A38" s="7" t="s">
        <v>10</v>
      </c>
      <c r="B38" s="7" t="s">
        <v>0</v>
      </c>
      <c r="C38" s="7" t="s">
        <v>1</v>
      </c>
      <c r="D38" s="7" t="s">
        <v>18</v>
      </c>
      <c r="E38" s="7" t="s">
        <v>21</v>
      </c>
    </row>
    <row r="39" spans="1:6" ht="12.75">
      <c r="A39" s="8" t="s">
        <v>5</v>
      </c>
      <c r="B39" s="8">
        <v>200</v>
      </c>
      <c r="C39" s="8">
        <v>2500</v>
      </c>
      <c r="D39" s="8">
        <f>C39-B39</f>
        <v>2300</v>
      </c>
      <c r="E39" s="12">
        <f>MAX(0,D39/$B$16*$B$15*$B$47)</f>
        <v>418.18181818181824</v>
      </c>
      <c r="F39" s="5"/>
    </row>
    <row r="40" spans="1:5" ht="12.75">
      <c r="A40" s="8" t="s">
        <v>6</v>
      </c>
      <c r="B40" s="8">
        <v>600</v>
      </c>
      <c r="C40" s="8">
        <v>1300</v>
      </c>
      <c r="D40" s="8">
        <f>C40-B40</f>
        <v>700</v>
      </c>
      <c r="E40" s="12">
        <f>MAX(0,D40/$B$16*$B$15*$B$47)</f>
        <v>127.27272727272728</v>
      </c>
    </row>
    <row r="41" spans="1:5" ht="12.75">
      <c r="A41" s="8" t="s">
        <v>7</v>
      </c>
      <c r="B41" s="8">
        <v>700</v>
      </c>
      <c r="C41" s="8">
        <v>1000</v>
      </c>
      <c r="D41" s="8">
        <f>C41-B41</f>
        <v>300</v>
      </c>
      <c r="E41" s="12">
        <f>MAX(0,D41/$B$16*$B$15*$B$47)</f>
        <v>54.545454545454554</v>
      </c>
    </row>
    <row r="42" spans="1:5" ht="12.75">
      <c r="A42" s="8" t="s">
        <v>11</v>
      </c>
      <c r="B42" s="8">
        <v>1500</v>
      </c>
      <c r="C42" s="8">
        <v>1200</v>
      </c>
      <c r="D42" s="8">
        <f>C42-B42</f>
        <v>-300</v>
      </c>
      <c r="E42" s="12">
        <f>MAX(0,D42/$B$16*$B$15*$B$47)</f>
        <v>0</v>
      </c>
    </row>
    <row r="43" spans="1:5" ht="12.75">
      <c r="A43" s="9" t="s">
        <v>2</v>
      </c>
      <c r="B43" s="9">
        <f>SUM(B39:B42)</f>
        <v>3000</v>
      </c>
      <c r="C43" s="9">
        <f>SUM(C39:C42)</f>
        <v>6000</v>
      </c>
      <c r="D43" s="9">
        <f>SUM(D39:D42)</f>
        <v>3000</v>
      </c>
      <c r="E43" s="12">
        <f>SUM(E39:E42)</f>
        <v>600</v>
      </c>
    </row>
    <row r="44" spans="1:5" ht="12.75">
      <c r="A44" s="2"/>
      <c r="B44" s="2"/>
      <c r="C44" s="2"/>
      <c r="D44" s="2"/>
      <c r="E44" s="2"/>
    </row>
    <row r="45" spans="1:5" ht="12.75">
      <c r="A45" s="2"/>
      <c r="B45" s="2"/>
      <c r="C45" s="2"/>
      <c r="D45" s="2"/>
      <c r="E45" s="2"/>
    </row>
    <row r="46" spans="1:5" ht="12.75">
      <c r="A46" s="2"/>
      <c r="B46" s="2"/>
      <c r="C46" s="2"/>
      <c r="D46" s="2"/>
      <c r="E46" s="2"/>
    </row>
    <row r="47" spans="1:5" ht="12.75">
      <c r="A47" s="1" t="s">
        <v>9</v>
      </c>
      <c r="B47" s="10">
        <f>MIN(B13/B11,B13/(B14+B15))</f>
        <v>0.2</v>
      </c>
      <c r="C47" s="3"/>
      <c r="D47" s="3"/>
      <c r="E47" s="3"/>
    </row>
    <row r="48" spans="1:3" ht="12.75">
      <c r="A48" s="1" t="s">
        <v>16</v>
      </c>
      <c r="B48" s="11">
        <f>IF(B15=0,0,B47*B15)</f>
        <v>600</v>
      </c>
      <c r="C48" s="16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CALISO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Appendix A - Cost Allocation Examples</dc:title>
  <dc:subject/>
  <dc:creator>California ISO</dc:creator>
  <cp:keywords/>
  <dc:description/>
  <cp:lastModifiedBy>Margaret Miller</cp:lastModifiedBy>
  <cp:lastPrinted>2009-08-31T20:58:58Z</cp:lastPrinted>
  <dcterms:created xsi:type="dcterms:W3CDTF">2007-06-27T22:35:51Z</dcterms:created>
  <dcterms:modified xsi:type="dcterms:W3CDTF">2009-09-15T00:52:29Z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ExpireDa">
    <vt:lpwstr>2011-09-14T00:00:00Z</vt:lpwstr>
  </property>
  <property fmtid="{D5CDD505-2E9C-101B-9397-08002B2CF9AE}" pid="4" name="OriginalU">
    <vt:lpwstr>http://www.caiso.com/2429/2429101f81a4c0.xls, /2429/2429101f81a4c0.xls</vt:lpwstr>
  </property>
  <property fmtid="{D5CDD505-2E9C-101B-9397-08002B2CF9AE}" pid="5" name="PostDa">
    <vt:lpwstr>2009-09-14T18:20:40Z</vt:lpwstr>
  </property>
  <property fmtid="{D5CDD505-2E9C-101B-9397-08002B2CF9AE}" pid="6" name="ISOSumma">
    <vt:lpwstr>Appendix A - Cost Allocation Examples presented at the Market Surveillance/ Stakeholder Meeting 18-Sept-2009</vt:lpwstr>
  </property>
  <property fmtid="{D5CDD505-2E9C-101B-9397-08002B2CF9AE}" pid="7" name="RevDa">
    <vt:lpwstr>2009-09-14T18:20:40Z</vt:lpwstr>
  </property>
  <property fmtid="{D5CDD505-2E9C-101B-9397-08002B2CF9AE}" pid="8" name="ISOOwn">
    <vt:lpwstr>mmiller</vt:lpwstr>
  </property>
  <property fmtid="{D5CDD505-2E9C-101B-9397-08002B2CF9AE}" pid="9" name="ISOGroupTaxHTFiel">
    <vt:lpwstr>Convergence bidding - papers and proposals|4266d40b-ab9f-46a5-89a8-7b8159c30753;MSC 3) Discussion regarding Convergence Bidding|763a9afd-a86b-4f46-baea-0f42a9ba5357</vt:lpwstr>
  </property>
  <property fmtid="{D5CDD505-2E9C-101B-9397-08002B2CF9AE}" pid="10" name="ISOTopicTaxHTFiel">
    <vt:lpwstr>Stay Informed|d8aff6cb-80bb-4c94-b62f-ad25f81f5c96</vt:lpwstr>
  </property>
  <property fmtid="{D5CDD505-2E9C-101B-9397-08002B2CF9AE}" pid="11" name="ISOKeywordsTaxHTFiel">
    <vt:lpwstr>convergence bidding|886862d2-564f-4f39-93f4-9be3879942ff</vt:lpwstr>
  </property>
  <property fmtid="{D5CDD505-2E9C-101B-9397-08002B2CF9AE}" pid="12" name="ISOKeywor">
    <vt:lpwstr>446;#convergence bidding|886862d2-564f-4f39-93f4-9be3879942ff</vt:lpwstr>
  </property>
  <property fmtid="{D5CDD505-2E9C-101B-9397-08002B2CF9AE}" pid="13" name="ISOGroupSequen">
    <vt:lpwstr>93510|4000;94643|3000</vt:lpwstr>
  </property>
  <property fmtid="{D5CDD505-2E9C-101B-9397-08002B2CF9AE}" pid="14" name="ISOGro">
    <vt:lpwstr>3572;#Convergence bidding - papers and proposals|4266d40b-ab9f-46a5-89a8-7b8159c30753;#3580;#MSC 3) Discussion regarding Convergence Bidding|763a9afd-a86b-4f46-baea-0f42a9ba5357</vt:lpwstr>
  </property>
  <property fmtid="{D5CDD505-2E9C-101B-9397-08002B2CF9AE}" pid="15" name="TaxCatchA">
    <vt:lpwstr>3580;#MSC 3) Discussion regarding Convergence Bidding|763a9afd-a86b-4f46-baea-0f42a9ba5357;#446;#convergence bidding|886862d2-564f-4f39-93f4-9be3879942ff;#11;#Stay Informed|d8aff6cb-80bb-4c94-b62f-ad25f81f5c96;#3;#Archived|0019c6e1-8c5e-460c-a653-a944372c</vt:lpwstr>
  </property>
  <property fmtid="{D5CDD505-2E9C-101B-9397-08002B2CF9AE}" pid="16" name="ISOTop">
    <vt:lpwstr>11;#Stay Informed|d8aff6cb-80bb-4c94-b62f-ad25f81f5c96</vt:lpwstr>
  </property>
  <property fmtid="{D5CDD505-2E9C-101B-9397-08002B2CF9AE}" pid="17" name="Importa">
    <vt:lpwstr>0</vt:lpwstr>
  </property>
  <property fmtid="{D5CDD505-2E9C-101B-9397-08002B2CF9AE}" pid="18" name="Ord">
    <vt:lpwstr>25280500.0000000</vt:lpwstr>
  </property>
  <property fmtid="{D5CDD505-2E9C-101B-9397-08002B2CF9AE}" pid="19" name="Orig Post Da">
    <vt:lpwstr>2009-09-14T18:20:40Z</vt:lpwstr>
  </property>
  <property fmtid="{D5CDD505-2E9C-101B-9397-08002B2CF9AE}" pid="20" name="ISOArchiveTaxHTFiel">
    <vt:lpwstr>Not Archived|d4ac4999-fa66-470b-a400-7ab6671d1fab</vt:lpwstr>
  </property>
  <property fmtid="{D5CDD505-2E9C-101B-9397-08002B2CF9AE}" pid="21" name="ISOArchi">
    <vt:lpwstr>3;#Archived|0019c6e1-8c5e-460c-a653-a944372c5015</vt:lpwstr>
  </property>
  <property fmtid="{D5CDD505-2E9C-101B-9397-08002B2CF9AE}" pid="22" name="OriginalUriCo">
    <vt:lpwstr>http://www.caiso.com/2429/2429101f81a4c0.xls, http://www.caiso.com/2429/2429101f81a4c0.xls</vt:lpwstr>
  </property>
  <property fmtid="{D5CDD505-2E9C-101B-9397-08002B2CF9AE}" pid="23" name="PageLi">
    <vt:lpwstr/>
  </property>
  <property fmtid="{D5CDD505-2E9C-101B-9397-08002B2CF9AE}" pid="24" name="Market Noti">
    <vt:lpwstr>0</vt:lpwstr>
  </property>
  <property fmtid="{D5CDD505-2E9C-101B-9397-08002B2CF9AE}" pid="25" name="Archiv">
    <vt:lpwstr>0</vt:lpwstr>
  </property>
  <property fmtid="{D5CDD505-2E9C-101B-9397-08002B2CF9AE}" pid="26" name="News Relea">
    <vt:lpwstr>0</vt:lpwstr>
  </property>
  <property fmtid="{D5CDD505-2E9C-101B-9397-08002B2CF9AE}" pid="27" name="ISODescripti">
    <vt:lpwstr/>
  </property>
  <property fmtid="{D5CDD505-2E9C-101B-9397-08002B2CF9AE}" pid="28" name="OriginalURIBack">
    <vt:lpwstr>http://www.caiso.com/2429/2429101f81a4c0.xls, /2429/2429101f81a4c0.xls</vt:lpwstr>
  </property>
  <property fmtid="{D5CDD505-2E9C-101B-9397-08002B2CF9AE}" pid="29" name="m9e70a6096144fc698577b786817f2">
    <vt:lpwstr>Archived|0019c6e1-8c5e-460c-a653-a944372c5015</vt:lpwstr>
  </property>
</Properties>
</file>