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505" activeTab="2"/>
  </bookViews>
  <sheets>
    <sheet name="Underdelivered" sheetId="1" r:id="rId1"/>
    <sheet name="Follow Dispatch" sheetId="2" r:id="rId2"/>
    <sheet name="Overdelivered" sheetId="3" r:id="rId3"/>
  </sheets>
  <definedNames/>
  <calcPr fullCalcOnLoad="1"/>
</workbook>
</file>

<file path=xl/sharedStrings.xml><?xml version="1.0" encoding="utf-8"?>
<sst xmlns="http://schemas.openxmlformats.org/spreadsheetml/2006/main" count="186" uniqueCount="68">
  <si>
    <t>Assumptions -</t>
  </si>
  <si>
    <t xml:space="preserve">          No AS and RUC</t>
  </si>
  <si>
    <t>Resource Characteristics</t>
  </si>
  <si>
    <t>PMIN</t>
  </si>
  <si>
    <t>PMAX</t>
  </si>
  <si>
    <t>MLC Amount</t>
  </si>
  <si>
    <t>SUC</t>
  </si>
  <si>
    <t>Market Inputs -</t>
  </si>
  <si>
    <t xml:space="preserve">          DA Schedule</t>
  </si>
  <si>
    <t xml:space="preserve">          DA LMP</t>
  </si>
  <si>
    <t xml:space="preserve">          DOP</t>
  </si>
  <si>
    <t xml:space="preserve">          RTM LMP</t>
  </si>
  <si>
    <t xml:space="preserve">          DA Bid Price</t>
  </si>
  <si>
    <t xml:space="preserve">          RTM Bid Price</t>
  </si>
  <si>
    <t>Expected Energy Types -</t>
  </si>
  <si>
    <t>Proposed</t>
  </si>
  <si>
    <t>Current</t>
  </si>
  <si>
    <t xml:space="preserve">          Day-Ahead Minimum Load Energy (DAMLE)</t>
  </si>
  <si>
    <t xml:space="preserve">          Day-Ahead Bid-Awarded Energy (DABE)</t>
  </si>
  <si>
    <t xml:space="preserve">          Optimal Energy (OE)</t>
  </si>
  <si>
    <t xml:space="preserve">         Total Expected Energy</t>
  </si>
  <si>
    <t>Meter Quantity</t>
  </si>
  <si>
    <t>BD Names</t>
  </si>
  <si>
    <t>Current Method</t>
  </si>
  <si>
    <t>IFM MLC Amount</t>
  </si>
  <si>
    <t>IFM SUC Amount</t>
  </si>
  <si>
    <t>IFM Energy Bid Cost</t>
  </si>
  <si>
    <t>IFM Total Bid Cost</t>
  </si>
  <si>
    <t xml:space="preserve">IFM MLE Energy </t>
  </si>
  <si>
    <t>IFM Energy Revenue</t>
  </si>
  <si>
    <t>IFM Total Revenue</t>
  </si>
  <si>
    <t>IFM Net Amount (Cost - Revenue)</t>
  </si>
  <si>
    <t>NA</t>
  </si>
  <si>
    <t>RTM TC Amount</t>
  </si>
  <si>
    <t>RTM MLC Amount</t>
  </si>
  <si>
    <t>RTM Energy Bid Cost</t>
  </si>
  <si>
    <t>RTM Total Bid Cost</t>
  </si>
  <si>
    <t>RTM MLE Revenue</t>
  </si>
  <si>
    <t>RTM Energy Revenue</t>
  </si>
  <si>
    <t>RTM Total Revenue</t>
  </si>
  <si>
    <t>RTM Net Amount (Cost - Revenue)</t>
  </si>
  <si>
    <t>BCR Net Amount</t>
  </si>
  <si>
    <t>DA MEAF = (Meter - DAMLE)/(TEE - DAMLE)</t>
  </si>
  <si>
    <t>RT MEAF = (Meter - (DASE + RTSSE)/TEE - (DASE + RTSSE)</t>
  </si>
  <si>
    <t xml:space="preserve">DA MEAF </t>
  </si>
  <si>
    <t>RT MEAF</t>
  </si>
  <si>
    <t>Example for All Generators</t>
  </si>
  <si>
    <t xml:space="preserve"> BCR-Proposed</t>
  </si>
  <si>
    <t>Net to Real Time</t>
  </si>
  <si>
    <t>Underdelivered</t>
  </si>
  <si>
    <t>Resource complied with ADS dispatch</t>
  </si>
  <si>
    <t>Over delivered</t>
  </si>
  <si>
    <t>20% deviation</t>
  </si>
  <si>
    <t>1 - Performance Measure Calculation</t>
  </si>
  <si>
    <t>0% deviation</t>
  </si>
  <si>
    <t>60% deviation</t>
  </si>
  <si>
    <t>Meter is not compliant with ADS dispatch</t>
  </si>
  <si>
    <t>Performance Metric = min{1, abs [((Meter - Regulation)/Total Expected Energy)-1]}</t>
  </si>
  <si>
    <t>The resource is ONLINE from Previous Trade Dates (no SU costs)</t>
  </si>
  <si>
    <t>1 - Performance Metric</t>
  </si>
  <si>
    <t>Settlements  - Hourly for illustration purposes</t>
  </si>
  <si>
    <t>Resource will get IFM BCR Amount *</t>
  </si>
  <si>
    <t>Resource will get RTM BCR Amount *</t>
  </si>
  <si>
    <t>Total BCR Amount - Resource *</t>
  </si>
  <si>
    <t>* Negative means payment in Settlements Convention</t>
  </si>
  <si>
    <t>Meter compliant with ADS dispatch</t>
  </si>
  <si>
    <t>Meter not compliant with ADS dispatch</t>
  </si>
  <si>
    <t>Regulation Quantity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</si>
</sst>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CC"/>
      <name val="Arial"/>
      <family val="2"/>
    </font>
    <font>
      <sz val="11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36" fillId="0" borderId="10" xfId="0" applyFont="1" applyFill="1" applyBorder="1" applyAlignment="1" applyProtection="1">
      <alignment vertical="center"/>
      <protection locked="0"/>
    </xf>
    <xf numFmtId="164" fontId="37" fillId="0" borderId="11" xfId="0" applyNumberFormat="1" applyFont="1" applyFill="1" applyBorder="1" applyAlignment="1" applyProtection="1">
      <alignment horizontal="center"/>
      <protection locked="0"/>
    </xf>
    <xf numFmtId="164" fontId="37" fillId="0" borderId="11" xfId="0" applyNumberFormat="1" applyFont="1" applyFill="1" applyBorder="1" applyAlignment="1" applyProtection="1">
      <alignment/>
      <protection locked="0"/>
    </xf>
    <xf numFmtId="164" fontId="37" fillId="0" borderId="12" xfId="0" applyNumberFormat="1" applyFont="1" applyFill="1" applyBorder="1" applyAlignment="1" applyProtection="1">
      <alignment/>
      <protection locked="0"/>
    </xf>
    <xf numFmtId="164" fontId="3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 applyProtection="1">
      <alignment vertical="center"/>
      <protection locked="0"/>
    </xf>
    <xf numFmtId="164" fontId="37" fillId="0" borderId="0" xfId="0" applyNumberFormat="1" applyFont="1" applyFill="1" applyAlignment="1" applyProtection="1">
      <alignment horizontal="center"/>
      <protection locked="0"/>
    </xf>
    <xf numFmtId="164" fontId="37" fillId="0" borderId="0" xfId="0" applyNumberFormat="1" applyFont="1" applyFill="1" applyAlignment="1" applyProtection="1">
      <alignment/>
      <protection locked="0"/>
    </xf>
    <xf numFmtId="0" fontId="36" fillId="0" borderId="13" xfId="0" applyFont="1" applyFill="1" applyBorder="1" applyAlignment="1" applyProtection="1">
      <alignment vertical="center"/>
      <protection locked="0"/>
    </xf>
    <xf numFmtId="164" fontId="37" fillId="0" borderId="14" xfId="0" applyNumberFormat="1" applyFont="1" applyFill="1" applyBorder="1" applyAlignment="1" applyProtection="1">
      <alignment horizontal="center"/>
      <protection locked="0"/>
    </xf>
    <xf numFmtId="164" fontId="37" fillId="0" borderId="14" xfId="0" applyNumberFormat="1" applyFont="1" applyFill="1" applyBorder="1" applyAlignment="1" applyProtection="1">
      <alignment/>
      <protection locked="0"/>
    </xf>
    <xf numFmtId="164" fontId="37" fillId="0" borderId="15" xfId="0" applyNumberFormat="1" applyFont="1" applyFill="1" applyBorder="1" applyAlignment="1" applyProtection="1">
      <alignment/>
      <protection locked="0"/>
    </xf>
    <xf numFmtId="164" fontId="37" fillId="0" borderId="0" xfId="0" applyNumberFormat="1" applyFont="1" applyFill="1" applyBorder="1" applyAlignment="1" applyProtection="1">
      <alignment horizontal="left"/>
      <protection locked="0"/>
    </xf>
    <xf numFmtId="164" fontId="37" fillId="0" borderId="0" xfId="0" applyNumberFormat="1" applyFont="1" applyFill="1" applyBorder="1" applyAlignment="1" applyProtection="1">
      <alignment/>
      <protection locked="0"/>
    </xf>
    <xf numFmtId="164" fontId="37" fillId="0" borderId="16" xfId="0" applyNumberFormat="1" applyFont="1" applyFill="1" applyBorder="1" applyAlignment="1" applyProtection="1">
      <alignment/>
      <protection locked="0"/>
    </xf>
    <xf numFmtId="164" fontId="37" fillId="0" borderId="17" xfId="0" applyNumberFormat="1" applyFont="1" applyFill="1" applyBorder="1" applyAlignment="1" applyProtection="1">
      <alignment horizontal="left" wrapText="1"/>
      <protection locked="0"/>
    </xf>
    <xf numFmtId="164" fontId="37" fillId="0" borderId="17" xfId="0" applyNumberFormat="1" applyFont="1" applyFill="1" applyBorder="1" applyAlignment="1" applyProtection="1">
      <alignment/>
      <protection locked="0"/>
    </xf>
    <xf numFmtId="164" fontId="37" fillId="0" borderId="18" xfId="0" applyNumberFormat="1" applyFont="1" applyFill="1" applyBorder="1" applyAlignment="1" applyProtection="1">
      <alignment/>
      <protection locked="0"/>
    </xf>
    <xf numFmtId="164" fontId="37" fillId="0" borderId="0" xfId="0" applyNumberFormat="1" applyFont="1" applyFill="1" applyAlignment="1" applyProtection="1">
      <alignment horizontal="left"/>
      <protection locked="0"/>
    </xf>
    <xf numFmtId="0" fontId="36" fillId="0" borderId="19" xfId="0" applyFont="1" applyFill="1" applyBorder="1" applyAlignment="1" applyProtection="1">
      <alignment horizontal="left"/>
      <protection locked="0"/>
    </xf>
    <xf numFmtId="164" fontId="37" fillId="0" borderId="20" xfId="0" applyNumberFormat="1" applyFont="1" applyFill="1" applyBorder="1" applyAlignment="1" applyProtection="1">
      <alignment horizontal="center"/>
      <protection locked="0"/>
    </xf>
    <xf numFmtId="0" fontId="37" fillId="0" borderId="21" xfId="0" applyFont="1" applyFill="1" applyBorder="1" applyAlignment="1" applyProtection="1">
      <alignment horizontal="center"/>
      <protection locked="0"/>
    </xf>
    <xf numFmtId="0" fontId="37" fillId="0" borderId="22" xfId="0" applyFont="1" applyFill="1" applyBorder="1" applyAlignment="1" applyProtection="1">
      <alignment horizontal="center"/>
      <protection locked="0"/>
    </xf>
    <xf numFmtId="0" fontId="37" fillId="0" borderId="23" xfId="0" applyNumberFormat="1" applyFont="1" applyFill="1" applyBorder="1" applyAlignment="1" applyProtection="1">
      <alignment horizontal="center"/>
      <protection locked="0"/>
    </xf>
    <xf numFmtId="164" fontId="37" fillId="0" borderId="23" xfId="0" applyNumberFormat="1" applyFont="1" applyFill="1" applyBorder="1" applyAlignment="1" applyProtection="1">
      <alignment horizontal="center"/>
      <protection locked="0"/>
    </xf>
    <xf numFmtId="6" fontId="37" fillId="0" borderId="24" xfId="0" applyNumberFormat="1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37" fillId="0" borderId="0" xfId="0" applyNumberFormat="1" applyFont="1" applyFill="1" applyBorder="1" applyAlignment="1" applyProtection="1">
      <alignment horizontal="center"/>
      <protection locked="0"/>
    </xf>
    <xf numFmtId="164" fontId="37" fillId="0" borderId="0" xfId="0" applyNumberFormat="1" applyFont="1" applyFill="1" applyBorder="1" applyAlignment="1" applyProtection="1">
      <alignment horizontal="center"/>
      <protection locked="0"/>
    </xf>
    <xf numFmtId="6" fontId="37" fillId="0" borderId="0" xfId="0" applyNumberFormat="1" applyFont="1" applyFill="1" applyBorder="1" applyAlignment="1" applyProtection="1">
      <alignment horizontal="center"/>
      <protection locked="0"/>
    </xf>
    <xf numFmtId="0" fontId="36" fillId="0" borderId="19" xfId="0" applyFont="1" applyFill="1" applyBorder="1" applyAlignment="1" applyProtection="1">
      <alignment/>
      <protection locked="0"/>
    </xf>
    <xf numFmtId="0" fontId="37" fillId="0" borderId="20" xfId="0" applyFont="1" applyFill="1" applyBorder="1" applyAlignment="1" applyProtection="1">
      <alignment horizontal="center"/>
      <protection locked="0"/>
    </xf>
    <xf numFmtId="0" fontId="37" fillId="0" borderId="20" xfId="0" applyNumberFormat="1" applyFont="1" applyFill="1" applyBorder="1" applyAlignment="1" applyProtection="1">
      <alignment horizontal="center"/>
      <protection locked="0"/>
    </xf>
    <xf numFmtId="6" fontId="37" fillId="0" borderId="21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 horizontal="center"/>
      <protection locked="0"/>
    </xf>
    <xf numFmtId="164" fontId="37" fillId="0" borderId="25" xfId="0" applyNumberFormat="1" applyFont="1" applyFill="1" applyBorder="1" applyAlignment="1" applyProtection="1">
      <alignment/>
      <protection locked="0"/>
    </xf>
    <xf numFmtId="164" fontId="37" fillId="0" borderId="23" xfId="0" applyNumberFormat="1" applyFont="1" applyFill="1" applyBorder="1" applyAlignment="1" applyProtection="1">
      <alignment/>
      <protection locked="0"/>
    </xf>
    <xf numFmtId="164" fontId="37" fillId="0" borderId="24" xfId="0" applyNumberFormat="1" applyFont="1" applyFill="1" applyBorder="1" applyAlignment="1" applyProtection="1">
      <alignment/>
      <protection locked="0"/>
    </xf>
    <xf numFmtId="0" fontId="37" fillId="0" borderId="0" xfId="0" applyFont="1" applyFill="1" applyBorder="1" applyAlignment="1" applyProtection="1">
      <alignment/>
      <protection locked="0"/>
    </xf>
    <xf numFmtId="0" fontId="36" fillId="0" borderId="13" xfId="0" applyFont="1" applyFill="1" applyBorder="1" applyAlignment="1" applyProtection="1">
      <alignment/>
      <protection locked="0"/>
    </xf>
    <xf numFmtId="0" fontId="37" fillId="0" borderId="26" xfId="0" applyFont="1" applyFill="1" applyBorder="1" applyAlignment="1">
      <alignment/>
    </xf>
    <xf numFmtId="0" fontId="37" fillId="0" borderId="1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1" fontId="37" fillId="0" borderId="0" xfId="0" applyNumberFormat="1" applyFont="1" applyFill="1" applyBorder="1" applyAlignment="1">
      <alignment horizontal="center"/>
    </xf>
    <xf numFmtId="0" fontId="36" fillId="0" borderId="13" xfId="0" applyFont="1" applyFill="1" applyBorder="1" applyAlignment="1">
      <alignment/>
    </xf>
    <xf numFmtId="0" fontId="37" fillId="0" borderId="14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164" fontId="37" fillId="0" borderId="0" xfId="0" applyNumberFormat="1" applyFont="1" applyFill="1" applyBorder="1" applyAlignment="1">
      <alignment horizontal="center"/>
    </xf>
    <xf numFmtId="164" fontId="37" fillId="0" borderId="0" xfId="0" applyNumberFormat="1" applyFont="1" applyFill="1" applyBorder="1" applyAlignment="1">
      <alignment/>
    </xf>
    <xf numFmtId="164" fontId="37" fillId="0" borderId="16" xfId="0" applyNumberFormat="1" applyFont="1" applyFill="1" applyBorder="1" applyAlignment="1">
      <alignment/>
    </xf>
    <xf numFmtId="164" fontId="37" fillId="0" borderId="17" xfId="0" applyNumberFormat="1" applyFont="1" applyFill="1" applyBorder="1" applyAlignment="1">
      <alignment horizontal="center"/>
    </xf>
    <xf numFmtId="0" fontId="37" fillId="0" borderId="17" xfId="0" applyNumberFormat="1" applyFont="1" applyFill="1" applyBorder="1" applyAlignment="1">
      <alignment horizontal="center"/>
    </xf>
    <xf numFmtId="164" fontId="37" fillId="0" borderId="17" xfId="0" applyNumberFormat="1" applyFont="1" applyFill="1" applyBorder="1" applyAlignment="1">
      <alignment/>
    </xf>
    <xf numFmtId="164" fontId="37" fillId="0" borderId="18" xfId="0" applyNumberFormat="1" applyFont="1" applyFill="1" applyBorder="1" applyAlignment="1">
      <alignment/>
    </xf>
    <xf numFmtId="0" fontId="37" fillId="0" borderId="0" xfId="0" applyNumberFormat="1" applyFont="1" applyFill="1" applyAlignment="1">
      <alignment/>
    </xf>
    <xf numFmtId="164" fontId="37" fillId="0" borderId="0" xfId="0" applyNumberFormat="1" applyFont="1" applyFill="1" applyAlignment="1">
      <alignment horizontal="center"/>
    </xf>
    <xf numFmtId="0" fontId="36" fillId="0" borderId="0" xfId="0" applyFont="1" applyFill="1" applyAlignment="1">
      <alignment/>
    </xf>
    <xf numFmtId="164" fontId="36" fillId="0" borderId="0" xfId="0" applyNumberFormat="1" applyFont="1" applyFill="1" applyAlignment="1">
      <alignment horizontal="center"/>
    </xf>
    <xf numFmtId="0" fontId="37" fillId="0" borderId="19" xfId="0" applyFont="1" applyFill="1" applyBorder="1" applyAlignment="1">
      <alignment/>
    </xf>
    <xf numFmtId="164" fontId="37" fillId="0" borderId="20" xfId="0" applyNumberFormat="1" applyFont="1" applyFill="1" applyBorder="1" applyAlignment="1">
      <alignment horizontal="center"/>
    </xf>
    <xf numFmtId="164" fontId="37" fillId="0" borderId="20" xfId="0" applyNumberFormat="1" applyFont="1" applyFill="1" applyBorder="1" applyAlignment="1">
      <alignment/>
    </xf>
    <xf numFmtId="164" fontId="37" fillId="0" borderId="21" xfId="0" applyNumberFormat="1" applyFont="1" applyFill="1" applyBorder="1" applyAlignment="1">
      <alignment horizontal="center"/>
    </xf>
    <xf numFmtId="0" fontId="37" fillId="0" borderId="28" xfId="0" applyFont="1" applyFill="1" applyBorder="1" applyAlignment="1">
      <alignment/>
    </xf>
    <xf numFmtId="164" fontId="37" fillId="0" borderId="25" xfId="0" applyNumberFormat="1" applyFont="1" applyFill="1" applyBorder="1" applyAlignment="1">
      <alignment horizontal="center"/>
    </xf>
    <xf numFmtId="0" fontId="36" fillId="0" borderId="28" xfId="0" applyFont="1" applyFill="1" applyBorder="1" applyAlignment="1">
      <alignment/>
    </xf>
    <xf numFmtId="164" fontId="36" fillId="0" borderId="0" xfId="0" applyNumberFormat="1" applyFont="1" applyFill="1" applyBorder="1" applyAlignment="1">
      <alignment horizontal="center"/>
    </xf>
    <xf numFmtId="164" fontId="36" fillId="0" borderId="25" xfId="0" applyNumberFormat="1" applyFont="1" applyFill="1" applyBorder="1" applyAlignment="1">
      <alignment horizontal="center"/>
    </xf>
    <xf numFmtId="0" fontId="36" fillId="0" borderId="22" xfId="0" applyFont="1" applyFill="1" applyBorder="1" applyAlignment="1">
      <alignment/>
    </xf>
    <xf numFmtId="164" fontId="36" fillId="0" borderId="23" xfId="0" applyNumberFormat="1" applyFont="1" applyFill="1" applyBorder="1" applyAlignment="1">
      <alignment horizontal="center"/>
    </xf>
    <xf numFmtId="164" fontId="37" fillId="0" borderId="23" xfId="0" applyNumberFormat="1" applyFont="1" applyFill="1" applyBorder="1" applyAlignment="1">
      <alignment/>
    </xf>
    <xf numFmtId="164" fontId="36" fillId="0" borderId="24" xfId="0" applyNumberFormat="1" applyFont="1" applyFill="1" applyBorder="1" applyAlignment="1">
      <alignment horizontal="center"/>
    </xf>
    <xf numFmtId="164" fontId="36" fillId="0" borderId="23" xfId="0" applyNumberFormat="1" applyFont="1" applyFill="1" applyBorder="1" applyAlignment="1">
      <alignment/>
    </xf>
    <xf numFmtId="0" fontId="37" fillId="33" borderId="0" xfId="0" applyFont="1" applyFill="1" applyAlignment="1" applyProtection="1">
      <alignment vertical="center"/>
      <protection locked="0"/>
    </xf>
    <xf numFmtId="164" fontId="37" fillId="0" borderId="27" xfId="0" applyNumberFormat="1" applyFont="1" applyFill="1" applyBorder="1" applyAlignment="1" applyProtection="1">
      <alignment horizontal="left"/>
      <protection locked="0"/>
    </xf>
    <xf numFmtId="0" fontId="37" fillId="0" borderId="0" xfId="0" applyNumberFormat="1" applyFont="1" applyFill="1" applyBorder="1" applyAlignment="1">
      <alignment horizontal="center"/>
    </xf>
    <xf numFmtId="0" fontId="36" fillId="0" borderId="22" xfId="0" applyFont="1" applyFill="1" applyBorder="1" applyAlignment="1">
      <alignment wrapText="1"/>
    </xf>
    <xf numFmtId="164" fontId="36" fillId="0" borderId="26" xfId="0" applyNumberFormat="1" applyFont="1" applyFill="1" applyBorder="1" applyAlignment="1" applyProtection="1" quotePrefix="1">
      <alignment horizontal="left"/>
      <protection locked="0"/>
    </xf>
    <xf numFmtId="1" fontId="37" fillId="0" borderId="0" xfId="0" applyNumberFormat="1" applyFont="1" applyFill="1" applyBorder="1" applyAlignment="1" applyProtection="1">
      <alignment horizontal="center"/>
      <protection/>
    </xf>
    <xf numFmtId="0" fontId="37" fillId="0" borderId="0" xfId="0" applyNumberFormat="1" applyFont="1" applyFill="1" applyBorder="1" applyAlignment="1" applyProtection="1">
      <alignment horizontal="center"/>
      <protection/>
    </xf>
    <xf numFmtId="1" fontId="37" fillId="0" borderId="17" xfId="0" applyNumberFormat="1" applyFont="1" applyFill="1" applyBorder="1" applyAlignment="1" applyProtection="1">
      <alignment horizontal="center"/>
      <protection/>
    </xf>
    <xf numFmtId="164" fontId="37" fillId="0" borderId="14" xfId="0" applyNumberFormat="1" applyFont="1" applyFill="1" applyBorder="1" applyAlignment="1" applyProtection="1">
      <alignment horizontal="center"/>
      <protection/>
    </xf>
    <xf numFmtId="0" fontId="37" fillId="0" borderId="27" xfId="0" applyFont="1" applyFill="1" applyBorder="1" applyAlignment="1" applyProtection="1" quotePrefix="1">
      <alignment horizontal="left"/>
      <protection locked="0"/>
    </xf>
    <xf numFmtId="0" fontId="37" fillId="0" borderId="0" xfId="0" applyFont="1" applyFill="1" applyBorder="1" applyAlignment="1" applyProtection="1" quotePrefix="1">
      <alignment horizontal="left"/>
      <protection locked="0"/>
    </xf>
    <xf numFmtId="164" fontId="37" fillId="0" borderId="27" xfId="0" applyNumberFormat="1" applyFont="1" applyFill="1" applyBorder="1" applyAlignment="1" applyProtection="1" quotePrefix="1">
      <alignment horizontal="left"/>
      <protection locked="0"/>
    </xf>
    <xf numFmtId="164" fontId="37" fillId="0" borderId="0" xfId="0" applyNumberFormat="1" applyFont="1" applyFill="1" applyBorder="1" applyAlignment="1" applyProtection="1">
      <alignment horizontal="left"/>
      <protection locked="0"/>
    </xf>
    <xf numFmtId="164" fontId="36" fillId="0" borderId="27" xfId="0" applyNumberFormat="1" applyFont="1" applyFill="1" applyBorder="1" applyAlignment="1" applyProtection="1" quotePrefix="1">
      <alignment horizontal="left"/>
      <protection locked="0"/>
    </xf>
    <xf numFmtId="164" fontId="36" fillId="0" borderId="0" xfId="0" applyNumberFormat="1" applyFont="1" applyFill="1" applyBorder="1" applyAlignment="1" applyProtection="1">
      <alignment horizontal="left"/>
      <protection locked="0"/>
    </xf>
    <xf numFmtId="0" fontId="37" fillId="0" borderId="28" xfId="0" applyFont="1" applyFill="1" applyBorder="1" applyAlignment="1" applyProtection="1" quotePrefix="1">
      <alignment horizontal="left"/>
      <protection locked="0"/>
    </xf>
    <xf numFmtId="0" fontId="37" fillId="0" borderId="0" xfId="0" applyFont="1" applyFill="1" applyBorder="1" applyAlignment="1" applyProtection="1">
      <alignment horizontal="left"/>
      <protection locked="0"/>
    </xf>
    <xf numFmtId="0" fontId="37" fillId="0" borderId="22" xfId="0" applyFont="1" applyFill="1" applyBorder="1" applyAlignment="1" applyProtection="1" quotePrefix="1">
      <alignment horizontal="left"/>
      <protection locked="0"/>
    </xf>
    <xf numFmtId="0" fontId="37" fillId="0" borderId="23" xfId="0" applyFont="1" applyFill="1" applyBorder="1" applyAlignment="1" applyProtection="1">
      <alignment horizontal="left"/>
      <protection locked="0"/>
    </xf>
    <xf numFmtId="0" fontId="36" fillId="0" borderId="13" xfId="0" applyFont="1" applyFill="1" applyBorder="1" applyAlignment="1" applyProtection="1">
      <alignment/>
      <protection/>
    </xf>
    <xf numFmtId="0" fontId="37" fillId="0" borderId="14" xfId="0" applyFont="1" applyFill="1" applyBorder="1" applyAlignment="1" applyProtection="1">
      <alignment/>
      <protection/>
    </xf>
    <xf numFmtId="164" fontId="37" fillId="0" borderId="15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27" xfId="0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 horizontal="center"/>
      <protection/>
    </xf>
    <xf numFmtId="164" fontId="37" fillId="0" borderId="16" xfId="0" applyNumberFormat="1" applyFont="1" applyFill="1" applyBorder="1" applyAlignment="1" applyProtection="1">
      <alignment/>
      <protection/>
    </xf>
    <xf numFmtId="164" fontId="37" fillId="0" borderId="0" xfId="0" applyNumberFormat="1" applyFont="1" applyFill="1" applyBorder="1" applyAlignment="1" applyProtection="1">
      <alignment horizontal="center"/>
      <protection/>
    </xf>
    <xf numFmtId="164" fontId="37" fillId="0" borderId="0" xfId="0" applyNumberFormat="1" applyFont="1" applyFill="1" applyBorder="1" applyAlignment="1" applyProtection="1">
      <alignment/>
      <protection/>
    </xf>
    <xf numFmtId="0" fontId="37" fillId="0" borderId="26" xfId="0" applyFont="1" applyFill="1" applyBorder="1" applyAlignment="1" applyProtection="1">
      <alignment/>
      <protection/>
    </xf>
    <xf numFmtId="164" fontId="37" fillId="0" borderId="17" xfId="0" applyNumberFormat="1" applyFont="1" applyFill="1" applyBorder="1" applyAlignment="1" applyProtection="1">
      <alignment horizontal="center"/>
      <protection/>
    </xf>
    <xf numFmtId="0" fontId="37" fillId="0" borderId="17" xfId="0" applyNumberFormat="1" applyFont="1" applyFill="1" applyBorder="1" applyAlignment="1" applyProtection="1">
      <alignment horizontal="center"/>
      <protection/>
    </xf>
    <xf numFmtId="164" fontId="37" fillId="0" borderId="17" xfId="0" applyNumberFormat="1" applyFont="1" applyFill="1" applyBorder="1" applyAlignment="1" applyProtection="1">
      <alignment/>
      <protection/>
    </xf>
    <xf numFmtId="164" fontId="37" fillId="0" borderId="18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Alignment="1" applyProtection="1">
      <alignment/>
      <protection/>
    </xf>
    <xf numFmtId="164" fontId="37" fillId="0" borderId="0" xfId="0" applyNumberFormat="1" applyFont="1" applyFill="1" applyAlignment="1" applyProtection="1">
      <alignment horizontal="center"/>
      <protection/>
    </xf>
    <xf numFmtId="164" fontId="37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164" fontId="36" fillId="0" borderId="0" xfId="0" applyNumberFormat="1" applyFont="1" applyFill="1" applyAlignment="1" applyProtection="1">
      <alignment horizontal="center"/>
      <protection/>
    </xf>
    <xf numFmtId="0" fontId="37" fillId="0" borderId="19" xfId="0" applyFont="1" applyFill="1" applyBorder="1" applyAlignment="1" applyProtection="1">
      <alignment/>
      <protection/>
    </xf>
    <xf numFmtId="164" fontId="37" fillId="0" borderId="20" xfId="0" applyNumberFormat="1" applyFont="1" applyFill="1" applyBorder="1" applyAlignment="1" applyProtection="1">
      <alignment horizontal="center"/>
      <protection/>
    </xf>
    <xf numFmtId="164" fontId="37" fillId="0" borderId="20" xfId="0" applyNumberFormat="1" applyFont="1" applyFill="1" applyBorder="1" applyAlignment="1" applyProtection="1">
      <alignment/>
      <protection/>
    </xf>
    <xf numFmtId="164" fontId="37" fillId="0" borderId="21" xfId="0" applyNumberFormat="1" applyFont="1" applyFill="1" applyBorder="1" applyAlignment="1" applyProtection="1">
      <alignment horizontal="center"/>
      <protection/>
    </xf>
    <xf numFmtId="0" fontId="37" fillId="0" borderId="28" xfId="0" applyFont="1" applyFill="1" applyBorder="1" applyAlignment="1" applyProtection="1">
      <alignment/>
      <protection/>
    </xf>
    <xf numFmtId="164" fontId="37" fillId="0" borderId="25" xfId="0" applyNumberFormat="1" applyFont="1" applyFill="1" applyBorder="1" applyAlignment="1" applyProtection="1">
      <alignment horizontal="center"/>
      <protection/>
    </xf>
    <xf numFmtId="0" fontId="36" fillId="0" borderId="28" xfId="0" applyFont="1" applyFill="1" applyBorder="1" applyAlignment="1" applyProtection="1">
      <alignment/>
      <protection/>
    </xf>
    <xf numFmtId="164" fontId="36" fillId="0" borderId="0" xfId="0" applyNumberFormat="1" applyFont="1" applyFill="1" applyBorder="1" applyAlignment="1" applyProtection="1">
      <alignment horizontal="center"/>
      <protection/>
    </xf>
    <xf numFmtId="164" fontId="36" fillId="0" borderId="25" xfId="0" applyNumberFormat="1" applyFont="1" applyFill="1" applyBorder="1" applyAlignment="1" applyProtection="1">
      <alignment horizontal="center"/>
      <protection/>
    </xf>
    <xf numFmtId="0" fontId="36" fillId="0" borderId="22" xfId="0" applyFont="1" applyFill="1" applyBorder="1" applyAlignment="1" applyProtection="1">
      <alignment wrapText="1"/>
      <protection/>
    </xf>
    <xf numFmtId="164" fontId="36" fillId="0" borderId="23" xfId="0" applyNumberFormat="1" applyFont="1" applyFill="1" applyBorder="1" applyAlignment="1" applyProtection="1">
      <alignment horizontal="center"/>
      <protection/>
    </xf>
    <xf numFmtId="164" fontId="37" fillId="0" borderId="23" xfId="0" applyNumberFormat="1" applyFont="1" applyFill="1" applyBorder="1" applyAlignment="1" applyProtection="1">
      <alignment/>
      <protection/>
    </xf>
    <xf numFmtId="164" fontId="36" fillId="0" borderId="24" xfId="0" applyNumberFormat="1" applyFont="1" applyFill="1" applyBorder="1" applyAlignment="1" applyProtection="1">
      <alignment horizontal="center"/>
      <protection/>
    </xf>
    <xf numFmtId="0" fontId="36" fillId="0" borderId="22" xfId="0" applyFont="1" applyFill="1" applyBorder="1" applyAlignment="1" applyProtection="1">
      <alignment/>
      <protection/>
    </xf>
    <xf numFmtId="164" fontId="36" fillId="0" borderId="23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7">
      <selection activeCell="A30" sqref="A30:IV57"/>
    </sheetView>
  </sheetViews>
  <sheetFormatPr defaultColWidth="15.140625" defaultRowHeight="15"/>
  <cols>
    <col min="1" max="1" width="50.421875" style="6" customWidth="1"/>
    <col min="2" max="2" width="17.00390625" style="58" bestFit="1" customWidth="1"/>
    <col min="3" max="3" width="13.00390625" style="5" customWidth="1"/>
    <col min="4" max="4" width="18.421875" style="5" customWidth="1"/>
    <col min="5" max="5" width="19.7109375" style="5" bestFit="1" customWidth="1"/>
    <col min="6" max="6" width="12.8515625" style="5" customWidth="1"/>
    <col min="7" max="7" width="11.8515625" style="5" customWidth="1"/>
    <col min="8" max="9" width="15.140625" style="5" customWidth="1"/>
    <col min="10" max="16384" width="15.140625" style="6" customWidth="1"/>
  </cols>
  <sheetData>
    <row r="1" spans="1:5" ht="15">
      <c r="A1" s="1" t="s">
        <v>46</v>
      </c>
      <c r="B1" s="2"/>
      <c r="C1" s="3"/>
      <c r="D1" s="3"/>
      <c r="E1" s="4"/>
    </row>
    <row r="2" spans="1:5" ht="14.25">
      <c r="A2" s="75" t="s">
        <v>49</v>
      </c>
      <c r="B2" s="8"/>
      <c r="C2" s="9"/>
      <c r="D2" s="9"/>
      <c r="E2" s="9"/>
    </row>
    <row r="3" spans="1:5" ht="15" thickBot="1">
      <c r="A3" s="7"/>
      <c r="B3" s="8"/>
      <c r="C3" s="9"/>
      <c r="D3" s="9"/>
      <c r="E3" s="9"/>
    </row>
    <row r="4" spans="1:5" ht="15">
      <c r="A4" s="10" t="s">
        <v>0</v>
      </c>
      <c r="B4" s="11"/>
      <c r="C4" s="12"/>
      <c r="D4" s="12"/>
      <c r="E4" s="13"/>
    </row>
    <row r="5" spans="1:5" ht="15" customHeight="1">
      <c r="A5" s="86" t="s">
        <v>58</v>
      </c>
      <c r="B5" s="87"/>
      <c r="C5" s="15"/>
      <c r="D5" s="15"/>
      <c r="E5" s="16"/>
    </row>
    <row r="6" spans="1:5" ht="15" customHeight="1">
      <c r="A6" s="86" t="s">
        <v>1</v>
      </c>
      <c r="B6" s="87"/>
      <c r="C6" s="15"/>
      <c r="D6" s="15"/>
      <c r="E6" s="16"/>
    </row>
    <row r="7" spans="1:5" ht="15" customHeight="1">
      <c r="A7" s="76" t="s">
        <v>42</v>
      </c>
      <c r="B7" s="14"/>
      <c r="C7" s="15"/>
      <c r="D7" s="15"/>
      <c r="E7" s="16"/>
    </row>
    <row r="8" spans="1:5" ht="15" customHeight="1">
      <c r="A8" s="76" t="s">
        <v>43</v>
      </c>
      <c r="B8" s="14"/>
      <c r="C8" s="15"/>
      <c r="D8" s="15"/>
      <c r="E8" s="16"/>
    </row>
    <row r="9" spans="1:5" ht="15" customHeight="1">
      <c r="A9" s="88" t="s">
        <v>56</v>
      </c>
      <c r="B9" s="89"/>
      <c r="C9" s="15"/>
      <c r="D9" s="15"/>
      <c r="E9" s="16"/>
    </row>
    <row r="10" spans="1:5" ht="15.75" thickBot="1">
      <c r="A10" s="79" t="s">
        <v>57</v>
      </c>
      <c r="B10" s="17"/>
      <c r="C10" s="18"/>
      <c r="D10" s="18"/>
      <c r="E10" s="19"/>
    </row>
    <row r="11" spans="1:5" ht="14.25">
      <c r="A11" s="7"/>
      <c r="B11" s="20"/>
      <c r="C11" s="9"/>
      <c r="D11" s="9"/>
      <c r="E11" s="9"/>
    </row>
    <row r="12" spans="1:5" ht="14.25">
      <c r="A12" s="7"/>
      <c r="B12" s="20"/>
      <c r="C12" s="9"/>
      <c r="D12" s="9"/>
      <c r="E12" s="9"/>
    </row>
    <row r="13" spans="1:9" ht="15">
      <c r="A13" s="21" t="s">
        <v>2</v>
      </c>
      <c r="B13" s="22" t="s">
        <v>3</v>
      </c>
      <c r="C13" s="22" t="s">
        <v>4</v>
      </c>
      <c r="D13" s="22" t="s">
        <v>5</v>
      </c>
      <c r="E13" s="23" t="s">
        <v>6</v>
      </c>
      <c r="F13" s="6"/>
      <c r="G13" s="6"/>
      <c r="H13" s="6"/>
      <c r="I13" s="6"/>
    </row>
    <row r="14" spans="1:9" ht="14.25">
      <c r="A14" s="24"/>
      <c r="B14" s="25">
        <v>147</v>
      </c>
      <c r="C14" s="25">
        <v>250</v>
      </c>
      <c r="D14" s="26">
        <v>2985</v>
      </c>
      <c r="E14" s="27">
        <v>1000</v>
      </c>
      <c r="F14" s="6"/>
      <c r="G14" s="6"/>
      <c r="H14" s="6"/>
      <c r="I14" s="6"/>
    </row>
    <row r="15" spans="1:9" ht="14.25">
      <c r="A15" s="28"/>
      <c r="B15" s="29"/>
      <c r="C15" s="29"/>
      <c r="D15" s="30"/>
      <c r="E15" s="31"/>
      <c r="F15" s="6"/>
      <c r="G15" s="6"/>
      <c r="H15" s="6"/>
      <c r="I15" s="6"/>
    </row>
    <row r="16" spans="1:9" ht="15">
      <c r="A16" s="32" t="s">
        <v>7</v>
      </c>
      <c r="B16" s="33"/>
      <c r="C16" s="34"/>
      <c r="D16" s="34"/>
      <c r="E16" s="35"/>
      <c r="F16" s="6"/>
      <c r="G16" s="6"/>
      <c r="H16" s="6"/>
      <c r="I16" s="6"/>
    </row>
    <row r="17" spans="1:5" ht="15">
      <c r="A17" s="90" t="s">
        <v>8</v>
      </c>
      <c r="B17" s="91"/>
      <c r="C17" s="36">
        <v>200</v>
      </c>
      <c r="D17" s="15"/>
      <c r="E17" s="37"/>
    </row>
    <row r="18" spans="1:9" ht="14.25">
      <c r="A18" s="90" t="s">
        <v>9</v>
      </c>
      <c r="B18" s="91"/>
      <c r="C18" s="30">
        <v>10</v>
      </c>
      <c r="D18" s="15"/>
      <c r="E18" s="37"/>
      <c r="F18" s="6"/>
      <c r="G18" s="6"/>
      <c r="H18" s="6"/>
      <c r="I18" s="6"/>
    </row>
    <row r="19" spans="1:9" ht="15">
      <c r="A19" s="90" t="s">
        <v>10</v>
      </c>
      <c r="B19" s="91"/>
      <c r="C19" s="36">
        <v>250</v>
      </c>
      <c r="D19" s="15"/>
      <c r="E19" s="37"/>
      <c r="F19" s="6"/>
      <c r="G19" s="6"/>
      <c r="H19" s="6"/>
      <c r="I19" s="6"/>
    </row>
    <row r="20" spans="1:9" ht="14.25">
      <c r="A20" s="90" t="s">
        <v>11</v>
      </c>
      <c r="B20" s="91"/>
      <c r="C20" s="30">
        <v>15</v>
      </c>
      <c r="D20" s="15"/>
      <c r="E20" s="37"/>
      <c r="F20" s="6"/>
      <c r="G20" s="6"/>
      <c r="H20" s="6"/>
      <c r="I20" s="6"/>
    </row>
    <row r="21" spans="1:9" ht="14.25">
      <c r="A21" s="90" t="s">
        <v>12</v>
      </c>
      <c r="B21" s="91"/>
      <c r="C21" s="30">
        <v>10</v>
      </c>
      <c r="D21" s="15"/>
      <c r="E21" s="37"/>
      <c r="F21" s="6"/>
      <c r="G21" s="6"/>
      <c r="H21" s="6"/>
      <c r="I21" s="6"/>
    </row>
    <row r="22" spans="1:9" ht="14.25">
      <c r="A22" s="92" t="s">
        <v>13</v>
      </c>
      <c r="B22" s="93"/>
      <c r="C22" s="26">
        <v>16</v>
      </c>
      <c r="D22" s="38"/>
      <c r="E22" s="39"/>
      <c r="F22" s="6"/>
      <c r="G22" s="6"/>
      <c r="H22" s="6"/>
      <c r="I22" s="6"/>
    </row>
    <row r="23" spans="1:9" ht="15" thickBot="1">
      <c r="A23" s="40"/>
      <c r="B23" s="30"/>
      <c r="C23" s="15"/>
      <c r="D23" s="15"/>
      <c r="E23" s="15"/>
      <c r="F23" s="6"/>
      <c r="G23" s="6"/>
      <c r="H23" s="6"/>
      <c r="I23" s="6"/>
    </row>
    <row r="24" spans="1:9" ht="15">
      <c r="A24" s="41" t="s">
        <v>14</v>
      </c>
      <c r="B24" s="11"/>
      <c r="C24" s="11" t="s">
        <v>15</v>
      </c>
      <c r="D24" s="11" t="s">
        <v>16</v>
      </c>
      <c r="E24" s="13"/>
      <c r="F24" s="6"/>
      <c r="G24" s="6"/>
      <c r="H24" s="6"/>
      <c r="I24" s="6"/>
    </row>
    <row r="25" spans="1:9" ht="14.25">
      <c r="A25" s="84" t="s">
        <v>17</v>
      </c>
      <c r="B25" s="85"/>
      <c r="C25" s="80">
        <f>B14</f>
        <v>147</v>
      </c>
      <c r="D25" s="81">
        <f>B14</f>
        <v>147</v>
      </c>
      <c r="E25" s="16"/>
      <c r="F25" s="6"/>
      <c r="G25" s="6"/>
      <c r="H25" s="6"/>
      <c r="I25" s="6"/>
    </row>
    <row r="26" spans="1:9" ht="14.25">
      <c r="A26" s="84" t="s">
        <v>18</v>
      </c>
      <c r="B26" s="85"/>
      <c r="C26" s="80">
        <f>C17-B14</f>
        <v>53</v>
      </c>
      <c r="D26" s="81">
        <f>C17-B14</f>
        <v>53</v>
      </c>
      <c r="E26" s="16"/>
      <c r="F26" s="6"/>
      <c r="G26" s="6"/>
      <c r="H26" s="6"/>
      <c r="I26" s="6"/>
    </row>
    <row r="27" spans="1:9" ht="14.25">
      <c r="A27" s="84" t="s">
        <v>19</v>
      </c>
      <c r="B27" s="85"/>
      <c r="C27" s="80">
        <f>C19-C17</f>
        <v>50</v>
      </c>
      <c r="D27" s="81">
        <f>C19-C17</f>
        <v>50</v>
      </c>
      <c r="E27" s="16"/>
      <c r="F27" s="6"/>
      <c r="G27" s="6"/>
      <c r="H27" s="6"/>
      <c r="I27" s="6"/>
    </row>
    <row r="28" spans="1:9" ht="15" customHeight="1" thickBot="1">
      <c r="A28" s="42" t="s">
        <v>20</v>
      </c>
      <c r="B28" s="43"/>
      <c r="C28" s="82">
        <f>C25+C26+C27</f>
        <v>250</v>
      </c>
      <c r="D28" s="82">
        <f>D25+D26+D27</f>
        <v>250</v>
      </c>
      <c r="E28" s="19"/>
      <c r="F28" s="6"/>
      <c r="G28" s="6"/>
      <c r="H28" s="6"/>
      <c r="I28" s="6"/>
    </row>
    <row r="29" spans="1:9" ht="15" customHeight="1" thickBot="1">
      <c r="A29" s="44"/>
      <c r="B29" s="44"/>
      <c r="C29" s="45"/>
      <c r="D29" s="45"/>
      <c r="E29" s="15"/>
      <c r="F29" s="6"/>
      <c r="G29" s="6"/>
      <c r="H29" s="6"/>
      <c r="I29" s="6"/>
    </row>
    <row r="30" spans="1:5" s="97" customFormat="1" ht="15">
      <c r="A30" s="94" t="s">
        <v>60</v>
      </c>
      <c r="B30" s="95"/>
      <c r="C30" s="95"/>
      <c r="D30" s="95"/>
      <c r="E30" s="96"/>
    </row>
    <row r="31" spans="1:5" s="97" customFormat="1" ht="14.25">
      <c r="A31" s="98" t="s">
        <v>21</v>
      </c>
      <c r="B31" s="99"/>
      <c r="C31" s="100">
        <v>200</v>
      </c>
      <c r="D31" s="99"/>
      <c r="E31" s="101"/>
    </row>
    <row r="32" spans="1:5" s="97" customFormat="1" ht="14.25">
      <c r="A32" s="98" t="s">
        <v>67</v>
      </c>
      <c r="B32" s="102"/>
      <c r="C32" s="80">
        <v>0</v>
      </c>
      <c r="D32" s="103"/>
      <c r="E32" s="101"/>
    </row>
    <row r="33" spans="1:5" s="97" customFormat="1" ht="14.25">
      <c r="A33" s="98" t="s">
        <v>44</v>
      </c>
      <c r="B33" s="102"/>
      <c r="C33" s="81">
        <v>1</v>
      </c>
      <c r="D33" s="103"/>
      <c r="E33" s="101"/>
    </row>
    <row r="34" spans="1:5" s="97" customFormat="1" ht="14.25">
      <c r="A34" s="98" t="s">
        <v>45</v>
      </c>
      <c r="B34" s="102"/>
      <c r="C34" s="80">
        <v>0</v>
      </c>
      <c r="D34" s="103"/>
      <c r="E34" s="101"/>
    </row>
    <row r="35" spans="1:6" s="97" customFormat="1" ht="15" thickBot="1">
      <c r="A35" s="104" t="s">
        <v>59</v>
      </c>
      <c r="B35" s="105"/>
      <c r="C35" s="106">
        <v>0.8</v>
      </c>
      <c r="D35" s="107" t="s">
        <v>52</v>
      </c>
      <c r="E35" s="108"/>
      <c r="F35" s="109"/>
    </row>
    <row r="36" spans="2:9" s="97" customFormat="1" ht="14.25">
      <c r="B36" s="110"/>
      <c r="C36" s="111"/>
      <c r="D36" s="111"/>
      <c r="E36" s="111"/>
      <c r="F36" s="109"/>
      <c r="G36" s="111"/>
      <c r="H36" s="111"/>
      <c r="I36" s="111"/>
    </row>
    <row r="37" spans="1:6" s="97" customFormat="1" ht="15">
      <c r="A37" s="112" t="s">
        <v>22</v>
      </c>
      <c r="B37" s="113" t="s">
        <v>47</v>
      </c>
      <c r="C37" s="111"/>
      <c r="D37" s="113" t="s">
        <v>23</v>
      </c>
      <c r="E37" s="111"/>
      <c r="F37" s="109"/>
    </row>
    <row r="38" spans="1:5" s="97" customFormat="1" ht="14.25">
      <c r="A38" s="114" t="s">
        <v>24</v>
      </c>
      <c r="B38" s="115">
        <f>D14*C35</f>
        <v>2388</v>
      </c>
      <c r="C38" s="116"/>
      <c r="D38" s="117">
        <f>D14</f>
        <v>2985</v>
      </c>
      <c r="E38" s="111"/>
    </row>
    <row r="39" spans="1:4" s="97" customFormat="1" ht="14.25">
      <c r="A39" s="118" t="s">
        <v>25</v>
      </c>
      <c r="B39" s="102">
        <v>0</v>
      </c>
      <c r="C39" s="103"/>
      <c r="D39" s="119">
        <f>0</f>
        <v>0</v>
      </c>
    </row>
    <row r="40" spans="1:4" s="97" customFormat="1" ht="14.25">
      <c r="A40" s="118" t="s">
        <v>26</v>
      </c>
      <c r="B40" s="102">
        <f>D26*C21*C35</f>
        <v>424</v>
      </c>
      <c r="C40" s="103"/>
      <c r="D40" s="119">
        <f>(D26*C21)*C33</f>
        <v>530</v>
      </c>
    </row>
    <row r="41" spans="1:4" s="97" customFormat="1" ht="14.25">
      <c r="A41" s="118" t="s">
        <v>27</v>
      </c>
      <c r="B41" s="102">
        <f>B38+B39+B40</f>
        <v>2812</v>
      </c>
      <c r="C41" s="103"/>
      <c r="D41" s="119">
        <f>D38+D39+D40</f>
        <v>3515</v>
      </c>
    </row>
    <row r="42" spans="1:4" s="97" customFormat="1" ht="14.25">
      <c r="A42" s="118" t="s">
        <v>28</v>
      </c>
      <c r="B42" s="102">
        <f>C25*C18</f>
        <v>1470</v>
      </c>
      <c r="C42" s="103"/>
      <c r="D42" s="119">
        <f>C25*C18</f>
        <v>1470</v>
      </c>
    </row>
    <row r="43" spans="1:4" s="97" customFormat="1" ht="14.25">
      <c r="A43" s="118" t="s">
        <v>29</v>
      </c>
      <c r="B43" s="102">
        <f>C26*C18</f>
        <v>530</v>
      </c>
      <c r="C43" s="103"/>
      <c r="D43" s="119">
        <f>(D26*C18)*C33</f>
        <v>530</v>
      </c>
    </row>
    <row r="44" spans="1:4" s="97" customFormat="1" ht="14.25">
      <c r="A44" s="118" t="s">
        <v>30</v>
      </c>
      <c r="B44" s="102">
        <f>B42+B43</f>
        <v>2000</v>
      </c>
      <c r="C44" s="103"/>
      <c r="D44" s="119">
        <f>D42+D43</f>
        <v>2000</v>
      </c>
    </row>
    <row r="45" spans="1:4" s="97" customFormat="1" ht="15">
      <c r="A45" s="120" t="s">
        <v>31</v>
      </c>
      <c r="B45" s="121">
        <f>B41-B44</f>
        <v>812</v>
      </c>
      <c r="C45" s="103"/>
      <c r="D45" s="122">
        <f>D41-D44</f>
        <v>1515</v>
      </c>
    </row>
    <row r="46" spans="1:4" s="97" customFormat="1" ht="15">
      <c r="A46" s="123" t="s">
        <v>61</v>
      </c>
      <c r="B46" s="124">
        <f>(-1)*MAX(0,B45)</f>
        <v>-812</v>
      </c>
      <c r="C46" s="125"/>
      <c r="D46" s="126" t="s">
        <v>48</v>
      </c>
    </row>
    <row r="47" spans="1:4" s="97" customFormat="1" ht="14.25" hidden="1">
      <c r="A47" s="114" t="s">
        <v>33</v>
      </c>
      <c r="B47" s="115">
        <v>0</v>
      </c>
      <c r="C47" s="116"/>
      <c r="D47" s="117">
        <v>0</v>
      </c>
    </row>
    <row r="48" spans="1:4" s="97" customFormat="1" ht="14.25">
      <c r="A48" s="118" t="s">
        <v>34</v>
      </c>
      <c r="B48" s="102">
        <v>0</v>
      </c>
      <c r="C48" s="103"/>
      <c r="D48" s="119">
        <v>0</v>
      </c>
    </row>
    <row r="49" spans="1:4" s="97" customFormat="1" ht="14.25">
      <c r="A49" s="118" t="s">
        <v>35</v>
      </c>
      <c r="B49" s="102">
        <f>C27*C22*C35</f>
        <v>640</v>
      </c>
      <c r="C49" s="103"/>
      <c r="D49" s="119">
        <f>(D27*C22)*C34</f>
        <v>0</v>
      </c>
    </row>
    <row r="50" spans="1:4" s="97" customFormat="1" ht="14.25">
      <c r="A50" s="118" t="s">
        <v>36</v>
      </c>
      <c r="B50" s="102">
        <f>B47+B48+B49</f>
        <v>640</v>
      </c>
      <c r="C50" s="103"/>
      <c r="D50" s="119">
        <f>D47+D48+D49</f>
        <v>0</v>
      </c>
    </row>
    <row r="51" spans="1:4" s="97" customFormat="1" ht="14.25">
      <c r="A51" s="118" t="s">
        <v>37</v>
      </c>
      <c r="B51" s="102">
        <v>0</v>
      </c>
      <c r="C51" s="103"/>
      <c r="D51" s="119">
        <f>0</f>
        <v>0</v>
      </c>
    </row>
    <row r="52" spans="1:4" s="97" customFormat="1" ht="14.25">
      <c r="A52" s="118" t="s">
        <v>38</v>
      </c>
      <c r="B52" s="102">
        <f>C27*C20</f>
        <v>750</v>
      </c>
      <c r="C52" s="103"/>
      <c r="D52" s="119">
        <f>(D27*C20)*C34</f>
        <v>0</v>
      </c>
    </row>
    <row r="53" spans="1:4" s="97" customFormat="1" ht="14.25">
      <c r="A53" s="118" t="s">
        <v>39</v>
      </c>
      <c r="B53" s="102">
        <f>B51+B52</f>
        <v>750</v>
      </c>
      <c r="C53" s="103"/>
      <c r="D53" s="119">
        <f>D51+D52</f>
        <v>0</v>
      </c>
    </row>
    <row r="54" spans="1:4" s="97" customFormat="1" ht="15">
      <c r="A54" s="120" t="s">
        <v>40</v>
      </c>
      <c r="B54" s="121">
        <f>B50-B53</f>
        <v>-110</v>
      </c>
      <c r="C54" s="103"/>
      <c r="D54" s="119">
        <f>D50-D53</f>
        <v>0</v>
      </c>
    </row>
    <row r="55" spans="1:4" s="97" customFormat="1" ht="15">
      <c r="A55" s="127" t="s">
        <v>62</v>
      </c>
      <c r="B55" s="124">
        <f>(-1)*MAX(0,B54)</f>
        <v>0</v>
      </c>
      <c r="C55" s="125"/>
      <c r="D55" s="126" t="s">
        <v>48</v>
      </c>
    </row>
    <row r="56" spans="1:4" s="97" customFormat="1" ht="14.25">
      <c r="A56" s="114" t="s">
        <v>41</v>
      </c>
      <c r="B56" s="115" t="s">
        <v>32</v>
      </c>
      <c r="C56" s="116"/>
      <c r="D56" s="117">
        <f>D45+D54</f>
        <v>1515</v>
      </c>
    </row>
    <row r="57" spans="1:4" s="97" customFormat="1" ht="15">
      <c r="A57" s="127" t="s">
        <v>63</v>
      </c>
      <c r="B57" s="124">
        <f>B46+B55</f>
        <v>-812</v>
      </c>
      <c r="C57" s="128"/>
      <c r="D57" s="126">
        <f>(-1)*MAX(0,D56)</f>
        <v>-1515</v>
      </c>
    </row>
    <row r="59" ht="14.25">
      <c r="A59" s="6" t="s">
        <v>64</v>
      </c>
    </row>
  </sheetData>
  <sheetProtection password="E30A" sheet="1"/>
  <mergeCells count="12">
    <mergeCell ref="A21:B21"/>
    <mergeCell ref="A22:B22"/>
    <mergeCell ref="A25:B25"/>
    <mergeCell ref="A26:B26"/>
    <mergeCell ref="A27:B27"/>
    <mergeCell ref="A5:B5"/>
    <mergeCell ref="A6:B6"/>
    <mergeCell ref="A9:B9"/>
    <mergeCell ref="A17:B17"/>
    <mergeCell ref="A18:B18"/>
    <mergeCell ref="A19:B19"/>
    <mergeCell ref="A20:B20"/>
  </mergeCells>
  <printOptions/>
  <pageMargins left="0.7" right="0.7" top="0.75" bottom="0.75" header="0.3" footer="0.3"/>
  <pageSetup horizontalDpi="300" verticalDpi="300" orientation="portrait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C31" sqref="C31"/>
    </sheetView>
  </sheetViews>
  <sheetFormatPr defaultColWidth="15.140625" defaultRowHeight="15"/>
  <cols>
    <col min="1" max="1" width="50.421875" style="6" customWidth="1"/>
    <col min="2" max="2" width="17.00390625" style="58" bestFit="1" customWidth="1"/>
    <col min="3" max="3" width="13.00390625" style="5" customWidth="1"/>
    <col min="4" max="4" width="18.421875" style="5" customWidth="1"/>
    <col min="5" max="5" width="19.7109375" style="5" bestFit="1" customWidth="1"/>
    <col min="6" max="6" width="12.8515625" style="5" customWidth="1"/>
    <col min="7" max="7" width="11.8515625" style="5" customWidth="1"/>
    <col min="8" max="9" width="15.140625" style="5" customWidth="1"/>
    <col min="10" max="16384" width="15.140625" style="6" customWidth="1"/>
  </cols>
  <sheetData>
    <row r="1" spans="1:5" ht="15">
      <c r="A1" s="1" t="s">
        <v>46</v>
      </c>
      <c r="B1" s="2"/>
      <c r="C1" s="3"/>
      <c r="D1" s="3"/>
      <c r="E1" s="4"/>
    </row>
    <row r="2" spans="1:5" ht="14.25">
      <c r="A2" s="75" t="s">
        <v>50</v>
      </c>
      <c r="B2" s="8"/>
      <c r="C2" s="9"/>
      <c r="D2" s="9"/>
      <c r="E2" s="9"/>
    </row>
    <row r="3" spans="1:5" ht="15" thickBot="1">
      <c r="A3" s="7"/>
      <c r="B3" s="8"/>
      <c r="C3" s="9"/>
      <c r="D3" s="9"/>
      <c r="E3" s="9"/>
    </row>
    <row r="4" spans="1:5" ht="15">
      <c r="A4" s="10" t="s">
        <v>0</v>
      </c>
      <c r="B4" s="11"/>
      <c r="C4" s="12"/>
      <c r="D4" s="12"/>
      <c r="E4" s="13"/>
    </row>
    <row r="5" spans="1:5" ht="15" customHeight="1">
      <c r="A5" s="86" t="s">
        <v>58</v>
      </c>
      <c r="B5" s="87"/>
      <c r="C5" s="15"/>
      <c r="D5" s="15"/>
      <c r="E5" s="16"/>
    </row>
    <row r="6" spans="1:5" ht="15" customHeight="1">
      <c r="A6" s="86" t="s">
        <v>1</v>
      </c>
      <c r="B6" s="87"/>
      <c r="C6" s="15"/>
      <c r="D6" s="15"/>
      <c r="E6" s="16"/>
    </row>
    <row r="7" spans="1:5" ht="15" customHeight="1">
      <c r="A7" s="76" t="s">
        <v>42</v>
      </c>
      <c r="B7" s="14"/>
      <c r="C7" s="15"/>
      <c r="D7" s="15"/>
      <c r="E7" s="16"/>
    </row>
    <row r="8" spans="1:5" ht="15" customHeight="1">
      <c r="A8" s="76" t="s">
        <v>43</v>
      </c>
      <c r="B8" s="14"/>
      <c r="C8" s="15"/>
      <c r="D8" s="15"/>
      <c r="E8" s="16"/>
    </row>
    <row r="9" spans="1:5" ht="15" customHeight="1">
      <c r="A9" s="86" t="s">
        <v>65</v>
      </c>
      <c r="B9" s="87"/>
      <c r="C9" s="15"/>
      <c r="D9" s="15"/>
      <c r="E9" s="16"/>
    </row>
    <row r="10" spans="1:5" ht="15.75" thickBot="1">
      <c r="A10" s="79" t="s">
        <v>57</v>
      </c>
      <c r="B10" s="17"/>
      <c r="C10" s="18"/>
      <c r="D10" s="18"/>
      <c r="E10" s="19"/>
    </row>
    <row r="11" spans="1:5" ht="14.25">
      <c r="A11" s="7"/>
      <c r="B11" s="20"/>
      <c r="C11" s="9"/>
      <c r="D11" s="9"/>
      <c r="E11" s="9"/>
    </row>
    <row r="12" spans="1:5" ht="14.25">
      <c r="A12" s="7"/>
      <c r="B12" s="20"/>
      <c r="C12" s="9"/>
      <c r="D12" s="9"/>
      <c r="E12" s="9"/>
    </row>
    <row r="13" spans="1:9" ht="15">
      <c r="A13" s="21" t="s">
        <v>2</v>
      </c>
      <c r="B13" s="22" t="s">
        <v>3</v>
      </c>
      <c r="C13" s="22" t="s">
        <v>4</v>
      </c>
      <c r="D13" s="22" t="s">
        <v>5</v>
      </c>
      <c r="E13" s="23" t="s">
        <v>6</v>
      </c>
      <c r="F13" s="6"/>
      <c r="G13" s="6"/>
      <c r="H13" s="6"/>
      <c r="I13" s="6"/>
    </row>
    <row r="14" spans="1:9" ht="14.25">
      <c r="A14" s="24"/>
      <c r="B14" s="25">
        <v>147</v>
      </c>
      <c r="C14" s="25">
        <v>250</v>
      </c>
      <c r="D14" s="26">
        <v>2985</v>
      </c>
      <c r="E14" s="27">
        <v>1000</v>
      </c>
      <c r="F14" s="6"/>
      <c r="G14" s="6"/>
      <c r="H14" s="6"/>
      <c r="I14" s="6"/>
    </row>
    <row r="15" spans="1:9" ht="14.25">
      <c r="A15" s="28"/>
      <c r="B15" s="29"/>
      <c r="C15" s="29"/>
      <c r="D15" s="30"/>
      <c r="E15" s="31"/>
      <c r="F15" s="6"/>
      <c r="G15" s="6"/>
      <c r="H15" s="6"/>
      <c r="I15" s="6"/>
    </row>
    <row r="16" spans="1:9" ht="15">
      <c r="A16" s="32" t="s">
        <v>7</v>
      </c>
      <c r="B16" s="33"/>
      <c r="C16" s="34"/>
      <c r="D16" s="34"/>
      <c r="E16" s="35"/>
      <c r="F16" s="6"/>
      <c r="G16" s="6"/>
      <c r="H16" s="6"/>
      <c r="I16" s="6"/>
    </row>
    <row r="17" spans="1:5" ht="15">
      <c r="A17" s="90" t="s">
        <v>8</v>
      </c>
      <c r="B17" s="91"/>
      <c r="C17" s="36">
        <v>200</v>
      </c>
      <c r="D17" s="15"/>
      <c r="E17" s="37"/>
    </row>
    <row r="18" spans="1:9" ht="14.25">
      <c r="A18" s="90" t="s">
        <v>9</v>
      </c>
      <c r="B18" s="91"/>
      <c r="C18" s="30">
        <v>10</v>
      </c>
      <c r="D18" s="15"/>
      <c r="E18" s="37"/>
      <c r="F18" s="6"/>
      <c r="G18" s="6"/>
      <c r="H18" s="6"/>
      <c r="I18" s="6"/>
    </row>
    <row r="19" spans="1:9" ht="15">
      <c r="A19" s="90" t="s">
        <v>10</v>
      </c>
      <c r="B19" s="91"/>
      <c r="C19" s="36">
        <v>250</v>
      </c>
      <c r="D19" s="15"/>
      <c r="E19" s="37"/>
      <c r="F19" s="6"/>
      <c r="G19" s="6"/>
      <c r="H19" s="6"/>
      <c r="I19" s="6"/>
    </row>
    <row r="20" spans="1:9" ht="14.25">
      <c r="A20" s="90" t="s">
        <v>11</v>
      </c>
      <c r="B20" s="91"/>
      <c r="C20" s="30">
        <v>15</v>
      </c>
      <c r="D20" s="15"/>
      <c r="E20" s="37"/>
      <c r="F20" s="6"/>
      <c r="G20" s="6"/>
      <c r="H20" s="6"/>
      <c r="I20" s="6"/>
    </row>
    <row r="21" spans="1:9" ht="14.25">
      <c r="A21" s="90" t="s">
        <v>12</v>
      </c>
      <c r="B21" s="91"/>
      <c r="C21" s="30">
        <v>10</v>
      </c>
      <c r="D21" s="15"/>
      <c r="E21" s="37"/>
      <c r="F21" s="6"/>
      <c r="G21" s="6"/>
      <c r="H21" s="6"/>
      <c r="I21" s="6"/>
    </row>
    <row r="22" spans="1:9" ht="14.25">
      <c r="A22" s="92" t="s">
        <v>13</v>
      </c>
      <c r="B22" s="93"/>
      <c r="C22" s="26">
        <v>16</v>
      </c>
      <c r="D22" s="38"/>
      <c r="E22" s="39"/>
      <c r="F22" s="6"/>
      <c r="G22" s="6"/>
      <c r="H22" s="6"/>
      <c r="I22" s="6"/>
    </row>
    <row r="23" spans="1:9" ht="15" thickBot="1">
      <c r="A23" s="40"/>
      <c r="B23" s="30"/>
      <c r="C23" s="15"/>
      <c r="D23" s="15"/>
      <c r="E23" s="15"/>
      <c r="F23" s="6"/>
      <c r="G23" s="6"/>
      <c r="H23" s="6"/>
      <c r="I23" s="6"/>
    </row>
    <row r="24" spans="1:9" ht="15">
      <c r="A24" s="41" t="s">
        <v>14</v>
      </c>
      <c r="B24" s="11"/>
      <c r="C24" s="83" t="s">
        <v>15</v>
      </c>
      <c r="D24" s="83" t="s">
        <v>16</v>
      </c>
      <c r="E24" s="13"/>
      <c r="F24" s="6"/>
      <c r="G24" s="6"/>
      <c r="H24" s="6"/>
      <c r="I24" s="6"/>
    </row>
    <row r="25" spans="1:9" ht="14.25">
      <c r="A25" s="84" t="s">
        <v>17</v>
      </c>
      <c r="B25" s="85"/>
      <c r="C25" s="80">
        <f>B14</f>
        <v>147</v>
      </c>
      <c r="D25" s="81">
        <f>B14</f>
        <v>147</v>
      </c>
      <c r="E25" s="16"/>
      <c r="F25" s="6"/>
      <c r="G25" s="6"/>
      <c r="H25" s="6"/>
      <c r="I25" s="6"/>
    </row>
    <row r="26" spans="1:9" ht="14.25">
      <c r="A26" s="84" t="s">
        <v>18</v>
      </c>
      <c r="B26" s="85"/>
      <c r="C26" s="80">
        <f>C17-B14</f>
        <v>53</v>
      </c>
      <c r="D26" s="81">
        <f>C17-B14</f>
        <v>53</v>
      </c>
      <c r="E26" s="16"/>
      <c r="F26" s="6"/>
      <c r="G26" s="6"/>
      <c r="H26" s="6"/>
      <c r="I26" s="6"/>
    </row>
    <row r="27" spans="1:9" ht="14.25">
      <c r="A27" s="84" t="s">
        <v>19</v>
      </c>
      <c r="B27" s="85"/>
      <c r="C27" s="80">
        <f>C19-C17</f>
        <v>50</v>
      </c>
      <c r="D27" s="81">
        <f>C19-C17</f>
        <v>50</v>
      </c>
      <c r="E27" s="16"/>
      <c r="F27" s="6"/>
      <c r="G27" s="6"/>
      <c r="H27" s="6"/>
      <c r="I27" s="6"/>
    </row>
    <row r="28" spans="1:9" ht="15" customHeight="1" thickBot="1">
      <c r="A28" s="42" t="s">
        <v>20</v>
      </c>
      <c r="B28" s="43"/>
      <c r="C28" s="82">
        <f>C25+C26+C27</f>
        <v>250</v>
      </c>
      <c r="D28" s="82">
        <f>D25+D26+D27</f>
        <v>250</v>
      </c>
      <c r="E28" s="19"/>
      <c r="F28" s="6"/>
      <c r="G28" s="6"/>
      <c r="H28" s="6"/>
      <c r="I28" s="6"/>
    </row>
    <row r="29" spans="1:9" ht="15" customHeight="1" thickBot="1">
      <c r="A29" s="44"/>
      <c r="B29" s="44"/>
      <c r="C29" s="45"/>
      <c r="D29" s="45"/>
      <c r="E29" s="15"/>
      <c r="F29" s="6"/>
      <c r="G29" s="6"/>
      <c r="H29" s="6"/>
      <c r="I29" s="6"/>
    </row>
    <row r="30" spans="1:9" ht="15">
      <c r="A30" s="46" t="s">
        <v>60</v>
      </c>
      <c r="B30" s="47"/>
      <c r="C30" s="47"/>
      <c r="D30" s="47"/>
      <c r="E30" s="13"/>
      <c r="F30" s="6"/>
      <c r="G30" s="6"/>
      <c r="H30" s="6"/>
      <c r="I30" s="6"/>
    </row>
    <row r="31" spans="1:9" ht="14.25">
      <c r="A31" s="48" t="s">
        <v>21</v>
      </c>
      <c r="B31" s="44"/>
      <c r="C31" s="49">
        <v>250</v>
      </c>
      <c r="D31" s="44"/>
      <c r="E31" s="16"/>
      <c r="F31" s="6"/>
      <c r="G31" s="6"/>
      <c r="H31" s="6"/>
      <c r="I31" s="6"/>
    </row>
    <row r="32" spans="1:9" ht="14.25">
      <c r="A32" s="48" t="s">
        <v>67</v>
      </c>
      <c r="B32" s="50"/>
      <c r="C32" s="45">
        <v>0</v>
      </c>
      <c r="D32" s="51"/>
      <c r="E32" s="52"/>
      <c r="F32" s="6"/>
      <c r="G32" s="6"/>
      <c r="H32" s="6"/>
      <c r="I32" s="6"/>
    </row>
    <row r="33" spans="1:9" ht="14.25">
      <c r="A33" s="48" t="s">
        <v>44</v>
      </c>
      <c r="B33" s="50"/>
      <c r="C33" s="77">
        <v>1</v>
      </c>
      <c r="D33" s="51"/>
      <c r="E33" s="52"/>
      <c r="F33" s="6"/>
      <c r="G33" s="6"/>
      <c r="H33" s="6"/>
      <c r="I33" s="6"/>
    </row>
    <row r="34" spans="1:9" ht="14.25">
      <c r="A34" s="48" t="s">
        <v>45</v>
      </c>
      <c r="B34" s="50"/>
      <c r="C34" s="45">
        <v>1</v>
      </c>
      <c r="D34" s="51"/>
      <c r="E34" s="52"/>
      <c r="F34" s="6"/>
      <c r="G34" s="6"/>
      <c r="H34" s="6"/>
      <c r="I34" s="6"/>
    </row>
    <row r="35" spans="1:9" ht="15" thickBot="1">
      <c r="A35" s="42" t="s">
        <v>53</v>
      </c>
      <c r="B35" s="53"/>
      <c r="C35" s="54">
        <v>1</v>
      </c>
      <c r="D35" s="55" t="s">
        <v>54</v>
      </c>
      <c r="E35" s="56"/>
      <c r="F35" s="57"/>
      <c r="G35" s="6"/>
      <c r="H35" s="6"/>
      <c r="I35" s="6"/>
    </row>
    <row r="36" ht="14.25">
      <c r="F36" s="57"/>
    </row>
    <row r="37" spans="1:9" ht="15">
      <c r="A37" s="59" t="s">
        <v>22</v>
      </c>
      <c r="B37" s="60" t="s">
        <v>47</v>
      </c>
      <c r="D37" s="60" t="s">
        <v>23</v>
      </c>
      <c r="F37" s="57"/>
      <c r="G37" s="6"/>
      <c r="H37" s="6"/>
      <c r="I37" s="6"/>
    </row>
    <row r="38" spans="1:9" ht="14.25">
      <c r="A38" s="61" t="s">
        <v>24</v>
      </c>
      <c r="B38" s="62">
        <f>D14*C35</f>
        <v>2985</v>
      </c>
      <c r="C38" s="63"/>
      <c r="D38" s="64">
        <f>D14</f>
        <v>2985</v>
      </c>
      <c r="F38" s="6"/>
      <c r="G38" s="6"/>
      <c r="H38" s="6"/>
      <c r="I38" s="6"/>
    </row>
    <row r="39" spans="1:9" ht="14.25">
      <c r="A39" s="65" t="s">
        <v>25</v>
      </c>
      <c r="B39" s="50">
        <v>0</v>
      </c>
      <c r="C39" s="51"/>
      <c r="D39" s="66">
        <f>0</f>
        <v>0</v>
      </c>
      <c r="E39" s="6"/>
      <c r="F39" s="6"/>
      <c r="G39" s="6"/>
      <c r="H39" s="6"/>
      <c r="I39" s="6"/>
    </row>
    <row r="40" spans="1:9" ht="14.25">
      <c r="A40" s="65" t="s">
        <v>26</v>
      </c>
      <c r="B40" s="50">
        <f>D26*C21*C35</f>
        <v>530</v>
      </c>
      <c r="C40" s="51"/>
      <c r="D40" s="66">
        <f>(D26*C21)*C33</f>
        <v>530</v>
      </c>
      <c r="E40" s="6"/>
      <c r="F40" s="6"/>
      <c r="G40" s="6"/>
      <c r="H40" s="6"/>
      <c r="I40" s="6"/>
    </row>
    <row r="41" spans="1:9" ht="14.25">
      <c r="A41" s="65" t="s">
        <v>27</v>
      </c>
      <c r="B41" s="50">
        <f>B38+B39+B40</f>
        <v>3515</v>
      </c>
      <c r="C41" s="51"/>
      <c r="D41" s="66">
        <f>D38+D39+D40</f>
        <v>3515</v>
      </c>
      <c r="E41" s="6"/>
      <c r="F41" s="6"/>
      <c r="G41" s="6"/>
      <c r="H41" s="6"/>
      <c r="I41" s="6"/>
    </row>
    <row r="42" spans="1:9" ht="14.25">
      <c r="A42" s="65" t="s">
        <v>28</v>
      </c>
      <c r="B42" s="50">
        <f>C25*C18</f>
        <v>1470</v>
      </c>
      <c r="C42" s="51"/>
      <c r="D42" s="66">
        <f>C25*C18</f>
        <v>1470</v>
      </c>
      <c r="E42" s="6"/>
      <c r="F42" s="6"/>
      <c r="G42" s="6"/>
      <c r="H42" s="6"/>
      <c r="I42" s="6"/>
    </row>
    <row r="43" spans="1:9" ht="14.25">
      <c r="A43" s="65" t="s">
        <v>29</v>
      </c>
      <c r="B43" s="50">
        <f>C26*C18</f>
        <v>530</v>
      </c>
      <c r="C43" s="51"/>
      <c r="D43" s="66">
        <f>(D26*C18)*C33</f>
        <v>530</v>
      </c>
      <c r="E43" s="6"/>
      <c r="F43" s="6"/>
      <c r="G43" s="6"/>
      <c r="H43" s="6"/>
      <c r="I43" s="6"/>
    </row>
    <row r="44" spans="1:9" ht="14.25">
      <c r="A44" s="65" t="s">
        <v>30</v>
      </c>
      <c r="B44" s="50">
        <f>B42+B43</f>
        <v>2000</v>
      </c>
      <c r="C44" s="51"/>
      <c r="D44" s="66">
        <f>D42+D43</f>
        <v>2000</v>
      </c>
      <c r="E44" s="6"/>
      <c r="F44" s="6"/>
      <c r="G44" s="6"/>
      <c r="H44" s="6"/>
      <c r="I44" s="6"/>
    </row>
    <row r="45" spans="1:9" ht="15">
      <c r="A45" s="67" t="s">
        <v>31</v>
      </c>
      <c r="B45" s="68">
        <f>B41-B44</f>
        <v>1515</v>
      </c>
      <c r="C45" s="51"/>
      <c r="D45" s="69">
        <f>D41-D44</f>
        <v>1515</v>
      </c>
      <c r="E45" s="6"/>
      <c r="F45" s="6"/>
      <c r="G45" s="6"/>
      <c r="H45" s="6"/>
      <c r="I45" s="6"/>
    </row>
    <row r="46" spans="1:9" ht="15">
      <c r="A46" s="78" t="s">
        <v>61</v>
      </c>
      <c r="B46" s="71">
        <f>(-1)*MAX(0,B45)</f>
        <v>-1515</v>
      </c>
      <c r="C46" s="72"/>
      <c r="D46" s="73" t="s">
        <v>48</v>
      </c>
      <c r="E46" s="6"/>
      <c r="F46" s="6"/>
      <c r="G46" s="6"/>
      <c r="H46" s="6"/>
      <c r="I46" s="6"/>
    </row>
    <row r="47" spans="1:9" ht="14.25" hidden="1">
      <c r="A47" s="61" t="s">
        <v>33</v>
      </c>
      <c r="B47" s="62">
        <v>0</v>
      </c>
      <c r="C47" s="63"/>
      <c r="D47" s="64">
        <v>0</v>
      </c>
      <c r="E47" s="6"/>
      <c r="F47" s="6"/>
      <c r="G47" s="6"/>
      <c r="H47" s="6"/>
      <c r="I47" s="6"/>
    </row>
    <row r="48" spans="1:9" ht="14.25">
      <c r="A48" s="65" t="s">
        <v>34</v>
      </c>
      <c r="B48" s="50">
        <v>0</v>
      </c>
      <c r="C48" s="51"/>
      <c r="D48" s="66">
        <v>0</v>
      </c>
      <c r="E48" s="6"/>
      <c r="F48" s="6"/>
      <c r="G48" s="6"/>
      <c r="H48" s="6"/>
      <c r="I48" s="6"/>
    </row>
    <row r="49" spans="1:9" ht="14.25">
      <c r="A49" s="65" t="s">
        <v>35</v>
      </c>
      <c r="B49" s="50">
        <f>C27*C22*C35</f>
        <v>800</v>
      </c>
      <c r="C49" s="51"/>
      <c r="D49" s="66">
        <f>(D27*C22)*C34</f>
        <v>800</v>
      </c>
      <c r="E49" s="6"/>
      <c r="F49" s="6"/>
      <c r="G49" s="6"/>
      <c r="H49" s="6"/>
      <c r="I49" s="6"/>
    </row>
    <row r="50" spans="1:9" ht="14.25">
      <c r="A50" s="65" t="s">
        <v>36</v>
      </c>
      <c r="B50" s="50">
        <f>B47+B48+B49</f>
        <v>800</v>
      </c>
      <c r="C50" s="51"/>
      <c r="D50" s="66">
        <f>D47+D48+D49</f>
        <v>800</v>
      </c>
      <c r="E50" s="6"/>
      <c r="F50" s="6"/>
      <c r="G50" s="6"/>
      <c r="H50" s="6"/>
      <c r="I50" s="6"/>
    </row>
    <row r="51" spans="1:9" ht="14.25">
      <c r="A51" s="65" t="s">
        <v>37</v>
      </c>
      <c r="B51" s="50">
        <v>0</v>
      </c>
      <c r="C51" s="51"/>
      <c r="D51" s="66">
        <f>0</f>
        <v>0</v>
      </c>
      <c r="E51" s="6"/>
      <c r="F51" s="6"/>
      <c r="G51" s="6"/>
      <c r="H51" s="6"/>
      <c r="I51" s="6"/>
    </row>
    <row r="52" spans="1:9" ht="14.25">
      <c r="A52" s="65" t="s">
        <v>38</v>
      </c>
      <c r="B52" s="50">
        <f>C27*C20</f>
        <v>750</v>
      </c>
      <c r="C52" s="51"/>
      <c r="D52" s="66">
        <f>(D27*C20)*C34</f>
        <v>750</v>
      </c>
      <c r="E52" s="6"/>
      <c r="F52" s="6"/>
      <c r="G52" s="6"/>
      <c r="H52" s="6"/>
      <c r="I52" s="6"/>
    </row>
    <row r="53" spans="1:9" ht="14.25">
      <c r="A53" s="65" t="s">
        <v>39</v>
      </c>
      <c r="B53" s="50">
        <f>B51+B52</f>
        <v>750</v>
      </c>
      <c r="C53" s="51"/>
      <c r="D53" s="66">
        <f>D51+D52</f>
        <v>750</v>
      </c>
      <c r="E53" s="6"/>
      <c r="F53" s="6"/>
      <c r="G53" s="6"/>
      <c r="H53" s="6"/>
      <c r="I53" s="6"/>
    </row>
    <row r="54" spans="1:9" ht="15">
      <c r="A54" s="67" t="s">
        <v>40</v>
      </c>
      <c r="B54" s="68">
        <f>B50-B53</f>
        <v>50</v>
      </c>
      <c r="C54" s="51"/>
      <c r="D54" s="66">
        <f>D50-D53</f>
        <v>50</v>
      </c>
      <c r="E54" s="6"/>
      <c r="F54" s="6"/>
      <c r="G54" s="6"/>
      <c r="H54" s="6"/>
      <c r="I54" s="6"/>
    </row>
    <row r="55" spans="1:9" ht="15">
      <c r="A55" s="70" t="s">
        <v>62</v>
      </c>
      <c r="B55" s="71">
        <f>(-1)*MAX(0,B54)</f>
        <v>-50</v>
      </c>
      <c r="C55" s="72"/>
      <c r="D55" s="73" t="s">
        <v>48</v>
      </c>
      <c r="E55" s="6"/>
      <c r="F55" s="6"/>
      <c r="G55" s="6"/>
      <c r="H55" s="6"/>
      <c r="I55" s="6"/>
    </row>
    <row r="56" spans="1:9" ht="14.25">
      <c r="A56" s="61" t="s">
        <v>41</v>
      </c>
      <c r="B56" s="62" t="s">
        <v>32</v>
      </c>
      <c r="C56" s="63"/>
      <c r="D56" s="64">
        <f>D45+D54</f>
        <v>1565</v>
      </c>
      <c r="E56" s="6"/>
      <c r="F56" s="6"/>
      <c r="G56" s="6"/>
      <c r="H56" s="6"/>
      <c r="I56" s="6"/>
    </row>
    <row r="57" spans="1:9" ht="15">
      <c r="A57" s="70" t="s">
        <v>63</v>
      </c>
      <c r="B57" s="71">
        <f>B46+B55</f>
        <v>-1565</v>
      </c>
      <c r="C57" s="74"/>
      <c r="D57" s="73">
        <f>(-1)*MAX(0,D56)</f>
        <v>-1565</v>
      </c>
      <c r="E57" s="6"/>
      <c r="F57" s="6"/>
      <c r="G57" s="6"/>
      <c r="H57" s="6"/>
      <c r="I57" s="6"/>
    </row>
    <row r="59" ht="14.25">
      <c r="A59" s="6" t="s">
        <v>64</v>
      </c>
    </row>
  </sheetData>
  <sheetProtection password="E30A" sheet="1" objects="1" scenarios="1"/>
  <mergeCells count="12">
    <mergeCell ref="A21:B21"/>
    <mergeCell ref="A22:B22"/>
    <mergeCell ref="A25:B25"/>
    <mergeCell ref="A26:B26"/>
    <mergeCell ref="A27:B27"/>
    <mergeCell ref="A5:B5"/>
    <mergeCell ref="A6:B6"/>
    <mergeCell ref="A9:B9"/>
    <mergeCell ref="A17:B17"/>
    <mergeCell ref="A18:B18"/>
    <mergeCell ref="A19:B19"/>
    <mergeCell ref="A20:B20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pane ySplit="1" topLeftCell="A28" activePane="bottomLeft" state="frozen"/>
      <selection pane="topLeft" activeCell="A1" sqref="A1"/>
      <selection pane="bottomLeft" activeCell="C34" sqref="C34"/>
    </sheetView>
  </sheetViews>
  <sheetFormatPr defaultColWidth="15.140625" defaultRowHeight="15"/>
  <cols>
    <col min="1" max="1" width="50.421875" style="6" customWidth="1"/>
    <col min="2" max="2" width="17.00390625" style="58" bestFit="1" customWidth="1"/>
    <col min="3" max="3" width="13.00390625" style="5" customWidth="1"/>
    <col min="4" max="4" width="18.421875" style="5" customWidth="1"/>
    <col min="5" max="5" width="19.7109375" style="5" bestFit="1" customWidth="1"/>
    <col min="6" max="6" width="12.8515625" style="5" customWidth="1"/>
    <col min="7" max="7" width="11.8515625" style="5" customWidth="1"/>
    <col min="8" max="9" width="15.140625" style="5" customWidth="1"/>
    <col min="10" max="16384" width="15.140625" style="6" customWidth="1"/>
  </cols>
  <sheetData>
    <row r="1" spans="1:5" ht="15">
      <c r="A1" s="1" t="s">
        <v>46</v>
      </c>
      <c r="B1" s="2"/>
      <c r="C1" s="3"/>
      <c r="D1" s="3"/>
      <c r="E1" s="4"/>
    </row>
    <row r="2" spans="1:5" ht="14.25">
      <c r="A2" s="75" t="s">
        <v>51</v>
      </c>
      <c r="B2" s="8"/>
      <c r="C2" s="9"/>
      <c r="D2" s="9"/>
      <c r="E2" s="9"/>
    </row>
    <row r="3" spans="1:5" ht="15" thickBot="1">
      <c r="A3" s="7"/>
      <c r="B3" s="8"/>
      <c r="C3" s="9"/>
      <c r="D3" s="9"/>
      <c r="E3" s="9"/>
    </row>
    <row r="4" spans="1:5" ht="15">
      <c r="A4" s="10" t="s">
        <v>0</v>
      </c>
      <c r="B4" s="11"/>
      <c r="C4" s="12"/>
      <c r="D4" s="12"/>
      <c r="E4" s="13"/>
    </row>
    <row r="5" spans="1:5" ht="15" customHeight="1">
      <c r="A5" s="86" t="s">
        <v>58</v>
      </c>
      <c r="B5" s="87"/>
      <c r="C5" s="15"/>
      <c r="D5" s="15"/>
      <c r="E5" s="16"/>
    </row>
    <row r="6" spans="1:5" ht="15" customHeight="1">
      <c r="A6" s="86" t="s">
        <v>1</v>
      </c>
      <c r="B6" s="87"/>
      <c r="C6" s="15"/>
      <c r="D6" s="15"/>
      <c r="E6" s="16"/>
    </row>
    <row r="7" spans="1:5" ht="15" customHeight="1">
      <c r="A7" s="76" t="s">
        <v>42</v>
      </c>
      <c r="B7" s="14"/>
      <c r="C7" s="15"/>
      <c r="D7" s="15"/>
      <c r="E7" s="16"/>
    </row>
    <row r="8" spans="1:5" ht="15" customHeight="1">
      <c r="A8" s="76" t="s">
        <v>43</v>
      </c>
      <c r="B8" s="14"/>
      <c r="C8" s="15"/>
      <c r="D8" s="15"/>
      <c r="E8" s="16"/>
    </row>
    <row r="9" spans="1:5" ht="15" customHeight="1">
      <c r="A9" s="86" t="s">
        <v>66</v>
      </c>
      <c r="B9" s="87"/>
      <c r="C9" s="15"/>
      <c r="D9" s="15"/>
      <c r="E9" s="16"/>
    </row>
    <row r="10" spans="1:5" ht="15.75" thickBot="1">
      <c r="A10" s="79" t="s">
        <v>57</v>
      </c>
      <c r="B10" s="17"/>
      <c r="C10" s="18"/>
      <c r="D10" s="18"/>
      <c r="E10" s="19"/>
    </row>
    <row r="11" spans="1:5" ht="14.25">
      <c r="A11" s="7"/>
      <c r="B11" s="20"/>
      <c r="C11" s="9"/>
      <c r="D11" s="9"/>
      <c r="E11" s="9"/>
    </row>
    <row r="12" spans="1:5" ht="14.25">
      <c r="A12" s="7"/>
      <c r="B12" s="20"/>
      <c r="C12" s="9"/>
      <c r="D12" s="9"/>
      <c r="E12" s="9"/>
    </row>
    <row r="13" spans="1:9" ht="15">
      <c r="A13" s="21" t="s">
        <v>2</v>
      </c>
      <c r="B13" s="22" t="s">
        <v>3</v>
      </c>
      <c r="C13" s="22" t="s">
        <v>4</v>
      </c>
      <c r="D13" s="22" t="s">
        <v>5</v>
      </c>
      <c r="E13" s="23" t="s">
        <v>6</v>
      </c>
      <c r="F13" s="6"/>
      <c r="G13" s="6"/>
      <c r="H13" s="6"/>
      <c r="I13" s="6"/>
    </row>
    <row r="14" spans="1:9" ht="14.25">
      <c r="A14" s="24"/>
      <c r="B14" s="25">
        <v>147</v>
      </c>
      <c r="C14" s="25">
        <v>250</v>
      </c>
      <c r="D14" s="26">
        <v>2985</v>
      </c>
      <c r="E14" s="27">
        <v>1000</v>
      </c>
      <c r="F14" s="6"/>
      <c r="G14" s="6"/>
      <c r="H14" s="6"/>
      <c r="I14" s="6"/>
    </row>
    <row r="15" spans="1:9" ht="14.25">
      <c r="A15" s="28"/>
      <c r="B15" s="29"/>
      <c r="C15" s="29"/>
      <c r="D15" s="30"/>
      <c r="E15" s="31"/>
      <c r="F15" s="6"/>
      <c r="G15" s="6"/>
      <c r="H15" s="6"/>
      <c r="I15" s="6"/>
    </row>
    <row r="16" spans="1:9" ht="15">
      <c r="A16" s="32" t="s">
        <v>7</v>
      </c>
      <c r="B16" s="33"/>
      <c r="C16" s="34"/>
      <c r="D16" s="34"/>
      <c r="E16" s="35"/>
      <c r="F16" s="6"/>
      <c r="G16" s="6"/>
      <c r="H16" s="6"/>
      <c r="I16" s="6"/>
    </row>
    <row r="17" spans="1:5" ht="15">
      <c r="A17" s="90" t="s">
        <v>8</v>
      </c>
      <c r="B17" s="91"/>
      <c r="C17" s="36">
        <v>200</v>
      </c>
      <c r="D17" s="15"/>
      <c r="E17" s="37"/>
    </row>
    <row r="18" spans="1:9" ht="14.25">
      <c r="A18" s="90" t="s">
        <v>9</v>
      </c>
      <c r="B18" s="91"/>
      <c r="C18" s="30">
        <v>10</v>
      </c>
      <c r="D18" s="15"/>
      <c r="E18" s="37"/>
      <c r="F18" s="6"/>
      <c r="G18" s="6"/>
      <c r="H18" s="6"/>
      <c r="I18" s="6"/>
    </row>
    <row r="19" spans="1:9" ht="15">
      <c r="A19" s="90" t="s">
        <v>10</v>
      </c>
      <c r="B19" s="91"/>
      <c r="C19" s="36">
        <v>250</v>
      </c>
      <c r="D19" s="15"/>
      <c r="E19" s="37"/>
      <c r="F19" s="6"/>
      <c r="G19" s="6"/>
      <c r="H19" s="6"/>
      <c r="I19" s="6"/>
    </row>
    <row r="20" spans="1:9" ht="14.25">
      <c r="A20" s="90" t="s">
        <v>11</v>
      </c>
      <c r="B20" s="91"/>
      <c r="C20" s="30">
        <v>15</v>
      </c>
      <c r="D20" s="15"/>
      <c r="E20" s="37"/>
      <c r="F20" s="6"/>
      <c r="G20" s="6"/>
      <c r="H20" s="6"/>
      <c r="I20" s="6"/>
    </row>
    <row r="21" spans="1:9" ht="14.25">
      <c r="A21" s="90" t="s">
        <v>12</v>
      </c>
      <c r="B21" s="91"/>
      <c r="C21" s="30">
        <v>10</v>
      </c>
      <c r="D21" s="15"/>
      <c r="E21" s="37"/>
      <c r="F21" s="6"/>
      <c r="G21" s="6"/>
      <c r="H21" s="6"/>
      <c r="I21" s="6"/>
    </row>
    <row r="22" spans="1:9" ht="14.25">
      <c r="A22" s="92" t="s">
        <v>13</v>
      </c>
      <c r="B22" s="93"/>
      <c r="C22" s="26">
        <v>16</v>
      </c>
      <c r="D22" s="38"/>
      <c r="E22" s="39"/>
      <c r="F22" s="6"/>
      <c r="G22" s="6"/>
      <c r="H22" s="6"/>
      <c r="I22" s="6"/>
    </row>
    <row r="23" spans="1:9" ht="15" thickBot="1">
      <c r="A23" s="40"/>
      <c r="B23" s="30"/>
      <c r="C23" s="15"/>
      <c r="D23" s="15"/>
      <c r="E23" s="15"/>
      <c r="F23" s="6"/>
      <c r="G23" s="6"/>
      <c r="H23" s="6"/>
      <c r="I23" s="6"/>
    </row>
    <row r="24" spans="1:9" ht="15">
      <c r="A24" s="41" t="s">
        <v>14</v>
      </c>
      <c r="B24" s="11"/>
      <c r="C24" s="11" t="s">
        <v>15</v>
      </c>
      <c r="D24" s="11" t="s">
        <v>16</v>
      </c>
      <c r="E24" s="13"/>
      <c r="F24" s="6"/>
      <c r="G24" s="6"/>
      <c r="H24" s="6"/>
      <c r="I24" s="6"/>
    </row>
    <row r="25" spans="1:9" ht="14.25">
      <c r="A25" s="84" t="s">
        <v>17</v>
      </c>
      <c r="B25" s="85"/>
      <c r="C25" s="80">
        <f>B14</f>
        <v>147</v>
      </c>
      <c r="D25" s="81">
        <f>B14</f>
        <v>147</v>
      </c>
      <c r="E25" s="16"/>
      <c r="F25" s="6"/>
      <c r="G25" s="6"/>
      <c r="H25" s="6"/>
      <c r="I25" s="6"/>
    </row>
    <row r="26" spans="1:9" ht="14.25">
      <c r="A26" s="84" t="s">
        <v>18</v>
      </c>
      <c r="B26" s="85"/>
      <c r="C26" s="80">
        <f>C17-B14</f>
        <v>53</v>
      </c>
      <c r="D26" s="81">
        <f>C17-B14</f>
        <v>53</v>
      </c>
      <c r="E26" s="16"/>
      <c r="F26" s="6"/>
      <c r="G26" s="6"/>
      <c r="H26" s="6"/>
      <c r="I26" s="6"/>
    </row>
    <row r="27" spans="1:9" ht="14.25">
      <c r="A27" s="84" t="s">
        <v>19</v>
      </c>
      <c r="B27" s="85"/>
      <c r="C27" s="80">
        <f>C19-C17</f>
        <v>50</v>
      </c>
      <c r="D27" s="81">
        <f>C19-C17</f>
        <v>50</v>
      </c>
      <c r="E27" s="16"/>
      <c r="F27" s="6"/>
      <c r="G27" s="6"/>
      <c r="H27" s="6"/>
      <c r="I27" s="6"/>
    </row>
    <row r="28" spans="1:9" ht="15" customHeight="1" thickBot="1">
      <c r="A28" s="42" t="s">
        <v>20</v>
      </c>
      <c r="B28" s="43"/>
      <c r="C28" s="82">
        <f>C25+C26+C27</f>
        <v>250</v>
      </c>
      <c r="D28" s="82">
        <f>D25+D26+D27</f>
        <v>250</v>
      </c>
      <c r="E28" s="19"/>
      <c r="F28" s="6"/>
      <c r="G28" s="6"/>
      <c r="H28" s="6"/>
      <c r="I28" s="6"/>
    </row>
    <row r="29" spans="1:9" ht="15" customHeight="1" thickBot="1">
      <c r="A29" s="44"/>
      <c r="B29" s="44"/>
      <c r="C29" s="45"/>
      <c r="D29" s="45"/>
      <c r="E29" s="15"/>
      <c r="F29" s="6"/>
      <c r="G29" s="6"/>
      <c r="H29" s="6"/>
      <c r="I29" s="6"/>
    </row>
    <row r="30" spans="1:9" ht="15">
      <c r="A30" s="46" t="s">
        <v>60</v>
      </c>
      <c r="B30" s="47"/>
      <c r="C30" s="47"/>
      <c r="D30" s="47"/>
      <c r="E30" s="13"/>
      <c r="F30" s="6"/>
      <c r="G30" s="6"/>
      <c r="H30" s="6"/>
      <c r="I30" s="6"/>
    </row>
    <row r="31" spans="1:9" ht="14.25">
      <c r="A31" s="48" t="s">
        <v>21</v>
      </c>
      <c r="B31" s="44"/>
      <c r="C31" s="49">
        <v>350</v>
      </c>
      <c r="D31" s="44"/>
      <c r="E31" s="16"/>
      <c r="F31" s="6"/>
      <c r="G31" s="6"/>
      <c r="H31" s="6"/>
      <c r="I31" s="6"/>
    </row>
    <row r="32" spans="1:9" ht="14.25">
      <c r="A32" s="48" t="s">
        <v>67</v>
      </c>
      <c r="B32" s="50"/>
      <c r="C32" s="45">
        <v>0</v>
      </c>
      <c r="D32" s="51"/>
      <c r="E32" s="52"/>
      <c r="F32" s="6"/>
      <c r="G32" s="6"/>
      <c r="H32" s="6"/>
      <c r="I32" s="6"/>
    </row>
    <row r="33" spans="1:9" ht="14.25">
      <c r="A33" s="48" t="s">
        <v>44</v>
      </c>
      <c r="B33" s="50"/>
      <c r="C33" s="77">
        <v>1</v>
      </c>
      <c r="D33" s="51"/>
      <c r="E33" s="52"/>
      <c r="F33" s="6"/>
      <c r="G33" s="6"/>
      <c r="H33" s="6"/>
      <c r="I33" s="6"/>
    </row>
    <row r="34" spans="1:9" ht="14.25">
      <c r="A34" s="48" t="s">
        <v>45</v>
      </c>
      <c r="B34" s="50"/>
      <c r="C34" s="45">
        <v>1</v>
      </c>
      <c r="D34" s="51"/>
      <c r="E34" s="52"/>
      <c r="F34" s="6"/>
      <c r="G34" s="6"/>
      <c r="H34" s="6"/>
      <c r="I34" s="6"/>
    </row>
    <row r="35" spans="1:9" ht="15" thickBot="1">
      <c r="A35" s="42" t="s">
        <v>59</v>
      </c>
      <c r="B35" s="53"/>
      <c r="C35" s="54">
        <v>0.4</v>
      </c>
      <c r="D35" s="55" t="s">
        <v>55</v>
      </c>
      <c r="E35" s="56"/>
      <c r="F35" s="57"/>
      <c r="G35" s="6"/>
      <c r="H35" s="6"/>
      <c r="I35" s="6"/>
    </row>
    <row r="36" ht="14.25">
      <c r="F36" s="57"/>
    </row>
    <row r="37" spans="1:9" ht="15">
      <c r="A37" s="59" t="s">
        <v>22</v>
      </c>
      <c r="B37" s="60" t="s">
        <v>47</v>
      </c>
      <c r="D37" s="60" t="s">
        <v>23</v>
      </c>
      <c r="F37" s="57"/>
      <c r="G37" s="6"/>
      <c r="H37" s="6"/>
      <c r="I37" s="6"/>
    </row>
    <row r="38" spans="1:9" ht="14.25">
      <c r="A38" s="61" t="s">
        <v>24</v>
      </c>
      <c r="B38" s="62">
        <f>D14*C35</f>
        <v>1194</v>
      </c>
      <c r="C38" s="63"/>
      <c r="D38" s="64">
        <f>D14</f>
        <v>2985</v>
      </c>
      <c r="F38" s="6"/>
      <c r="G38" s="6"/>
      <c r="H38" s="6"/>
      <c r="I38" s="6"/>
    </row>
    <row r="39" spans="1:9" ht="14.25">
      <c r="A39" s="65" t="s">
        <v>25</v>
      </c>
      <c r="B39" s="50">
        <v>0</v>
      </c>
      <c r="C39" s="51"/>
      <c r="D39" s="66">
        <f>0</f>
        <v>0</v>
      </c>
      <c r="E39" s="6"/>
      <c r="F39" s="6"/>
      <c r="G39" s="6"/>
      <c r="H39" s="6"/>
      <c r="I39" s="6"/>
    </row>
    <row r="40" spans="1:9" ht="14.25">
      <c r="A40" s="65" t="s">
        <v>26</v>
      </c>
      <c r="B40" s="50">
        <f>D26*C21*C35</f>
        <v>212</v>
      </c>
      <c r="C40" s="51"/>
      <c r="D40" s="66">
        <f>(D26*C21)*C33</f>
        <v>530</v>
      </c>
      <c r="E40" s="6"/>
      <c r="F40" s="6"/>
      <c r="G40" s="6"/>
      <c r="H40" s="6"/>
      <c r="I40" s="6"/>
    </row>
    <row r="41" spans="1:9" ht="14.25">
      <c r="A41" s="65" t="s">
        <v>27</v>
      </c>
      <c r="B41" s="50">
        <f>B38+B39+B40</f>
        <v>1406</v>
      </c>
      <c r="C41" s="51"/>
      <c r="D41" s="66">
        <f>D38+D39+D40</f>
        <v>3515</v>
      </c>
      <c r="E41" s="6"/>
      <c r="F41" s="6"/>
      <c r="G41" s="6"/>
      <c r="H41" s="6"/>
      <c r="I41" s="6"/>
    </row>
    <row r="42" spans="1:9" ht="14.25">
      <c r="A42" s="65" t="s">
        <v>28</v>
      </c>
      <c r="B42" s="50">
        <f>C25*C18</f>
        <v>1470</v>
      </c>
      <c r="C42" s="51"/>
      <c r="D42" s="66">
        <f>C25*C18</f>
        <v>1470</v>
      </c>
      <c r="E42" s="6"/>
      <c r="F42" s="6"/>
      <c r="G42" s="6"/>
      <c r="H42" s="6"/>
      <c r="I42" s="6"/>
    </row>
    <row r="43" spans="1:9" ht="14.25">
      <c r="A43" s="65" t="s">
        <v>29</v>
      </c>
      <c r="B43" s="50">
        <f>C26*C18</f>
        <v>530</v>
      </c>
      <c r="C43" s="51"/>
      <c r="D43" s="66">
        <f>(D26*C18)*C33</f>
        <v>530</v>
      </c>
      <c r="E43" s="6"/>
      <c r="F43" s="6"/>
      <c r="G43" s="6"/>
      <c r="H43" s="6"/>
      <c r="I43" s="6"/>
    </row>
    <row r="44" spans="1:9" ht="14.25">
      <c r="A44" s="65" t="s">
        <v>30</v>
      </c>
      <c r="B44" s="50">
        <f>B42+B43</f>
        <v>2000</v>
      </c>
      <c r="C44" s="51"/>
      <c r="D44" s="66">
        <f>D42+D43</f>
        <v>2000</v>
      </c>
      <c r="E44" s="6"/>
      <c r="F44" s="6"/>
      <c r="G44" s="6"/>
      <c r="H44" s="6"/>
      <c r="I44" s="6"/>
    </row>
    <row r="45" spans="1:9" ht="15">
      <c r="A45" s="67" t="s">
        <v>31</v>
      </c>
      <c r="B45" s="68">
        <f>B41-B44</f>
        <v>-594</v>
      </c>
      <c r="C45" s="51"/>
      <c r="D45" s="69">
        <f>D41-D44</f>
        <v>1515</v>
      </c>
      <c r="E45" s="6"/>
      <c r="F45" s="6"/>
      <c r="G45" s="6"/>
      <c r="H45" s="6"/>
      <c r="I45" s="6"/>
    </row>
    <row r="46" spans="1:9" ht="15">
      <c r="A46" s="78" t="s">
        <v>61</v>
      </c>
      <c r="B46" s="71">
        <f>(-1)*MAX(0,B45)</f>
        <v>0</v>
      </c>
      <c r="C46" s="72"/>
      <c r="D46" s="73" t="s">
        <v>48</v>
      </c>
      <c r="E46" s="6"/>
      <c r="F46" s="6"/>
      <c r="G46" s="6"/>
      <c r="H46" s="6"/>
      <c r="I46" s="6"/>
    </row>
    <row r="47" spans="1:9" ht="14.25" hidden="1">
      <c r="A47" s="61" t="s">
        <v>33</v>
      </c>
      <c r="B47" s="62">
        <v>0</v>
      </c>
      <c r="C47" s="63"/>
      <c r="D47" s="64">
        <v>0</v>
      </c>
      <c r="E47" s="6"/>
      <c r="F47" s="6"/>
      <c r="G47" s="6"/>
      <c r="H47" s="6"/>
      <c r="I47" s="6"/>
    </row>
    <row r="48" spans="1:9" ht="14.25">
      <c r="A48" s="65" t="s">
        <v>34</v>
      </c>
      <c r="B48" s="50">
        <v>0</v>
      </c>
      <c r="C48" s="51"/>
      <c r="D48" s="66">
        <v>0</v>
      </c>
      <c r="E48" s="6"/>
      <c r="F48" s="6"/>
      <c r="G48" s="6"/>
      <c r="H48" s="6"/>
      <c r="I48" s="6"/>
    </row>
    <row r="49" spans="1:9" ht="14.25">
      <c r="A49" s="65" t="s">
        <v>35</v>
      </c>
      <c r="B49" s="50">
        <f>C27*C22*C35</f>
        <v>320</v>
      </c>
      <c r="C49" s="51"/>
      <c r="D49" s="66">
        <f>(D27*C22)*C34</f>
        <v>800</v>
      </c>
      <c r="E49" s="6"/>
      <c r="F49" s="6"/>
      <c r="G49" s="6"/>
      <c r="H49" s="6"/>
      <c r="I49" s="6"/>
    </row>
    <row r="50" spans="1:9" ht="14.25">
      <c r="A50" s="65" t="s">
        <v>36</v>
      </c>
      <c r="B50" s="50">
        <f>B47+B48+B49</f>
        <v>320</v>
      </c>
      <c r="C50" s="51"/>
      <c r="D50" s="66">
        <f>D47+D48+D49</f>
        <v>800</v>
      </c>
      <c r="E50" s="6"/>
      <c r="F50" s="6"/>
      <c r="G50" s="6"/>
      <c r="H50" s="6"/>
      <c r="I50" s="6"/>
    </row>
    <row r="51" spans="1:9" ht="14.25">
      <c r="A51" s="65" t="s">
        <v>37</v>
      </c>
      <c r="B51" s="50">
        <v>0</v>
      </c>
      <c r="C51" s="51"/>
      <c r="D51" s="66">
        <f>0</f>
        <v>0</v>
      </c>
      <c r="E51" s="6"/>
      <c r="F51" s="6"/>
      <c r="G51" s="6"/>
      <c r="H51" s="6"/>
      <c r="I51" s="6"/>
    </row>
    <row r="52" spans="1:9" ht="14.25">
      <c r="A52" s="65" t="s">
        <v>38</v>
      </c>
      <c r="B52" s="50">
        <f>C27*C20</f>
        <v>750</v>
      </c>
      <c r="C52" s="51"/>
      <c r="D52" s="66">
        <f>(D27*C20)*C34</f>
        <v>750</v>
      </c>
      <c r="E52" s="6"/>
      <c r="F52" s="6"/>
      <c r="G52" s="6"/>
      <c r="H52" s="6"/>
      <c r="I52" s="6"/>
    </row>
    <row r="53" spans="1:9" ht="14.25">
      <c r="A53" s="65" t="s">
        <v>39</v>
      </c>
      <c r="B53" s="50">
        <f>B51+B52</f>
        <v>750</v>
      </c>
      <c r="C53" s="51"/>
      <c r="D53" s="66">
        <f>D51+D52</f>
        <v>750</v>
      </c>
      <c r="E53" s="6"/>
      <c r="F53" s="6"/>
      <c r="G53" s="6"/>
      <c r="H53" s="6"/>
      <c r="I53" s="6"/>
    </row>
    <row r="54" spans="1:9" ht="15">
      <c r="A54" s="67" t="s">
        <v>40</v>
      </c>
      <c r="B54" s="68">
        <f>B50-B53</f>
        <v>-430</v>
      </c>
      <c r="C54" s="51"/>
      <c r="D54" s="66">
        <f>D50-D53</f>
        <v>50</v>
      </c>
      <c r="E54" s="6"/>
      <c r="F54" s="6"/>
      <c r="G54" s="6"/>
      <c r="H54" s="6"/>
      <c r="I54" s="6"/>
    </row>
    <row r="55" spans="1:9" ht="15">
      <c r="A55" s="70" t="s">
        <v>62</v>
      </c>
      <c r="B55" s="71">
        <f>(-1)*MAX(0,B54)</f>
        <v>0</v>
      </c>
      <c r="C55" s="72"/>
      <c r="D55" s="73" t="s">
        <v>32</v>
      </c>
      <c r="E55" s="6"/>
      <c r="F55" s="6"/>
      <c r="G55" s="6"/>
      <c r="H55" s="6"/>
      <c r="I55" s="6"/>
    </row>
    <row r="56" spans="1:9" ht="14.25">
      <c r="A56" s="61" t="s">
        <v>41</v>
      </c>
      <c r="B56" s="62" t="s">
        <v>32</v>
      </c>
      <c r="C56" s="63"/>
      <c r="D56" s="64">
        <f>D45+D54</f>
        <v>1565</v>
      </c>
      <c r="E56" s="6"/>
      <c r="F56" s="6"/>
      <c r="G56" s="6"/>
      <c r="H56" s="6"/>
      <c r="I56" s="6"/>
    </row>
    <row r="57" spans="1:9" ht="15">
      <c r="A57" s="70" t="s">
        <v>63</v>
      </c>
      <c r="B57" s="71">
        <f>B46+B55</f>
        <v>0</v>
      </c>
      <c r="C57" s="74"/>
      <c r="D57" s="73">
        <f>(-1)*MAX(0,D56)</f>
        <v>-1565</v>
      </c>
      <c r="E57" s="6"/>
      <c r="F57" s="6"/>
      <c r="G57" s="6"/>
      <c r="H57" s="6"/>
      <c r="I57" s="6"/>
    </row>
    <row r="59" ht="14.25">
      <c r="A59" s="6" t="s">
        <v>64</v>
      </c>
    </row>
  </sheetData>
  <sheetProtection password="E30A" sheet="1" objects="1" scenarios="1"/>
  <mergeCells count="12">
    <mergeCell ref="A21:B21"/>
    <mergeCell ref="A22:B22"/>
    <mergeCell ref="A25:B25"/>
    <mergeCell ref="A26:B26"/>
    <mergeCell ref="A27:B27"/>
    <mergeCell ref="A5:B5"/>
    <mergeCell ref="A6:B6"/>
    <mergeCell ref="A9:B9"/>
    <mergeCell ref="A17:B17"/>
    <mergeCell ref="A18:B18"/>
    <mergeCell ref="A19:B19"/>
    <mergeCell ref="A20:B20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</dc:creator>
  <cp:keywords/>
  <dc:description/>
  <cp:lastModifiedBy>ckirsten</cp:lastModifiedBy>
  <dcterms:created xsi:type="dcterms:W3CDTF">2011-09-26T07:48:14Z</dcterms:created>
  <dcterms:modified xsi:type="dcterms:W3CDTF">2011-09-29T19:05:29Z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GroupTaxHTFiel">
    <vt:lpwstr>Renewable integration market and product review phase 1 - papers and proposals|1baee83e-de25-42eb-9587-8ac353040473</vt:lpwstr>
  </property>
  <property fmtid="{D5CDD505-2E9C-101B-9397-08002B2CF9AE}" pid="4" name="ISOTopicTaxHTFiel">
    <vt:lpwstr>Stakeholder processes|71659ab1-dac7-419e-9529-abc47c232b66</vt:lpwstr>
  </property>
  <property fmtid="{D5CDD505-2E9C-101B-9397-08002B2CF9AE}" pid="5" name="ISOTop">
    <vt:lpwstr>7;#Stakeholder processes|71659ab1-dac7-419e-9529-abc47c232b66</vt:lpwstr>
  </property>
  <property fmtid="{D5CDD505-2E9C-101B-9397-08002B2CF9AE}" pid="6" name="ISOKeywordsTaxHTFiel">
    <vt:lpwstr>Renewable Integration Market and Product Review|e7b7fcc6-fcc6-458e-b006-c06de185c9e0</vt:lpwstr>
  </property>
  <property fmtid="{D5CDD505-2E9C-101B-9397-08002B2CF9AE}" pid="7" name="ISOKeywor">
    <vt:lpwstr>469;#Renewable Integration Market and Product Review|e7b7fcc6-fcc6-458e-b006-c06de185c9e0</vt:lpwstr>
  </property>
  <property fmtid="{D5CDD505-2E9C-101B-9397-08002B2CF9AE}" pid="8" name="m9e70a6096144fc698577b786817f2">
    <vt:lpwstr>Not Archived|d4ac4999-fa66-470b-a400-7ab6671d1fab</vt:lpwstr>
  </property>
  <property fmtid="{D5CDD505-2E9C-101B-9397-08002B2CF9AE}" pid="9" name="ISOArchi">
    <vt:lpwstr>1;#Not Archived|d4ac4999-fa66-470b-a400-7ab6671d1fab</vt:lpwstr>
  </property>
  <property fmtid="{D5CDD505-2E9C-101B-9397-08002B2CF9AE}" pid="10" name="ISOGro">
    <vt:lpwstr>2796;#Renewable integration market and product review phase 1 - papers and proposals|1baee83e-de25-42eb-9587-8ac353040473</vt:lpwstr>
  </property>
  <property fmtid="{D5CDD505-2E9C-101B-9397-08002B2CF9AE}" pid="11" name="TaxCatchA">
    <vt:lpwstr>7;#Stakeholder processes|71659ab1-dac7-419e-9529-abc47c232b66;#2796;#Renewable integration market and product review phase 1 - papers and proposals|1baee83e-de25-42eb-9587-8ac353040473;#1;#Not Archived|d4ac4999-fa66-470b-a400-7ab6671d1fab;#469;#Renewable </vt:lpwstr>
  </property>
</Properties>
</file>