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0"/>
  </bookViews>
  <sheets>
    <sheet name="Supply Deviations Example" sheetId="1" r:id="rId1"/>
    <sheet name="PIRP DEC Bidding" sheetId="2" r:id="rId2"/>
    <sheet name="Load Movement Example" sheetId="3" r:id="rId3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dtretheway</author>
  </authors>
  <commentList>
    <comment ref="C2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derived from an energy bid: 60-120MW @ -$100/MWh</t>
        </r>
      </text>
    </comment>
  </commentList>
</comments>
</file>

<file path=xl/sharedStrings.xml><?xml version="1.0" encoding="utf-8"?>
<sst xmlns="http://schemas.openxmlformats.org/spreadsheetml/2006/main" count="135" uniqueCount="62">
  <si>
    <t>Hour 1</t>
  </si>
  <si>
    <t>Hour 2</t>
  </si>
  <si>
    <t>Hour 3</t>
  </si>
  <si>
    <t>UIE</t>
  </si>
  <si>
    <t>Delta UIE</t>
  </si>
  <si>
    <t>Total</t>
  </si>
  <si>
    <t>Int 1</t>
  </si>
  <si>
    <t>Int 2</t>
  </si>
  <si>
    <t>Int 3</t>
  </si>
  <si>
    <t>Int 4</t>
  </si>
  <si>
    <t>Int 5</t>
  </si>
  <si>
    <t>Int 6</t>
  </si>
  <si>
    <t>RTPD 1</t>
  </si>
  <si>
    <t>RTPD 2</t>
  </si>
  <si>
    <t>RTPD 3</t>
  </si>
  <si>
    <t>RTPD 4</t>
  </si>
  <si>
    <t>FRU (Delta)</t>
  </si>
  <si>
    <t>FRD (Delta)</t>
  </si>
  <si>
    <t>FRU (Gross)</t>
  </si>
  <si>
    <t>FRD (Gross)</t>
  </si>
  <si>
    <t>RTD 1</t>
  </si>
  <si>
    <t>RTD 2</t>
  </si>
  <si>
    <t>RTD 3</t>
  </si>
  <si>
    <t>RTD 4</t>
  </si>
  <si>
    <t>RTD 5</t>
  </si>
  <si>
    <t>RTD 6</t>
  </si>
  <si>
    <t>RTD 7</t>
  </si>
  <si>
    <t>RTD 8</t>
  </si>
  <si>
    <t>RTD 9</t>
  </si>
  <si>
    <t>RTD 10</t>
  </si>
  <si>
    <t>RTD 11</t>
  </si>
  <si>
    <t>RTD 12</t>
  </si>
  <si>
    <t>Bid Price</t>
  </si>
  <si>
    <t>LMP</t>
  </si>
  <si>
    <t>Settlement</t>
  </si>
  <si>
    <t>Max Curtailment (MW)</t>
  </si>
  <si>
    <t>Ramp Rate (MW/Min)</t>
  </si>
  <si>
    <t>Meter (MWh)</t>
  </si>
  <si>
    <t>IIE (MWh)</t>
  </si>
  <si>
    <t>UIE (MWh)</t>
  </si>
  <si>
    <t>DA Schedule (MWh)</t>
  </si>
  <si>
    <t>Yellow cells can be updated.</t>
  </si>
  <si>
    <t>Actual Load (MWh)</t>
  </si>
  <si>
    <t>10 Minute Movement</t>
  </si>
  <si>
    <t>Maximum FRD Capacity (MW)</t>
  </si>
  <si>
    <t>MWh</t>
  </si>
  <si>
    <r>
      <t>Dispatch (</t>
    </r>
    <r>
      <rPr>
        <sz val="11"/>
        <rFont val="Calibri"/>
        <family val="2"/>
      </rPr>
      <t>MW</t>
    </r>
    <r>
      <rPr>
        <sz val="11"/>
        <rFont val="Calibri"/>
        <family val="2"/>
      </rPr>
      <t>)</t>
    </r>
  </si>
  <si>
    <t>PIRP Monthly Netting Settlement</t>
  </si>
  <si>
    <t>RTD Expected Output (MW)</t>
  </si>
  <si>
    <r>
      <t>RTUC Expected Output (</t>
    </r>
    <r>
      <rPr>
        <sz val="11"/>
        <rFont val="Calibri"/>
        <family val="2"/>
      </rPr>
      <t>MW</t>
    </r>
    <r>
      <rPr>
        <sz val="11"/>
        <rFont val="Calibri"/>
        <family val="2"/>
      </rPr>
      <t>)</t>
    </r>
  </si>
  <si>
    <t>RTUC 1</t>
  </si>
  <si>
    <t>RTUC 2</t>
  </si>
  <si>
    <t>RTUC 3</t>
  </si>
  <si>
    <t>RTUC 4</t>
  </si>
  <si>
    <r>
      <t>PIRP RT Self-Schedule (</t>
    </r>
    <r>
      <rPr>
        <sz val="11"/>
        <rFont val="Calibri"/>
        <family val="2"/>
      </rPr>
      <t>MW</t>
    </r>
    <r>
      <rPr>
        <sz val="11"/>
        <rFont val="Calibri"/>
        <family val="2"/>
      </rPr>
      <t>)</t>
    </r>
  </si>
  <si>
    <t>Baseline (MWh)</t>
  </si>
  <si>
    <t>Delta UIE (MWh)</t>
  </si>
  <si>
    <t>Hourly Schedule (MWh)</t>
  </si>
  <si>
    <t>Hourly Expected (MWh)</t>
  </si>
  <si>
    <t>15 Min Expected (MWh)</t>
  </si>
  <si>
    <t>Goal Seek to Create Linear Ramp</t>
  </si>
  <si>
    <t>Difference to Baseline (MWh)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</si>
</sst>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E+00"/>
    <numFmt numFmtId="170" formatCode="0.00000E+00"/>
    <numFmt numFmtId="171" formatCode="0.000000E+00"/>
    <numFmt numFmtId="172" formatCode="0.000E+00"/>
    <numFmt numFmtId="173" formatCode="0.0E+00"/>
    <numFmt numFmtId="174" formatCode="0E+00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1" fontId="0" fillId="34" borderId="0" xfId="0" applyNumberForma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0" fontId="2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2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2" fillId="34" borderId="0" xfId="0" applyNumberFormat="1" applyFont="1" applyFill="1" applyAlignment="1">
      <alignment horizontal="center"/>
    </xf>
    <xf numFmtId="0" fontId="21" fillId="34" borderId="0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164" fontId="2" fillId="34" borderId="0" xfId="0" applyNumberFormat="1" applyFont="1" applyFill="1" applyAlignment="1">
      <alignment/>
    </xf>
    <xf numFmtId="164" fontId="2" fillId="34" borderId="10" xfId="0" applyNumberFormat="1" applyFont="1" applyFill="1" applyBorder="1" applyAlignment="1">
      <alignment horizontal="center"/>
    </xf>
    <xf numFmtId="177" fontId="2" fillId="34" borderId="10" xfId="44" applyNumberFormat="1" applyFont="1" applyFill="1" applyBorder="1" applyAlignment="1">
      <alignment/>
    </xf>
    <xf numFmtId="177" fontId="2" fillId="33" borderId="10" xfId="44" applyNumberFormat="1" applyFont="1" applyFill="1" applyBorder="1" applyAlignment="1">
      <alignment/>
    </xf>
    <xf numFmtId="0" fontId="36" fillId="34" borderId="11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0" fontId="36" fillId="34" borderId="12" xfId="0" applyFont="1" applyFill="1" applyBorder="1" applyAlignment="1">
      <alignment/>
    </xf>
    <xf numFmtId="0" fontId="36" fillId="34" borderId="0" xfId="0" applyFont="1" applyFill="1" applyAlignment="1">
      <alignment/>
    </xf>
    <xf numFmtId="164" fontId="0" fillId="34" borderId="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77" fontId="0" fillId="33" borderId="10" xfId="44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21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9525</xdr:rowOff>
    </xdr:from>
    <xdr:to>
      <xdr:col>11</xdr:col>
      <xdr:colOff>104775</xdr:colOff>
      <xdr:row>32</xdr:row>
      <xdr:rowOff>152400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343525"/>
          <a:ext cx="4286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31</xdr:row>
      <xdr:rowOff>161925</xdr:rowOff>
    </xdr:from>
    <xdr:to>
      <xdr:col>15</xdr:col>
      <xdr:colOff>161925</xdr:colOff>
      <xdr:row>35</xdr:row>
      <xdr:rowOff>114300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6067425"/>
          <a:ext cx="3028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152400</xdr:colOff>
      <xdr:row>4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.8515625" style="0" customWidth="1"/>
    <col min="2" max="2" width="29.28125" style="0" customWidth="1"/>
    <col min="3" max="38" width="3.7109375" style="0" customWidth="1"/>
    <col min="39" max="39" width="9.140625" style="1" customWidth="1"/>
  </cols>
  <sheetData>
    <row r="1" spans="1:40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12"/>
      <c r="AN1" s="6"/>
    </row>
    <row r="2" spans="1:40" ht="15">
      <c r="A2" s="6"/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 t="s">
        <v>1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 t="s">
        <v>2</v>
      </c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36" t="s">
        <v>5</v>
      </c>
      <c r="AN2" s="6"/>
    </row>
    <row r="3" spans="1:40" ht="15">
      <c r="A3" s="6"/>
      <c r="B3" s="37" t="s">
        <v>57</v>
      </c>
      <c r="C3" s="43">
        <v>90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>
        <v>120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>
        <v>90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21">
        <f>SUM(C3:AL3)</f>
        <v>300</v>
      </c>
      <c r="AN3" s="6"/>
    </row>
    <row r="4" spans="1:40" ht="15">
      <c r="A4" s="6"/>
      <c r="B4" s="38"/>
      <c r="C4" s="44" t="s">
        <v>6</v>
      </c>
      <c r="D4" s="44"/>
      <c r="E4" s="44" t="s">
        <v>7</v>
      </c>
      <c r="F4" s="44"/>
      <c r="G4" s="44" t="s">
        <v>8</v>
      </c>
      <c r="H4" s="44"/>
      <c r="I4" s="44" t="s">
        <v>9</v>
      </c>
      <c r="J4" s="44"/>
      <c r="K4" s="44" t="s">
        <v>10</v>
      </c>
      <c r="L4" s="44"/>
      <c r="M4" s="44" t="s">
        <v>11</v>
      </c>
      <c r="N4" s="44"/>
      <c r="O4" s="44" t="s">
        <v>6</v>
      </c>
      <c r="P4" s="44"/>
      <c r="Q4" s="44" t="s">
        <v>7</v>
      </c>
      <c r="R4" s="44"/>
      <c r="S4" s="44" t="s">
        <v>8</v>
      </c>
      <c r="T4" s="44"/>
      <c r="U4" s="44" t="s">
        <v>9</v>
      </c>
      <c r="V4" s="44"/>
      <c r="W4" s="44" t="s">
        <v>10</v>
      </c>
      <c r="X4" s="44"/>
      <c r="Y4" s="44" t="s">
        <v>11</v>
      </c>
      <c r="Z4" s="44"/>
      <c r="AA4" s="44" t="s">
        <v>6</v>
      </c>
      <c r="AB4" s="44"/>
      <c r="AC4" s="44" t="s">
        <v>7</v>
      </c>
      <c r="AD4" s="44"/>
      <c r="AE4" s="44" t="s">
        <v>8</v>
      </c>
      <c r="AF4" s="44"/>
      <c r="AG4" s="44" t="s">
        <v>9</v>
      </c>
      <c r="AH4" s="44"/>
      <c r="AI4" s="44" t="s">
        <v>10</v>
      </c>
      <c r="AJ4" s="44"/>
      <c r="AK4" s="44" t="s">
        <v>11</v>
      </c>
      <c r="AL4" s="44"/>
      <c r="AM4" s="40"/>
      <c r="AN4" s="6"/>
    </row>
    <row r="5" spans="1:40" ht="15">
      <c r="A5" s="6"/>
      <c r="B5" s="37" t="s">
        <v>55</v>
      </c>
      <c r="C5" s="45">
        <f>$C$3/6</f>
        <v>15</v>
      </c>
      <c r="D5" s="45"/>
      <c r="E5" s="45">
        <f aca="true" t="shared" si="0" ref="E5:M5">$C$3/6</f>
        <v>15</v>
      </c>
      <c r="F5" s="45"/>
      <c r="G5" s="45">
        <f t="shared" si="0"/>
        <v>15</v>
      </c>
      <c r="H5" s="45"/>
      <c r="I5" s="45">
        <f t="shared" si="0"/>
        <v>15</v>
      </c>
      <c r="J5" s="45"/>
      <c r="K5" s="45">
        <f t="shared" si="0"/>
        <v>15</v>
      </c>
      <c r="L5" s="45"/>
      <c r="M5" s="45">
        <f t="shared" si="0"/>
        <v>15</v>
      </c>
      <c r="N5" s="45"/>
      <c r="O5" s="45">
        <f>$O$3/6</f>
        <v>20</v>
      </c>
      <c r="P5" s="45"/>
      <c r="Q5" s="45">
        <f>$O$3/6</f>
        <v>20</v>
      </c>
      <c r="R5" s="45"/>
      <c r="S5" s="45">
        <f>$O$3/6</f>
        <v>20</v>
      </c>
      <c r="T5" s="45"/>
      <c r="U5" s="45">
        <f>$O$3/6</f>
        <v>20</v>
      </c>
      <c r="V5" s="45"/>
      <c r="W5" s="45">
        <f>$O$3/6</f>
        <v>20</v>
      </c>
      <c r="X5" s="45"/>
      <c r="Y5" s="45">
        <f>$O$3/6</f>
        <v>20</v>
      </c>
      <c r="Z5" s="45"/>
      <c r="AA5" s="45">
        <f>$AA$3/6</f>
        <v>15</v>
      </c>
      <c r="AB5" s="45"/>
      <c r="AC5" s="45">
        <f>$AA$3/6</f>
        <v>15</v>
      </c>
      <c r="AD5" s="45"/>
      <c r="AE5" s="45">
        <f>$AA$3/6</f>
        <v>15</v>
      </c>
      <c r="AF5" s="45"/>
      <c r="AG5" s="45">
        <f>$AA$3/6</f>
        <v>15</v>
      </c>
      <c r="AH5" s="45"/>
      <c r="AI5" s="45">
        <f>$AA$3/6</f>
        <v>15</v>
      </c>
      <c r="AJ5" s="45"/>
      <c r="AK5" s="45">
        <f>$AA$3/6</f>
        <v>15</v>
      </c>
      <c r="AL5" s="45"/>
      <c r="AM5" s="21">
        <f aca="true" t="shared" si="1" ref="AM5:AM10">SUM(C5:AL5)</f>
        <v>300</v>
      </c>
      <c r="AN5" s="6"/>
    </row>
    <row r="6" spans="1:40" ht="15">
      <c r="A6" s="6"/>
      <c r="B6" s="37" t="s">
        <v>37</v>
      </c>
      <c r="C6" s="46">
        <v>15</v>
      </c>
      <c r="D6" s="46"/>
      <c r="E6" s="46">
        <v>10</v>
      </c>
      <c r="F6" s="46"/>
      <c r="G6" s="46">
        <v>5</v>
      </c>
      <c r="H6" s="46"/>
      <c r="I6" s="46">
        <v>10</v>
      </c>
      <c r="J6" s="46"/>
      <c r="K6" s="46">
        <v>15</v>
      </c>
      <c r="L6" s="46"/>
      <c r="M6" s="46">
        <v>20</v>
      </c>
      <c r="N6" s="46"/>
      <c r="O6" s="46">
        <v>25</v>
      </c>
      <c r="P6" s="46"/>
      <c r="Q6" s="46">
        <v>20</v>
      </c>
      <c r="R6" s="46"/>
      <c r="S6" s="46">
        <v>20</v>
      </c>
      <c r="T6" s="46"/>
      <c r="U6" s="46">
        <v>15</v>
      </c>
      <c r="V6" s="46"/>
      <c r="W6" s="46">
        <v>25</v>
      </c>
      <c r="X6" s="46"/>
      <c r="Y6" s="46">
        <v>20</v>
      </c>
      <c r="Z6" s="46"/>
      <c r="AA6" s="46">
        <v>20</v>
      </c>
      <c r="AB6" s="46"/>
      <c r="AC6" s="46">
        <v>20</v>
      </c>
      <c r="AD6" s="46"/>
      <c r="AE6" s="46">
        <v>10</v>
      </c>
      <c r="AF6" s="46"/>
      <c r="AG6" s="46">
        <v>10</v>
      </c>
      <c r="AH6" s="46"/>
      <c r="AI6" s="46">
        <v>10</v>
      </c>
      <c r="AJ6" s="46"/>
      <c r="AK6" s="46">
        <v>10</v>
      </c>
      <c r="AL6" s="46"/>
      <c r="AM6" s="21">
        <f t="shared" si="1"/>
        <v>280</v>
      </c>
      <c r="AN6" s="6"/>
    </row>
    <row r="7" spans="1:40" ht="15">
      <c r="A7" s="6"/>
      <c r="B7" s="37" t="s">
        <v>39</v>
      </c>
      <c r="C7" s="45">
        <f>C6-C5</f>
        <v>0</v>
      </c>
      <c r="D7" s="45"/>
      <c r="E7" s="45">
        <f>E6-E5</f>
        <v>-5</v>
      </c>
      <c r="F7" s="45"/>
      <c r="G7" s="45">
        <f>G6-G5</f>
        <v>-10</v>
      </c>
      <c r="H7" s="45"/>
      <c r="I7" s="45">
        <f>I6-I5</f>
        <v>-5</v>
      </c>
      <c r="J7" s="45"/>
      <c r="K7" s="45">
        <f>K6-K5</f>
        <v>0</v>
      </c>
      <c r="L7" s="45"/>
      <c r="M7" s="45">
        <f>M6-M5</f>
        <v>5</v>
      </c>
      <c r="N7" s="45"/>
      <c r="O7" s="45">
        <f>O6-O5</f>
        <v>5</v>
      </c>
      <c r="P7" s="45"/>
      <c r="Q7" s="45">
        <f>Q6-Q5</f>
        <v>0</v>
      </c>
      <c r="R7" s="45"/>
      <c r="S7" s="45">
        <f>S6-S5</f>
        <v>0</v>
      </c>
      <c r="T7" s="45"/>
      <c r="U7" s="45">
        <f>U6-U5</f>
        <v>-5</v>
      </c>
      <c r="V7" s="45"/>
      <c r="W7" s="45">
        <f>W6-W5</f>
        <v>5</v>
      </c>
      <c r="X7" s="45"/>
      <c r="Y7" s="45">
        <f>Y6-Y5</f>
        <v>0</v>
      </c>
      <c r="Z7" s="45"/>
      <c r="AA7" s="45">
        <f>AA6-AA5</f>
        <v>5</v>
      </c>
      <c r="AB7" s="45"/>
      <c r="AC7" s="45">
        <f>AC6-AC5</f>
        <v>5</v>
      </c>
      <c r="AD7" s="45"/>
      <c r="AE7" s="45">
        <f>AE6-AE5</f>
        <v>-5</v>
      </c>
      <c r="AF7" s="45"/>
      <c r="AG7" s="45">
        <f>AG6-AG5</f>
        <v>-5</v>
      </c>
      <c r="AH7" s="45"/>
      <c r="AI7" s="45">
        <f>AI6-AI5</f>
        <v>-5</v>
      </c>
      <c r="AJ7" s="45"/>
      <c r="AK7" s="45">
        <f>AK6-AK5</f>
        <v>-5</v>
      </c>
      <c r="AL7" s="45"/>
      <c r="AM7" s="21">
        <f t="shared" si="1"/>
        <v>-20</v>
      </c>
      <c r="AN7" s="6"/>
    </row>
    <row r="8" spans="1:40" ht="15">
      <c r="A8" s="6"/>
      <c r="B8" s="37" t="s">
        <v>56</v>
      </c>
      <c r="C8" s="45">
        <v>0</v>
      </c>
      <c r="D8" s="45"/>
      <c r="E8" s="45">
        <f>C7-E7</f>
        <v>5</v>
      </c>
      <c r="F8" s="45"/>
      <c r="G8" s="45">
        <f>E7-G7</f>
        <v>5</v>
      </c>
      <c r="H8" s="45"/>
      <c r="I8" s="45">
        <f>G7-I7</f>
        <v>-5</v>
      </c>
      <c r="J8" s="45"/>
      <c r="K8" s="45">
        <f>I7-K7</f>
        <v>-5</v>
      </c>
      <c r="L8" s="45"/>
      <c r="M8" s="45">
        <f>K7-M7</f>
        <v>-5</v>
      </c>
      <c r="N8" s="45"/>
      <c r="O8" s="45">
        <f>M7-O7</f>
        <v>0</v>
      </c>
      <c r="P8" s="45"/>
      <c r="Q8" s="45">
        <f>O7-Q7</f>
        <v>5</v>
      </c>
      <c r="R8" s="45"/>
      <c r="S8" s="45">
        <f>Q7-S7</f>
        <v>0</v>
      </c>
      <c r="T8" s="45"/>
      <c r="U8" s="45">
        <f>S7-U7</f>
        <v>5</v>
      </c>
      <c r="V8" s="45"/>
      <c r="W8" s="45">
        <f>U7-W7</f>
        <v>-10</v>
      </c>
      <c r="X8" s="45"/>
      <c r="Y8" s="45">
        <f>W7-Y7</f>
        <v>5</v>
      </c>
      <c r="Z8" s="45"/>
      <c r="AA8" s="45">
        <f>Y7-AA7</f>
        <v>-5</v>
      </c>
      <c r="AB8" s="45"/>
      <c r="AC8" s="45">
        <f>AA7-AC7</f>
        <v>0</v>
      </c>
      <c r="AD8" s="45"/>
      <c r="AE8" s="45">
        <f>AC7-AE7</f>
        <v>10</v>
      </c>
      <c r="AF8" s="45"/>
      <c r="AG8" s="45">
        <f>AE7-AG7</f>
        <v>0</v>
      </c>
      <c r="AH8" s="45"/>
      <c r="AI8" s="45">
        <f>AG7-AI7</f>
        <v>0</v>
      </c>
      <c r="AJ8" s="45"/>
      <c r="AK8" s="45">
        <f>AI7-AK7</f>
        <v>0</v>
      </c>
      <c r="AL8" s="45"/>
      <c r="AM8" s="21">
        <f t="shared" si="1"/>
        <v>5</v>
      </c>
      <c r="AN8" s="6"/>
    </row>
    <row r="9" spans="1:40" ht="15">
      <c r="A9" s="6"/>
      <c r="B9" s="37" t="s">
        <v>16</v>
      </c>
      <c r="C9" s="45">
        <f>IF(C8&gt;0,C8,0)</f>
        <v>0</v>
      </c>
      <c r="D9" s="45"/>
      <c r="E9" s="45">
        <f aca="true" t="shared" si="2" ref="E9:M9">IF(E8&gt;0,E8,0)</f>
        <v>5</v>
      </c>
      <c r="F9" s="45"/>
      <c r="G9" s="45">
        <f t="shared" si="2"/>
        <v>5</v>
      </c>
      <c r="H9" s="45"/>
      <c r="I9" s="45">
        <f t="shared" si="2"/>
        <v>0</v>
      </c>
      <c r="J9" s="45"/>
      <c r="K9" s="45">
        <f t="shared" si="2"/>
        <v>0</v>
      </c>
      <c r="L9" s="45"/>
      <c r="M9" s="45">
        <f t="shared" si="2"/>
        <v>0</v>
      </c>
      <c r="N9" s="45"/>
      <c r="O9" s="45">
        <f>IF(O8&gt;0,O8,0)</f>
        <v>0</v>
      </c>
      <c r="P9" s="45"/>
      <c r="Q9" s="45">
        <f>IF(Q8&gt;0,Q8,0)</f>
        <v>5</v>
      </c>
      <c r="R9" s="45"/>
      <c r="S9" s="45">
        <f>IF(S8&gt;0,S8,0)</f>
        <v>0</v>
      </c>
      <c r="T9" s="45"/>
      <c r="U9" s="45">
        <f>IF(U8&gt;0,U8,0)</f>
        <v>5</v>
      </c>
      <c r="V9" s="45"/>
      <c r="W9" s="45">
        <f>IF(W8&gt;0,W8,0)</f>
        <v>0</v>
      </c>
      <c r="X9" s="45"/>
      <c r="Y9" s="45">
        <f>IF(Y8&gt;0,Y8,0)</f>
        <v>5</v>
      </c>
      <c r="Z9" s="45"/>
      <c r="AA9" s="45">
        <f>IF(AA8&gt;0,AA8,0)</f>
        <v>0</v>
      </c>
      <c r="AB9" s="45"/>
      <c r="AC9" s="45">
        <f>IF(AC8&gt;0,AC8,0)</f>
        <v>0</v>
      </c>
      <c r="AD9" s="45"/>
      <c r="AE9" s="45">
        <f>IF(AE8&gt;0,AE8,0)</f>
        <v>10</v>
      </c>
      <c r="AF9" s="45"/>
      <c r="AG9" s="45">
        <f>IF(AG8&gt;0,AG8,0)</f>
        <v>0</v>
      </c>
      <c r="AH9" s="45"/>
      <c r="AI9" s="45">
        <f>IF(AI8&gt;0,AI8,0)</f>
        <v>0</v>
      </c>
      <c r="AJ9" s="45"/>
      <c r="AK9" s="45">
        <f>IF(AK8&gt;0,AK8,0)</f>
        <v>0</v>
      </c>
      <c r="AL9" s="45"/>
      <c r="AM9" s="21">
        <f t="shared" si="1"/>
        <v>35</v>
      </c>
      <c r="AN9" s="6"/>
    </row>
    <row r="10" spans="1:40" ht="15">
      <c r="A10" s="6"/>
      <c r="B10" s="37" t="s">
        <v>17</v>
      </c>
      <c r="C10" s="45">
        <f>IF(C8&lt;0,-C8,0)</f>
        <v>0</v>
      </c>
      <c r="D10" s="45"/>
      <c r="E10" s="45">
        <f aca="true" t="shared" si="3" ref="E10:M10">IF(E8&lt;0,-E8,0)</f>
        <v>0</v>
      </c>
      <c r="F10" s="45"/>
      <c r="G10" s="45">
        <f t="shared" si="3"/>
        <v>0</v>
      </c>
      <c r="H10" s="45"/>
      <c r="I10" s="45">
        <f t="shared" si="3"/>
        <v>5</v>
      </c>
      <c r="J10" s="45"/>
      <c r="K10" s="45">
        <f t="shared" si="3"/>
        <v>5</v>
      </c>
      <c r="L10" s="45"/>
      <c r="M10" s="45">
        <f t="shared" si="3"/>
        <v>5</v>
      </c>
      <c r="N10" s="45"/>
      <c r="O10" s="45">
        <f>IF(O8&lt;0,-O8,0)</f>
        <v>0</v>
      </c>
      <c r="P10" s="45"/>
      <c r="Q10" s="45">
        <f>IF(Q8&lt;0,-Q8,0)</f>
        <v>0</v>
      </c>
      <c r="R10" s="45"/>
      <c r="S10" s="45">
        <f>IF(S8&lt;0,-S8,0)</f>
        <v>0</v>
      </c>
      <c r="T10" s="45"/>
      <c r="U10" s="45">
        <f>IF(U8&lt;0,-U8,0)</f>
        <v>0</v>
      </c>
      <c r="V10" s="45"/>
      <c r="W10" s="45">
        <f>IF(W8&lt;0,-W8,0)</f>
        <v>10</v>
      </c>
      <c r="X10" s="45"/>
      <c r="Y10" s="45">
        <f>IF(Y8&lt;0,-Y8,0)</f>
        <v>0</v>
      </c>
      <c r="Z10" s="45"/>
      <c r="AA10" s="45">
        <f>IF(AA8&lt;0,-AA8,0)</f>
        <v>5</v>
      </c>
      <c r="AB10" s="45"/>
      <c r="AC10" s="45">
        <f>IF(AC8&lt;0,-AC8,0)</f>
        <v>0</v>
      </c>
      <c r="AD10" s="45"/>
      <c r="AE10" s="45">
        <f>IF(AE8&lt;0,-AE8,0)</f>
        <v>0</v>
      </c>
      <c r="AF10" s="45"/>
      <c r="AG10" s="45">
        <f>IF(AG8&lt;0,-AG8,0)</f>
        <v>0</v>
      </c>
      <c r="AH10" s="45"/>
      <c r="AI10" s="45">
        <f>IF(AI8&lt;0,-AI8,0)</f>
        <v>0</v>
      </c>
      <c r="AJ10" s="45"/>
      <c r="AK10" s="45">
        <f>IF(AK8&lt;0,-AK8,0)</f>
        <v>0</v>
      </c>
      <c r="AL10" s="45"/>
      <c r="AM10" s="21">
        <f t="shared" si="1"/>
        <v>30</v>
      </c>
      <c r="AN10" s="6"/>
    </row>
    <row r="11" spans="1:40" ht="15">
      <c r="A11" s="6"/>
      <c r="B11" s="37" t="s">
        <v>18</v>
      </c>
      <c r="C11" s="45">
        <f>IF(C7&lt;0,-C7,0)</f>
        <v>0</v>
      </c>
      <c r="D11" s="45"/>
      <c r="E11" s="45">
        <f>IF(E7&lt;0,-E7,0)</f>
        <v>5</v>
      </c>
      <c r="F11" s="45"/>
      <c r="G11" s="45">
        <f>IF(G7&lt;0,-G7,0)</f>
        <v>10</v>
      </c>
      <c r="H11" s="45"/>
      <c r="I11" s="45">
        <f>IF(I7&lt;0,-I7,0)</f>
        <v>5</v>
      </c>
      <c r="J11" s="45"/>
      <c r="K11" s="45">
        <f>IF(K7&lt;0,-K7,0)</f>
        <v>0</v>
      </c>
      <c r="L11" s="45"/>
      <c r="M11" s="45">
        <f>IF(M7&lt;0,-M7,0)</f>
        <v>0</v>
      </c>
      <c r="N11" s="45"/>
      <c r="O11" s="45">
        <f>IF(O7&lt;0,-O7,0)</f>
        <v>0</v>
      </c>
      <c r="P11" s="45"/>
      <c r="Q11" s="45">
        <f>IF(Q7&lt;0,-Q7,0)</f>
        <v>0</v>
      </c>
      <c r="R11" s="45"/>
      <c r="S11" s="45">
        <f>IF(S7&lt;0,-S7,0)</f>
        <v>0</v>
      </c>
      <c r="T11" s="45"/>
      <c r="U11" s="45">
        <f>IF(U7&lt;0,-U7,0)</f>
        <v>5</v>
      </c>
      <c r="V11" s="45"/>
      <c r="W11" s="45">
        <f>IF(W7&lt;0,-W7,0)</f>
        <v>0</v>
      </c>
      <c r="X11" s="45"/>
      <c r="Y11" s="45">
        <f>IF(Y7&lt;0,-Y7,0)</f>
        <v>0</v>
      </c>
      <c r="Z11" s="45"/>
      <c r="AA11" s="45">
        <f>IF(AA7&lt;0,-AA7,0)</f>
        <v>0</v>
      </c>
      <c r="AB11" s="45"/>
      <c r="AC11" s="45">
        <f>IF(AC7&lt;0,-AC7,0)</f>
        <v>0</v>
      </c>
      <c r="AD11" s="45"/>
      <c r="AE11" s="45">
        <f>IF(AE7&lt;0,-AE7,0)</f>
        <v>5</v>
      </c>
      <c r="AF11" s="45"/>
      <c r="AG11" s="45">
        <f>IF(AG7&lt;0,-AG7,0)</f>
        <v>5</v>
      </c>
      <c r="AH11" s="45"/>
      <c r="AI11" s="45">
        <f>IF(AI7&lt;0,-AI7,0)</f>
        <v>5</v>
      </c>
      <c r="AJ11" s="45"/>
      <c r="AK11" s="45">
        <f>IF(AK7&lt;0,-AK7,0)</f>
        <v>5</v>
      </c>
      <c r="AL11" s="45"/>
      <c r="AM11" s="21">
        <f>SUM(C11:AL11)</f>
        <v>45</v>
      </c>
      <c r="AN11" s="6"/>
    </row>
    <row r="12" spans="1:40" ht="15">
      <c r="A12" s="6"/>
      <c r="B12" s="37" t="s">
        <v>19</v>
      </c>
      <c r="C12" s="45">
        <f>IF(C8&gt;0,C8,0)</f>
        <v>0</v>
      </c>
      <c r="D12" s="45"/>
      <c r="E12" s="45">
        <f>IF(E8&gt;0,E8,0)</f>
        <v>5</v>
      </c>
      <c r="F12" s="45"/>
      <c r="G12" s="45">
        <f>IF(G8&gt;0,G8,0)</f>
        <v>5</v>
      </c>
      <c r="H12" s="45"/>
      <c r="I12" s="45">
        <f>IF(I8&gt;0,I8,0)</f>
        <v>0</v>
      </c>
      <c r="J12" s="45"/>
      <c r="K12" s="45">
        <f>IF(K8&gt;0,K8,0)</f>
        <v>0</v>
      </c>
      <c r="L12" s="45"/>
      <c r="M12" s="45">
        <f>IF(M8&gt;0,M8,0)</f>
        <v>0</v>
      </c>
      <c r="N12" s="45"/>
      <c r="O12" s="45">
        <f>IF(O8&gt;0,O8,0)</f>
        <v>0</v>
      </c>
      <c r="P12" s="45"/>
      <c r="Q12" s="45">
        <f>IF(Q8&gt;0,Q8,0)</f>
        <v>5</v>
      </c>
      <c r="R12" s="45"/>
      <c r="S12" s="45">
        <f>IF(S8&gt;0,S8,0)</f>
        <v>0</v>
      </c>
      <c r="T12" s="45"/>
      <c r="U12" s="45">
        <f>IF(U8&gt;0,U8,0)</f>
        <v>5</v>
      </c>
      <c r="V12" s="45"/>
      <c r="W12" s="45">
        <f>IF(W8&gt;0,W8,0)</f>
        <v>0</v>
      </c>
      <c r="X12" s="45"/>
      <c r="Y12" s="45">
        <f>IF(Y8&gt;0,Y8,0)</f>
        <v>5</v>
      </c>
      <c r="Z12" s="45"/>
      <c r="AA12" s="45">
        <f>IF(AA8&gt;0,AA8,0)</f>
        <v>0</v>
      </c>
      <c r="AB12" s="45"/>
      <c r="AC12" s="45">
        <f>IF(AC8&gt;0,AC8,0)</f>
        <v>0</v>
      </c>
      <c r="AD12" s="45"/>
      <c r="AE12" s="45">
        <f>IF(AE8&gt;0,AE8,0)</f>
        <v>10</v>
      </c>
      <c r="AF12" s="45"/>
      <c r="AG12" s="45">
        <f>IF(AG8&gt;0,AG8,0)</f>
        <v>0</v>
      </c>
      <c r="AH12" s="45"/>
      <c r="AI12" s="45">
        <f>IF(AI8&gt;0,AI8,0)</f>
        <v>0</v>
      </c>
      <c r="AJ12" s="45"/>
      <c r="AK12" s="45">
        <f>IF(AK8&gt;0,AK8,0)</f>
        <v>0</v>
      </c>
      <c r="AL12" s="45"/>
      <c r="AM12" s="21">
        <f>SUM(C12:AL12)</f>
        <v>35</v>
      </c>
      <c r="AN12" s="6"/>
    </row>
    <row r="13" spans="1:40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2"/>
      <c r="AN13" s="6"/>
    </row>
    <row r="14" spans="1:40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2"/>
      <c r="AN14" s="6"/>
    </row>
    <row r="15" spans="1:40" ht="15">
      <c r="A15" s="6"/>
      <c r="B15" s="6"/>
      <c r="C15" s="44" t="s">
        <v>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 t="s">
        <v>1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36" t="s">
        <v>5</v>
      </c>
      <c r="AN15" s="6"/>
    </row>
    <row r="16" spans="1:40" ht="15">
      <c r="A16" s="6"/>
      <c r="B16" s="37" t="s">
        <v>58</v>
      </c>
      <c r="C16" s="47">
        <f>SUM(C18:N18)</f>
        <v>90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>
        <f>SUM(O18:Z18)</f>
        <v>120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>
        <f>SUM(AA18:AL18)</f>
        <v>90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21">
        <f>SUM(C16:AL16)</f>
        <v>300</v>
      </c>
      <c r="AN16" s="6"/>
    </row>
    <row r="17" spans="1:40" ht="15">
      <c r="A17" s="6"/>
      <c r="B17" s="39"/>
      <c r="C17" s="44" t="s">
        <v>12</v>
      </c>
      <c r="D17" s="44"/>
      <c r="E17" s="44"/>
      <c r="F17" s="44" t="s">
        <v>13</v>
      </c>
      <c r="G17" s="44"/>
      <c r="H17" s="44"/>
      <c r="I17" s="44" t="s">
        <v>14</v>
      </c>
      <c r="J17" s="44"/>
      <c r="K17" s="44"/>
      <c r="L17" s="44" t="s">
        <v>15</v>
      </c>
      <c r="M17" s="44"/>
      <c r="N17" s="44"/>
      <c r="O17" s="44" t="s">
        <v>12</v>
      </c>
      <c r="P17" s="44"/>
      <c r="Q17" s="44"/>
      <c r="R17" s="44" t="s">
        <v>13</v>
      </c>
      <c r="S17" s="44"/>
      <c r="T17" s="44"/>
      <c r="U17" s="44" t="s">
        <v>14</v>
      </c>
      <c r="V17" s="44"/>
      <c r="W17" s="44"/>
      <c r="X17" s="44" t="s">
        <v>15</v>
      </c>
      <c r="Y17" s="44"/>
      <c r="Z17" s="44"/>
      <c r="AA17" s="44" t="s">
        <v>12</v>
      </c>
      <c r="AB17" s="44"/>
      <c r="AC17" s="44"/>
      <c r="AD17" s="44" t="s">
        <v>13</v>
      </c>
      <c r="AE17" s="44"/>
      <c r="AF17" s="44"/>
      <c r="AG17" s="44" t="s">
        <v>14</v>
      </c>
      <c r="AH17" s="44"/>
      <c r="AI17" s="44"/>
      <c r="AJ17" s="44" t="s">
        <v>15</v>
      </c>
      <c r="AK17" s="44"/>
      <c r="AL17" s="44"/>
      <c r="AM17" s="40"/>
      <c r="AN17" s="6"/>
    </row>
    <row r="18" spans="1:40" ht="15">
      <c r="A18" s="6"/>
      <c r="B18" s="37" t="s">
        <v>59</v>
      </c>
      <c r="C18" s="43">
        <v>20</v>
      </c>
      <c r="D18" s="43"/>
      <c r="E18" s="43"/>
      <c r="F18" s="43">
        <v>20</v>
      </c>
      <c r="G18" s="43"/>
      <c r="H18" s="43"/>
      <c r="I18" s="43">
        <v>25</v>
      </c>
      <c r="J18" s="43"/>
      <c r="K18" s="43"/>
      <c r="L18" s="43">
        <v>25</v>
      </c>
      <c r="M18" s="43"/>
      <c r="N18" s="43"/>
      <c r="O18" s="43">
        <v>30</v>
      </c>
      <c r="P18" s="43"/>
      <c r="Q18" s="43"/>
      <c r="R18" s="43">
        <v>30</v>
      </c>
      <c r="S18" s="43"/>
      <c r="T18" s="43"/>
      <c r="U18" s="43">
        <v>30</v>
      </c>
      <c r="V18" s="43"/>
      <c r="W18" s="43"/>
      <c r="X18" s="43">
        <v>30</v>
      </c>
      <c r="Y18" s="43"/>
      <c r="Z18" s="43"/>
      <c r="AA18" s="43">
        <v>25</v>
      </c>
      <c r="AB18" s="43"/>
      <c r="AC18" s="43"/>
      <c r="AD18" s="43">
        <v>25</v>
      </c>
      <c r="AE18" s="43"/>
      <c r="AF18" s="43"/>
      <c r="AG18" s="43">
        <v>20</v>
      </c>
      <c r="AH18" s="43"/>
      <c r="AI18" s="43"/>
      <c r="AJ18" s="43">
        <v>20</v>
      </c>
      <c r="AK18" s="43"/>
      <c r="AL18" s="43"/>
      <c r="AM18" s="21">
        <f>SUM(C18:AL18)</f>
        <v>300</v>
      </c>
      <c r="AN18" s="6"/>
    </row>
    <row r="19" spans="1:40" ht="15">
      <c r="A19" s="6"/>
      <c r="B19" s="38"/>
      <c r="C19" s="44" t="s">
        <v>6</v>
      </c>
      <c r="D19" s="44"/>
      <c r="E19" s="44" t="s">
        <v>7</v>
      </c>
      <c r="F19" s="44"/>
      <c r="G19" s="44" t="s">
        <v>8</v>
      </c>
      <c r="H19" s="44"/>
      <c r="I19" s="44" t="s">
        <v>9</v>
      </c>
      <c r="J19" s="44"/>
      <c r="K19" s="44" t="s">
        <v>10</v>
      </c>
      <c r="L19" s="44"/>
      <c r="M19" s="44" t="s">
        <v>11</v>
      </c>
      <c r="N19" s="44"/>
      <c r="O19" s="44" t="s">
        <v>6</v>
      </c>
      <c r="P19" s="44"/>
      <c r="Q19" s="44" t="s">
        <v>7</v>
      </c>
      <c r="R19" s="44"/>
      <c r="S19" s="44" t="s">
        <v>8</v>
      </c>
      <c r="T19" s="44"/>
      <c r="U19" s="44" t="s">
        <v>9</v>
      </c>
      <c r="V19" s="44"/>
      <c r="W19" s="44" t="s">
        <v>10</v>
      </c>
      <c r="X19" s="44"/>
      <c r="Y19" s="44" t="s">
        <v>11</v>
      </c>
      <c r="Z19" s="44"/>
      <c r="AA19" s="44" t="s">
        <v>6</v>
      </c>
      <c r="AB19" s="44"/>
      <c r="AC19" s="44" t="s">
        <v>7</v>
      </c>
      <c r="AD19" s="44"/>
      <c r="AE19" s="44" t="s">
        <v>8</v>
      </c>
      <c r="AF19" s="44"/>
      <c r="AG19" s="44" t="s">
        <v>9</v>
      </c>
      <c r="AH19" s="44"/>
      <c r="AI19" s="44" t="s">
        <v>10</v>
      </c>
      <c r="AJ19" s="44"/>
      <c r="AK19" s="44" t="s">
        <v>11</v>
      </c>
      <c r="AL19" s="44"/>
      <c r="AM19" s="40"/>
      <c r="AN19" s="6"/>
    </row>
    <row r="20" spans="1:40" ht="15">
      <c r="A20" s="6"/>
      <c r="B20" s="37" t="s">
        <v>55</v>
      </c>
      <c r="C20" s="45">
        <f>C18/3*2</f>
        <v>13.333333333333334</v>
      </c>
      <c r="D20" s="45"/>
      <c r="E20" s="45">
        <f>C18/3+F18/3</f>
        <v>13.333333333333334</v>
      </c>
      <c r="F20" s="45"/>
      <c r="G20" s="45">
        <f>2*F18/3</f>
        <v>13.333333333333334</v>
      </c>
      <c r="H20" s="45"/>
      <c r="I20" s="45">
        <f>I18/3*2</f>
        <v>16.666666666666668</v>
      </c>
      <c r="J20" s="45"/>
      <c r="K20" s="45">
        <f>I18/3+L18/3</f>
        <v>16.666666666666668</v>
      </c>
      <c r="L20" s="45"/>
      <c r="M20" s="45">
        <f>L18/3*2</f>
        <v>16.666666666666668</v>
      </c>
      <c r="N20" s="45"/>
      <c r="O20" s="45">
        <f>O18/3*2</f>
        <v>20</v>
      </c>
      <c r="P20" s="45"/>
      <c r="Q20" s="45">
        <f>O18/3+R18/3</f>
        <v>20</v>
      </c>
      <c r="R20" s="45"/>
      <c r="S20" s="45">
        <f>2*R18/3</f>
        <v>20</v>
      </c>
      <c r="T20" s="45"/>
      <c r="U20" s="45">
        <f>U18/3*2</f>
        <v>20</v>
      </c>
      <c r="V20" s="45"/>
      <c r="W20" s="45">
        <f>U18/3+X18/3</f>
        <v>20</v>
      </c>
      <c r="X20" s="45"/>
      <c r="Y20" s="45">
        <f>X18/3*2</f>
        <v>20</v>
      </c>
      <c r="Z20" s="45"/>
      <c r="AA20" s="45">
        <f>AA18/3*2</f>
        <v>16.666666666666668</v>
      </c>
      <c r="AB20" s="45"/>
      <c r="AC20" s="45">
        <f>AA18/3+AD18/3</f>
        <v>16.666666666666668</v>
      </c>
      <c r="AD20" s="45"/>
      <c r="AE20" s="45">
        <f>2*AD18/3</f>
        <v>16.666666666666668</v>
      </c>
      <c r="AF20" s="45"/>
      <c r="AG20" s="45">
        <f>AG18/3*2</f>
        <v>13.333333333333334</v>
      </c>
      <c r="AH20" s="45"/>
      <c r="AI20" s="45">
        <f>AG18/3+AJ18/3</f>
        <v>13.333333333333334</v>
      </c>
      <c r="AJ20" s="45"/>
      <c r="AK20" s="45">
        <f>AJ18/3*2</f>
        <v>13.333333333333334</v>
      </c>
      <c r="AL20" s="45"/>
      <c r="AM20" s="21">
        <f aca="true" t="shared" si="4" ref="AM20:AM27">SUM(C20:AL20)</f>
        <v>299.99999999999994</v>
      </c>
      <c r="AN20" s="6"/>
    </row>
    <row r="21" spans="1:40" ht="15">
      <c r="A21" s="6"/>
      <c r="B21" s="37" t="s">
        <v>37</v>
      </c>
      <c r="C21" s="46">
        <v>15</v>
      </c>
      <c r="D21" s="46"/>
      <c r="E21" s="46">
        <v>10</v>
      </c>
      <c r="F21" s="46"/>
      <c r="G21" s="46">
        <v>5</v>
      </c>
      <c r="H21" s="46"/>
      <c r="I21" s="46">
        <v>10</v>
      </c>
      <c r="J21" s="46"/>
      <c r="K21" s="46">
        <v>15</v>
      </c>
      <c r="L21" s="46"/>
      <c r="M21" s="46">
        <v>20</v>
      </c>
      <c r="N21" s="46"/>
      <c r="O21" s="46">
        <v>25</v>
      </c>
      <c r="P21" s="46"/>
      <c r="Q21" s="46">
        <v>20</v>
      </c>
      <c r="R21" s="46"/>
      <c r="S21" s="46">
        <v>20</v>
      </c>
      <c r="T21" s="46"/>
      <c r="U21" s="46">
        <v>15</v>
      </c>
      <c r="V21" s="46"/>
      <c r="W21" s="46">
        <v>25</v>
      </c>
      <c r="X21" s="46"/>
      <c r="Y21" s="46">
        <v>20</v>
      </c>
      <c r="Z21" s="46"/>
      <c r="AA21" s="46">
        <v>20</v>
      </c>
      <c r="AB21" s="46"/>
      <c r="AC21" s="46">
        <v>20</v>
      </c>
      <c r="AD21" s="46"/>
      <c r="AE21" s="46">
        <v>10</v>
      </c>
      <c r="AF21" s="46"/>
      <c r="AG21" s="46">
        <v>10</v>
      </c>
      <c r="AH21" s="46"/>
      <c r="AI21" s="46">
        <v>10</v>
      </c>
      <c r="AJ21" s="46"/>
      <c r="AK21" s="46">
        <v>10</v>
      </c>
      <c r="AL21" s="46"/>
      <c r="AM21" s="21">
        <f t="shared" si="4"/>
        <v>280</v>
      </c>
      <c r="AN21" s="6"/>
    </row>
    <row r="22" spans="1:40" ht="15">
      <c r="A22" s="6"/>
      <c r="B22" s="37" t="s">
        <v>61</v>
      </c>
      <c r="C22" s="45">
        <f>C21-C20</f>
        <v>1.666666666666666</v>
      </c>
      <c r="D22" s="45"/>
      <c r="E22" s="45">
        <f>E21-E20</f>
        <v>-3.333333333333334</v>
      </c>
      <c r="F22" s="45"/>
      <c r="G22" s="45">
        <f>G21-G20</f>
        <v>-8.333333333333334</v>
      </c>
      <c r="H22" s="45"/>
      <c r="I22" s="45">
        <f>I21-I20</f>
        <v>-6.666666666666668</v>
      </c>
      <c r="J22" s="45"/>
      <c r="K22" s="45">
        <f>K21-K20</f>
        <v>-1.6666666666666679</v>
      </c>
      <c r="L22" s="45"/>
      <c r="M22" s="45">
        <f>M21-M20</f>
        <v>3.333333333333332</v>
      </c>
      <c r="N22" s="45"/>
      <c r="O22" s="45">
        <f>O21-O20</f>
        <v>5</v>
      </c>
      <c r="P22" s="45"/>
      <c r="Q22" s="45">
        <f>Q21-Q20</f>
        <v>0</v>
      </c>
      <c r="R22" s="45"/>
      <c r="S22" s="45">
        <f>S21-S20</f>
        <v>0</v>
      </c>
      <c r="T22" s="45"/>
      <c r="U22" s="45">
        <f>U21-U20</f>
        <v>-5</v>
      </c>
      <c r="V22" s="45"/>
      <c r="W22" s="45">
        <f>W21-W20</f>
        <v>5</v>
      </c>
      <c r="X22" s="45"/>
      <c r="Y22" s="45">
        <f>Y21-Y20</f>
        <v>0</v>
      </c>
      <c r="Z22" s="45"/>
      <c r="AA22" s="45">
        <f>AA21-AA20</f>
        <v>3.333333333333332</v>
      </c>
      <c r="AB22" s="45"/>
      <c r="AC22" s="45">
        <f>AC21-AC20</f>
        <v>3.333333333333332</v>
      </c>
      <c r="AD22" s="45"/>
      <c r="AE22" s="45">
        <f>AE21-AE20</f>
        <v>-6.666666666666668</v>
      </c>
      <c r="AF22" s="45"/>
      <c r="AG22" s="45">
        <f>AG21-AG20</f>
        <v>-3.333333333333334</v>
      </c>
      <c r="AH22" s="45"/>
      <c r="AI22" s="45">
        <f>AI21-AI20</f>
        <v>-3.333333333333334</v>
      </c>
      <c r="AJ22" s="45"/>
      <c r="AK22" s="45">
        <f>AK21-AK20</f>
        <v>-3.333333333333334</v>
      </c>
      <c r="AL22" s="45"/>
      <c r="AM22" s="21">
        <f t="shared" si="4"/>
        <v>-20.000000000000014</v>
      </c>
      <c r="AN22" s="6"/>
    </row>
    <row r="23" spans="1:40" ht="15">
      <c r="A23" s="6"/>
      <c r="B23" s="37" t="s">
        <v>56</v>
      </c>
      <c r="C23" s="45">
        <v>0</v>
      </c>
      <c r="D23" s="45"/>
      <c r="E23" s="45">
        <f>C22-E22</f>
        <v>5</v>
      </c>
      <c r="F23" s="45"/>
      <c r="G23" s="45">
        <f>E22-G22</f>
        <v>5</v>
      </c>
      <c r="H23" s="45"/>
      <c r="I23" s="45">
        <f>G22-I22</f>
        <v>-1.666666666666666</v>
      </c>
      <c r="J23" s="45"/>
      <c r="K23" s="45">
        <f>I22-K22</f>
        <v>-5</v>
      </c>
      <c r="L23" s="45"/>
      <c r="M23" s="45">
        <f>K22-M22</f>
        <v>-5</v>
      </c>
      <c r="N23" s="45"/>
      <c r="O23" s="45">
        <f>M22-O22</f>
        <v>-1.6666666666666679</v>
      </c>
      <c r="P23" s="45"/>
      <c r="Q23" s="45">
        <f>O22-Q22</f>
        <v>5</v>
      </c>
      <c r="R23" s="45"/>
      <c r="S23" s="45">
        <f>Q22-S22</f>
        <v>0</v>
      </c>
      <c r="T23" s="45"/>
      <c r="U23" s="45">
        <f>S22-U22</f>
        <v>5</v>
      </c>
      <c r="V23" s="45"/>
      <c r="W23" s="45">
        <f>U22-W22</f>
        <v>-10</v>
      </c>
      <c r="X23" s="45"/>
      <c r="Y23" s="45">
        <f>W22-Y22</f>
        <v>5</v>
      </c>
      <c r="Z23" s="45"/>
      <c r="AA23" s="45">
        <f>Y22-AA22</f>
        <v>-3.333333333333332</v>
      </c>
      <c r="AB23" s="45"/>
      <c r="AC23" s="45">
        <f>AA22-AC22</f>
        <v>0</v>
      </c>
      <c r="AD23" s="45"/>
      <c r="AE23" s="45">
        <f>AC22-AE22</f>
        <v>10</v>
      </c>
      <c r="AF23" s="45"/>
      <c r="AG23" s="45">
        <f>AE22-AG22</f>
        <v>-3.333333333333334</v>
      </c>
      <c r="AH23" s="45"/>
      <c r="AI23" s="45">
        <f>AG22-AI22</f>
        <v>0</v>
      </c>
      <c r="AJ23" s="45"/>
      <c r="AK23" s="45">
        <f>AI22-AK22</f>
        <v>0</v>
      </c>
      <c r="AL23" s="45"/>
      <c r="AM23" s="21">
        <f t="shared" si="4"/>
        <v>5</v>
      </c>
      <c r="AN23" s="6"/>
    </row>
    <row r="24" spans="1:40" ht="15">
      <c r="A24" s="6"/>
      <c r="B24" s="37" t="s">
        <v>16</v>
      </c>
      <c r="C24" s="45">
        <f>IF(C23&gt;0,C23,0)</f>
        <v>0</v>
      </c>
      <c r="D24" s="45"/>
      <c r="E24" s="45">
        <f>IF(E23&gt;0,E23,0)</f>
        <v>5</v>
      </c>
      <c r="F24" s="45"/>
      <c r="G24" s="45">
        <f>IF(G23&gt;0,G23,0)</f>
        <v>5</v>
      </c>
      <c r="H24" s="45"/>
      <c r="I24" s="45">
        <f>IF(I23&gt;0,I23,0)</f>
        <v>0</v>
      </c>
      <c r="J24" s="45"/>
      <c r="K24" s="45">
        <f>IF(K23&gt;0,K23,0)</f>
        <v>0</v>
      </c>
      <c r="L24" s="45"/>
      <c r="M24" s="45">
        <f>IF(M23&gt;0,M23,0)</f>
        <v>0</v>
      </c>
      <c r="N24" s="45"/>
      <c r="O24" s="45">
        <f>IF(O23&gt;0,O23,0)</f>
        <v>0</v>
      </c>
      <c r="P24" s="45"/>
      <c r="Q24" s="45">
        <f>IF(Q23&gt;0,Q23,0)</f>
        <v>5</v>
      </c>
      <c r="R24" s="45"/>
      <c r="S24" s="45">
        <f>IF(S23&gt;0,S23,0)</f>
        <v>0</v>
      </c>
      <c r="T24" s="45"/>
      <c r="U24" s="45">
        <f>IF(U23&gt;0,U23,0)</f>
        <v>5</v>
      </c>
      <c r="V24" s="45"/>
      <c r="W24" s="45">
        <f>IF(W23&gt;0,W23,0)</f>
        <v>0</v>
      </c>
      <c r="X24" s="45"/>
      <c r="Y24" s="45">
        <f>IF(Y23&gt;0,Y23,0)</f>
        <v>5</v>
      </c>
      <c r="Z24" s="45"/>
      <c r="AA24" s="45">
        <f>IF(AA23&gt;0,AA23,0)</f>
        <v>0</v>
      </c>
      <c r="AB24" s="45"/>
      <c r="AC24" s="45">
        <f>IF(AC23&gt;0,AC23,0)</f>
        <v>0</v>
      </c>
      <c r="AD24" s="45"/>
      <c r="AE24" s="45">
        <f>IF(AE23&gt;0,AE23,0)</f>
        <v>10</v>
      </c>
      <c r="AF24" s="45"/>
      <c r="AG24" s="45">
        <f>IF(AG23&gt;0,AG23,0)</f>
        <v>0</v>
      </c>
      <c r="AH24" s="45"/>
      <c r="AI24" s="45">
        <f>IF(AI23&gt;0,AI23,0)</f>
        <v>0</v>
      </c>
      <c r="AJ24" s="45"/>
      <c r="AK24" s="45">
        <f>IF(AK23&gt;0,AK23,0)</f>
        <v>0</v>
      </c>
      <c r="AL24" s="45"/>
      <c r="AM24" s="21">
        <f t="shared" si="4"/>
        <v>35</v>
      </c>
      <c r="AN24" s="6"/>
    </row>
    <row r="25" spans="1:40" ht="15">
      <c r="A25" s="6"/>
      <c r="B25" s="37" t="s">
        <v>17</v>
      </c>
      <c r="C25" s="45">
        <f>IF(C23&lt;0,-C23,0)</f>
        <v>0</v>
      </c>
      <c r="D25" s="45"/>
      <c r="E25" s="45">
        <f>IF(E23&lt;0,-E23,0)</f>
        <v>0</v>
      </c>
      <c r="F25" s="45"/>
      <c r="G25" s="45">
        <f>IF(G23&lt;0,-G23,0)</f>
        <v>0</v>
      </c>
      <c r="H25" s="45"/>
      <c r="I25" s="45">
        <f>IF(I23&lt;0,-I23,0)</f>
        <v>1.666666666666666</v>
      </c>
      <c r="J25" s="45"/>
      <c r="K25" s="45">
        <f>IF(K23&lt;0,-K23,0)</f>
        <v>5</v>
      </c>
      <c r="L25" s="45"/>
      <c r="M25" s="45">
        <f>IF(M23&lt;0,-M23,0)</f>
        <v>5</v>
      </c>
      <c r="N25" s="45"/>
      <c r="O25" s="45">
        <f>IF(O23&lt;0,-O23,0)</f>
        <v>1.6666666666666679</v>
      </c>
      <c r="P25" s="45"/>
      <c r="Q25" s="45">
        <f>IF(Q23&lt;0,-Q23,0)</f>
        <v>0</v>
      </c>
      <c r="R25" s="45"/>
      <c r="S25" s="45">
        <f>IF(S23&lt;0,-S23,0)</f>
        <v>0</v>
      </c>
      <c r="T25" s="45"/>
      <c r="U25" s="45">
        <f>IF(U23&lt;0,-U23,0)</f>
        <v>0</v>
      </c>
      <c r="V25" s="45"/>
      <c r="W25" s="45">
        <f>IF(W23&lt;0,-W23,0)</f>
        <v>10</v>
      </c>
      <c r="X25" s="45"/>
      <c r="Y25" s="45">
        <f>IF(Y23&lt;0,-Y23,0)</f>
        <v>0</v>
      </c>
      <c r="Z25" s="45"/>
      <c r="AA25" s="45">
        <f>IF(AA23&lt;0,-AA23,0)</f>
        <v>3.333333333333332</v>
      </c>
      <c r="AB25" s="45"/>
      <c r="AC25" s="45">
        <f>IF(AC23&lt;0,-AC23,0)</f>
        <v>0</v>
      </c>
      <c r="AD25" s="45"/>
      <c r="AE25" s="45">
        <f>IF(AE23&lt;0,-AE23,0)</f>
        <v>0</v>
      </c>
      <c r="AF25" s="45"/>
      <c r="AG25" s="45">
        <f>IF(AG23&lt;0,-AG23,0)</f>
        <v>3.333333333333334</v>
      </c>
      <c r="AH25" s="45"/>
      <c r="AI25" s="45">
        <f>IF(AI23&lt;0,-AI23,0)</f>
        <v>0</v>
      </c>
      <c r="AJ25" s="45"/>
      <c r="AK25" s="45">
        <f>IF(AK23&lt;0,-AK23,0)</f>
        <v>0</v>
      </c>
      <c r="AL25" s="45"/>
      <c r="AM25" s="21">
        <f t="shared" si="4"/>
        <v>30</v>
      </c>
      <c r="AN25" s="6"/>
    </row>
    <row r="26" spans="1:40" ht="15">
      <c r="A26" s="6"/>
      <c r="B26" s="37" t="s">
        <v>18</v>
      </c>
      <c r="C26" s="45">
        <f>IF(C22&lt;0,-C22,0)</f>
        <v>0</v>
      </c>
      <c r="D26" s="45"/>
      <c r="E26" s="45">
        <f>IF(E22&lt;0,-E22,0)</f>
        <v>3.333333333333334</v>
      </c>
      <c r="F26" s="45"/>
      <c r="G26" s="45">
        <f>IF(G22&lt;0,-G22,0)</f>
        <v>8.333333333333334</v>
      </c>
      <c r="H26" s="45"/>
      <c r="I26" s="45">
        <f>IF(I22&lt;0,-I22,0)</f>
        <v>6.666666666666668</v>
      </c>
      <c r="J26" s="45"/>
      <c r="K26" s="45">
        <f>IF(K22&lt;0,-K22,0)</f>
        <v>1.6666666666666679</v>
      </c>
      <c r="L26" s="45"/>
      <c r="M26" s="45">
        <f>IF(M22&lt;0,-M22,0)</f>
        <v>0</v>
      </c>
      <c r="N26" s="45"/>
      <c r="O26" s="45">
        <f>IF(O22&lt;0,-O22,0)</f>
        <v>0</v>
      </c>
      <c r="P26" s="45"/>
      <c r="Q26" s="45">
        <f>IF(Q22&lt;0,-Q22,0)</f>
        <v>0</v>
      </c>
      <c r="R26" s="45"/>
      <c r="S26" s="45">
        <f>IF(S22&lt;0,-S22,0)</f>
        <v>0</v>
      </c>
      <c r="T26" s="45"/>
      <c r="U26" s="45">
        <f>IF(U22&lt;0,-U22,0)</f>
        <v>5</v>
      </c>
      <c r="V26" s="45"/>
      <c r="W26" s="45">
        <f>IF(W22&lt;0,-W22,0)</f>
        <v>0</v>
      </c>
      <c r="X26" s="45"/>
      <c r="Y26" s="45">
        <f>IF(Y22&lt;0,-Y22,0)</f>
        <v>0</v>
      </c>
      <c r="Z26" s="45"/>
      <c r="AA26" s="45">
        <f>IF(AA22&lt;0,-AA22,0)</f>
        <v>0</v>
      </c>
      <c r="AB26" s="45"/>
      <c r="AC26" s="45">
        <f>IF(AC22&lt;0,-AC22,0)</f>
        <v>0</v>
      </c>
      <c r="AD26" s="45"/>
      <c r="AE26" s="45">
        <f>IF(AE22&lt;0,-AE22,0)</f>
        <v>6.666666666666668</v>
      </c>
      <c r="AF26" s="45"/>
      <c r="AG26" s="45">
        <f>IF(AG22&lt;0,-AG22,0)</f>
        <v>3.333333333333334</v>
      </c>
      <c r="AH26" s="45"/>
      <c r="AI26" s="45">
        <f>IF(AI22&lt;0,-AI22,0)</f>
        <v>3.333333333333334</v>
      </c>
      <c r="AJ26" s="45"/>
      <c r="AK26" s="45">
        <f>IF(AK22&lt;0,-AK22,0)</f>
        <v>3.333333333333334</v>
      </c>
      <c r="AL26" s="45"/>
      <c r="AM26" s="21">
        <f t="shared" si="4"/>
        <v>41.66666666666668</v>
      </c>
      <c r="AN26" s="6"/>
    </row>
    <row r="27" spans="1:40" ht="15">
      <c r="A27" s="6"/>
      <c r="B27" s="37" t="s">
        <v>19</v>
      </c>
      <c r="C27" s="45">
        <f>IF(C23&gt;0,C23,0)</f>
        <v>0</v>
      </c>
      <c r="D27" s="45"/>
      <c r="E27" s="45">
        <f>IF(E23&gt;0,E23,0)</f>
        <v>5</v>
      </c>
      <c r="F27" s="45"/>
      <c r="G27" s="45">
        <f>IF(G23&gt;0,G23,0)</f>
        <v>5</v>
      </c>
      <c r="H27" s="45"/>
      <c r="I27" s="45">
        <f>IF(I23&gt;0,I23,0)</f>
        <v>0</v>
      </c>
      <c r="J27" s="45"/>
      <c r="K27" s="45">
        <f>IF(K23&gt;0,K23,0)</f>
        <v>0</v>
      </c>
      <c r="L27" s="45"/>
      <c r="M27" s="45">
        <f>IF(M23&gt;0,M23,0)</f>
        <v>0</v>
      </c>
      <c r="N27" s="45"/>
      <c r="O27" s="45">
        <f>IF(O23&gt;0,O23,0)</f>
        <v>0</v>
      </c>
      <c r="P27" s="45"/>
      <c r="Q27" s="45">
        <f>IF(Q23&gt;0,Q23,0)</f>
        <v>5</v>
      </c>
      <c r="R27" s="45"/>
      <c r="S27" s="45">
        <f>IF(S23&gt;0,S23,0)</f>
        <v>0</v>
      </c>
      <c r="T27" s="45"/>
      <c r="U27" s="45">
        <f>IF(U23&gt;0,U23,0)</f>
        <v>5</v>
      </c>
      <c r="V27" s="45"/>
      <c r="W27" s="45">
        <f>IF(W23&gt;0,W23,0)</f>
        <v>0</v>
      </c>
      <c r="X27" s="45"/>
      <c r="Y27" s="45">
        <f>IF(Y23&gt;0,Y23,0)</f>
        <v>5</v>
      </c>
      <c r="Z27" s="45"/>
      <c r="AA27" s="45">
        <f>IF(AA23&gt;0,AA23,0)</f>
        <v>0</v>
      </c>
      <c r="AB27" s="45"/>
      <c r="AC27" s="45">
        <f>IF(AC23&gt;0,AC23,0)</f>
        <v>0</v>
      </c>
      <c r="AD27" s="45"/>
      <c r="AE27" s="45">
        <f>IF(AE23&gt;0,AE23,0)</f>
        <v>10</v>
      </c>
      <c r="AF27" s="45"/>
      <c r="AG27" s="45">
        <f>IF(AG23&gt;0,AG23,0)</f>
        <v>0</v>
      </c>
      <c r="AH27" s="45"/>
      <c r="AI27" s="45">
        <f>IF(AI23&gt;0,AI23,0)</f>
        <v>0</v>
      </c>
      <c r="AJ27" s="45"/>
      <c r="AK27" s="45">
        <f>IF(AK23&gt;0,AK23,0)</f>
        <v>0</v>
      </c>
      <c r="AL27" s="45"/>
      <c r="AM27" s="21">
        <f t="shared" si="4"/>
        <v>35</v>
      </c>
      <c r="AN27" s="6"/>
    </row>
    <row r="28" spans="1:4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2"/>
      <c r="AN28" s="6"/>
    </row>
    <row r="29" spans="1:4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2"/>
      <c r="AN29" s="6"/>
    </row>
    <row r="30" spans="1:4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2"/>
      <c r="AN30" s="6"/>
    </row>
    <row r="31" spans="1:4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2"/>
      <c r="AN31" s="6"/>
    </row>
    <row r="32" spans="1:4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2"/>
      <c r="AN32" s="6"/>
    </row>
    <row r="33" spans="1:4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2"/>
      <c r="AN33" s="6"/>
    </row>
    <row r="34" spans="1:4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2"/>
      <c r="AN34" s="6"/>
    </row>
    <row r="35" spans="1:40" ht="15">
      <c r="A35" s="6"/>
      <c r="B35" s="4" t="s">
        <v>41</v>
      </c>
      <c r="C35" s="4"/>
      <c r="D35" s="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2"/>
      <c r="AN35" s="6"/>
    </row>
    <row r="36" spans="1:4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2"/>
      <c r="AN36" s="6"/>
    </row>
  </sheetData>
  <sheetProtection/>
  <mergeCells count="360"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C2:N2"/>
    <mergeCell ref="C3:N3"/>
    <mergeCell ref="C11:D11"/>
    <mergeCell ref="E11:F11"/>
    <mergeCell ref="G11:H11"/>
    <mergeCell ref="I11:J11"/>
    <mergeCell ref="K11:L11"/>
    <mergeCell ref="M11:N11"/>
    <mergeCell ref="E8:F8"/>
    <mergeCell ref="C9:D9"/>
    <mergeCell ref="E9:F9"/>
    <mergeCell ref="C4:D4"/>
    <mergeCell ref="E4:F4"/>
    <mergeCell ref="C5:D5"/>
    <mergeCell ref="E5:F5"/>
    <mergeCell ref="C6:D6"/>
    <mergeCell ref="E6:F6"/>
    <mergeCell ref="G4:H4"/>
    <mergeCell ref="G5:H5"/>
    <mergeCell ref="G6:H6"/>
    <mergeCell ref="G7:H7"/>
    <mergeCell ref="G8:H8"/>
    <mergeCell ref="G9:H9"/>
    <mergeCell ref="I6:J6"/>
    <mergeCell ref="I7:J7"/>
    <mergeCell ref="I8:J8"/>
    <mergeCell ref="I9:J9"/>
    <mergeCell ref="C10:D10"/>
    <mergeCell ref="E10:F10"/>
    <mergeCell ref="G10:H10"/>
    <mergeCell ref="C7:D7"/>
    <mergeCell ref="E7:F7"/>
    <mergeCell ref="C8:D8"/>
    <mergeCell ref="I10:J10"/>
    <mergeCell ref="K5:L5"/>
    <mergeCell ref="K4:L4"/>
    <mergeCell ref="K6:L6"/>
    <mergeCell ref="K7:L7"/>
    <mergeCell ref="K8:L8"/>
    <mergeCell ref="K9:L9"/>
    <mergeCell ref="K10:L10"/>
    <mergeCell ref="I4:J4"/>
    <mergeCell ref="I5:J5"/>
    <mergeCell ref="Y4:Z4"/>
    <mergeCell ref="O5:P5"/>
    <mergeCell ref="M4:N4"/>
    <mergeCell ref="M5:N5"/>
    <mergeCell ref="M6:N6"/>
    <mergeCell ref="M7:N7"/>
    <mergeCell ref="U5:V5"/>
    <mergeCell ref="W5:X5"/>
    <mergeCell ref="Y5:Z5"/>
    <mergeCell ref="O6:P6"/>
    <mergeCell ref="M10:N10"/>
    <mergeCell ref="O4:P4"/>
    <mergeCell ref="Q4:R4"/>
    <mergeCell ref="S4:T4"/>
    <mergeCell ref="U4:V4"/>
    <mergeCell ref="W4:X4"/>
    <mergeCell ref="M8:N8"/>
    <mergeCell ref="M9:N9"/>
    <mergeCell ref="Q5:R5"/>
    <mergeCell ref="S5:T5"/>
    <mergeCell ref="Q6:R6"/>
    <mergeCell ref="S6:T6"/>
    <mergeCell ref="U6:V6"/>
    <mergeCell ref="W6:X6"/>
    <mergeCell ref="Y6:Z6"/>
    <mergeCell ref="O7:P7"/>
    <mergeCell ref="Q7:R7"/>
    <mergeCell ref="S7:T7"/>
    <mergeCell ref="U7:V7"/>
    <mergeCell ref="W7:X7"/>
    <mergeCell ref="Y7:Z7"/>
    <mergeCell ref="O8:P8"/>
    <mergeCell ref="Q8:R8"/>
    <mergeCell ref="S8:T8"/>
    <mergeCell ref="U8:V8"/>
    <mergeCell ref="W8:X8"/>
    <mergeCell ref="Y8:Z8"/>
    <mergeCell ref="O9:P9"/>
    <mergeCell ref="Q9:R9"/>
    <mergeCell ref="S9:T9"/>
    <mergeCell ref="U9:V9"/>
    <mergeCell ref="W9:X9"/>
    <mergeCell ref="Y9:Z9"/>
    <mergeCell ref="O10:P10"/>
    <mergeCell ref="Q10:R10"/>
    <mergeCell ref="S10:T10"/>
    <mergeCell ref="U10:V10"/>
    <mergeCell ref="W10:X10"/>
    <mergeCell ref="Y10:Z10"/>
    <mergeCell ref="AA4:AB4"/>
    <mergeCell ref="AC4:AD4"/>
    <mergeCell ref="AE4:AF4"/>
    <mergeCell ref="AG4:AH4"/>
    <mergeCell ref="AI4:AJ4"/>
    <mergeCell ref="AK4:AL4"/>
    <mergeCell ref="AA5:AB5"/>
    <mergeCell ref="AC5:AD5"/>
    <mergeCell ref="AE5:AF5"/>
    <mergeCell ref="AG5:AH5"/>
    <mergeCell ref="AI5:AJ5"/>
    <mergeCell ref="AK5:AL5"/>
    <mergeCell ref="AA6:AB6"/>
    <mergeCell ref="AC6:AD6"/>
    <mergeCell ref="AE6:AF6"/>
    <mergeCell ref="AG6:AH6"/>
    <mergeCell ref="AI6:AJ6"/>
    <mergeCell ref="AK6:AL6"/>
    <mergeCell ref="AA7:AB7"/>
    <mergeCell ref="AC7:AD7"/>
    <mergeCell ref="AE7:AF7"/>
    <mergeCell ref="AG7:AH7"/>
    <mergeCell ref="AI7:AJ7"/>
    <mergeCell ref="AK7:AL7"/>
    <mergeCell ref="AA8:AB8"/>
    <mergeCell ref="AC8:AD8"/>
    <mergeCell ref="AE8:AF8"/>
    <mergeCell ref="AG8:AH8"/>
    <mergeCell ref="AI8:AJ8"/>
    <mergeCell ref="AK8:AL8"/>
    <mergeCell ref="AG10:AH10"/>
    <mergeCell ref="AI10:AJ10"/>
    <mergeCell ref="AK10:AL10"/>
    <mergeCell ref="AA9:AB9"/>
    <mergeCell ref="AC9:AD9"/>
    <mergeCell ref="AE9:AF9"/>
    <mergeCell ref="AG9:AH9"/>
    <mergeCell ref="AI9:AJ9"/>
    <mergeCell ref="AK9:AL9"/>
    <mergeCell ref="O2:Z2"/>
    <mergeCell ref="O3:Z3"/>
    <mergeCell ref="AA3:AL3"/>
    <mergeCell ref="AA2:AL2"/>
    <mergeCell ref="C15:N15"/>
    <mergeCell ref="O15:Z15"/>
    <mergeCell ref="AA15:AL15"/>
    <mergeCell ref="AA10:AB10"/>
    <mergeCell ref="AC10:AD10"/>
    <mergeCell ref="AE10:AF10"/>
    <mergeCell ref="C16:N16"/>
    <mergeCell ref="O16:Z16"/>
    <mergeCell ref="AA16:AL16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AK21:AL21"/>
    <mergeCell ref="C22:D22"/>
    <mergeCell ref="E22:F22"/>
    <mergeCell ref="G22:H22"/>
    <mergeCell ref="I22:J22"/>
    <mergeCell ref="K22:L22"/>
    <mergeCell ref="M22:N22"/>
    <mergeCell ref="O22:P22"/>
    <mergeCell ref="U21:V21"/>
    <mergeCell ref="W21:X21"/>
    <mergeCell ref="AG21:AH21"/>
    <mergeCell ref="AI21:AJ21"/>
    <mergeCell ref="Y21:Z21"/>
    <mergeCell ref="AA21:AB21"/>
    <mergeCell ref="AC21:AD21"/>
    <mergeCell ref="AE21:AF21"/>
    <mergeCell ref="AK22:AL22"/>
    <mergeCell ref="C23:D23"/>
    <mergeCell ref="E23:F23"/>
    <mergeCell ref="G23:H23"/>
    <mergeCell ref="I23:J23"/>
    <mergeCell ref="K23:L23"/>
    <mergeCell ref="Q22:R22"/>
    <mergeCell ref="S22:T22"/>
    <mergeCell ref="U22:V22"/>
    <mergeCell ref="W22:X22"/>
    <mergeCell ref="Q23:R23"/>
    <mergeCell ref="S23:T23"/>
    <mergeCell ref="U23:V23"/>
    <mergeCell ref="W23:X23"/>
    <mergeCell ref="AG22:AH22"/>
    <mergeCell ref="AI22:AJ22"/>
    <mergeCell ref="Y22:Z22"/>
    <mergeCell ref="AA22:AB22"/>
    <mergeCell ref="Y23:Z23"/>
    <mergeCell ref="AA23:AB23"/>
    <mergeCell ref="AC23:AD23"/>
    <mergeCell ref="AE23:AF23"/>
    <mergeCell ref="AG23:AH23"/>
    <mergeCell ref="AI23:AJ23"/>
    <mergeCell ref="AK23:AL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Y25:Z25"/>
    <mergeCell ref="AA25:AB25"/>
    <mergeCell ref="U25:V25"/>
    <mergeCell ref="W25:X25"/>
    <mergeCell ref="AG24:AH24"/>
    <mergeCell ref="AI24:AJ24"/>
    <mergeCell ref="AK24:AL24"/>
    <mergeCell ref="C25:D25"/>
    <mergeCell ref="E25:F25"/>
    <mergeCell ref="G25:H25"/>
    <mergeCell ref="I25:J25"/>
    <mergeCell ref="K25:L25"/>
    <mergeCell ref="AK25:AL25"/>
    <mergeCell ref="S25:T25"/>
    <mergeCell ref="C17:E17"/>
    <mergeCell ref="F17:H17"/>
    <mergeCell ref="I17:K17"/>
    <mergeCell ref="L17:N17"/>
    <mergeCell ref="O17:Q17"/>
    <mergeCell ref="Q25:R25"/>
    <mergeCell ref="M25:N25"/>
    <mergeCell ref="O25:P25"/>
    <mergeCell ref="M23:N23"/>
    <mergeCell ref="O23:P23"/>
    <mergeCell ref="AD17:AF17"/>
    <mergeCell ref="AG17:AI17"/>
    <mergeCell ref="AC25:AD25"/>
    <mergeCell ref="AE25:AF25"/>
    <mergeCell ref="AG25:AH25"/>
    <mergeCell ref="AI25:AJ25"/>
    <mergeCell ref="AC24:AD24"/>
    <mergeCell ref="AE24:AF24"/>
    <mergeCell ref="AC22:AD22"/>
    <mergeCell ref="AE22:AF22"/>
    <mergeCell ref="U18:W18"/>
    <mergeCell ref="X18:Z18"/>
    <mergeCell ref="AA18:AC18"/>
    <mergeCell ref="R17:T17"/>
    <mergeCell ref="U17:W17"/>
    <mergeCell ref="X17:Z17"/>
    <mergeCell ref="AA17:AC17"/>
    <mergeCell ref="AD18:AF18"/>
    <mergeCell ref="AG18:AI18"/>
    <mergeCell ref="AJ18:AL18"/>
    <mergeCell ref="AJ17:AL17"/>
    <mergeCell ref="C18:E18"/>
    <mergeCell ref="F18:H18"/>
    <mergeCell ref="I18:K18"/>
    <mergeCell ref="L18:N18"/>
    <mergeCell ref="O18:Q18"/>
    <mergeCell ref="R18:T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5.421875" style="0" customWidth="1"/>
    <col min="2" max="2" width="31.140625" style="0" customWidth="1"/>
    <col min="3" max="15" width="8.28125" style="0" customWidth="1"/>
    <col min="16" max="16" width="6.140625" style="0" customWidth="1"/>
  </cols>
  <sheetData>
    <row r="1" spans="1:17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">
      <c r="A2" s="6"/>
      <c r="B2" s="20" t="s">
        <v>35</v>
      </c>
      <c r="C2" s="3">
        <v>60</v>
      </c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>
      <c r="A3" s="6"/>
      <c r="B3" s="20" t="s">
        <v>36</v>
      </c>
      <c r="C3" s="2">
        <v>6</v>
      </c>
      <c r="D3" s="2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/>
      <c r="B4" s="20" t="s">
        <v>32</v>
      </c>
      <c r="C4" s="42">
        <v>-100</v>
      </c>
      <c r="D4" s="2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6"/>
      <c r="B5" s="24" t="s">
        <v>44</v>
      </c>
      <c r="C5" s="21">
        <f>C3*5</f>
        <v>30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6"/>
      <c r="B7" s="25"/>
      <c r="C7" s="47" t="s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6"/>
      <c r="P7" s="6"/>
      <c r="Q7" s="6"/>
    </row>
    <row r="8" spans="1:17" ht="15">
      <c r="A8" s="6"/>
      <c r="B8" s="24" t="s">
        <v>54</v>
      </c>
      <c r="C8" s="48">
        <v>120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26">
        <f>C8</f>
        <v>120</v>
      </c>
      <c r="P8" s="27" t="s">
        <v>45</v>
      </c>
      <c r="Q8" s="6"/>
    </row>
    <row r="9" spans="1:17" ht="15">
      <c r="A9" s="6"/>
      <c r="B9" s="28"/>
      <c r="C9" s="50" t="s">
        <v>50</v>
      </c>
      <c r="D9" s="50"/>
      <c r="E9" s="50"/>
      <c r="F9" s="50" t="s">
        <v>51</v>
      </c>
      <c r="G9" s="50"/>
      <c r="H9" s="50"/>
      <c r="I9" s="50" t="s">
        <v>52</v>
      </c>
      <c r="J9" s="50"/>
      <c r="K9" s="50"/>
      <c r="L9" s="50" t="s">
        <v>53</v>
      </c>
      <c r="M9" s="50"/>
      <c r="N9" s="50"/>
      <c r="O9" s="29"/>
      <c r="P9" s="22"/>
      <c r="Q9" s="6"/>
    </row>
    <row r="10" spans="1:17" ht="15">
      <c r="A10" s="6"/>
      <c r="B10" s="24" t="s">
        <v>49</v>
      </c>
      <c r="C10" s="51">
        <v>50</v>
      </c>
      <c r="D10" s="51"/>
      <c r="E10" s="51"/>
      <c r="F10" s="51">
        <v>80</v>
      </c>
      <c r="G10" s="51"/>
      <c r="H10" s="51"/>
      <c r="I10" s="51">
        <v>120</v>
      </c>
      <c r="J10" s="51"/>
      <c r="K10" s="51"/>
      <c r="L10" s="51">
        <v>150</v>
      </c>
      <c r="M10" s="51"/>
      <c r="N10" s="52"/>
      <c r="O10" s="26">
        <f>SUM(C10:N10)/4</f>
        <v>100</v>
      </c>
      <c r="P10" s="27" t="s">
        <v>45</v>
      </c>
      <c r="Q10" s="6"/>
    </row>
    <row r="11" spans="1:17" ht="15">
      <c r="A11" s="6"/>
      <c r="B11" s="30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29"/>
      <c r="P11" s="22"/>
      <c r="Q11" s="6"/>
    </row>
    <row r="12" spans="1:17" ht="15">
      <c r="A12" s="6"/>
      <c r="B12" s="28"/>
      <c r="C12" s="31" t="s">
        <v>20</v>
      </c>
      <c r="D12" s="31" t="s">
        <v>21</v>
      </c>
      <c r="E12" s="31" t="s">
        <v>22</v>
      </c>
      <c r="F12" s="31" t="s">
        <v>23</v>
      </c>
      <c r="G12" s="31" t="s">
        <v>24</v>
      </c>
      <c r="H12" s="31" t="s">
        <v>25</v>
      </c>
      <c r="I12" s="31" t="s">
        <v>26</v>
      </c>
      <c r="J12" s="31" t="s">
        <v>27</v>
      </c>
      <c r="K12" s="31" t="s">
        <v>28</v>
      </c>
      <c r="L12" s="31" t="s">
        <v>29</v>
      </c>
      <c r="M12" s="31" t="s">
        <v>30</v>
      </c>
      <c r="N12" s="31" t="s">
        <v>31</v>
      </c>
      <c r="O12" s="32"/>
      <c r="P12" s="22"/>
      <c r="Q12" s="6"/>
    </row>
    <row r="13" spans="1:17" ht="15">
      <c r="A13" s="6"/>
      <c r="B13" s="24" t="s">
        <v>48</v>
      </c>
      <c r="C13" s="33">
        <f>$C$10</f>
        <v>50</v>
      </c>
      <c r="D13" s="33">
        <f>$C$10</f>
        <v>50</v>
      </c>
      <c r="E13" s="33">
        <f>$C$10</f>
        <v>50</v>
      </c>
      <c r="F13" s="33">
        <f>$F$10</f>
        <v>80</v>
      </c>
      <c r="G13" s="33">
        <f>$F$10</f>
        <v>80</v>
      </c>
      <c r="H13" s="33">
        <f>$F$10</f>
        <v>80</v>
      </c>
      <c r="I13" s="33">
        <f>$I$10</f>
        <v>120</v>
      </c>
      <c r="J13" s="33">
        <f>$I$10</f>
        <v>120</v>
      </c>
      <c r="K13" s="33">
        <f>$I$10</f>
        <v>120</v>
      </c>
      <c r="L13" s="33">
        <f>$L$10</f>
        <v>150</v>
      </c>
      <c r="M13" s="33">
        <f>$L$10</f>
        <v>150</v>
      </c>
      <c r="N13" s="33">
        <f>$L$10</f>
        <v>150</v>
      </c>
      <c r="O13" s="22"/>
      <c r="P13" s="22"/>
      <c r="Q13" s="6"/>
    </row>
    <row r="14" spans="1:17" ht="15">
      <c r="A14" s="6"/>
      <c r="B14" s="24" t="s">
        <v>32</v>
      </c>
      <c r="C14" s="34">
        <f>$C$4</f>
        <v>-100</v>
      </c>
      <c r="D14" s="34">
        <f aca="true" t="shared" si="0" ref="D14:N14">$C$4</f>
        <v>-100</v>
      </c>
      <c r="E14" s="34">
        <f t="shared" si="0"/>
        <v>-100</v>
      </c>
      <c r="F14" s="34">
        <f t="shared" si="0"/>
        <v>-100</v>
      </c>
      <c r="G14" s="34">
        <f t="shared" si="0"/>
        <v>-100</v>
      </c>
      <c r="H14" s="34">
        <f t="shared" si="0"/>
        <v>-100</v>
      </c>
      <c r="I14" s="34">
        <f t="shared" si="0"/>
        <v>-100</v>
      </c>
      <c r="J14" s="34">
        <f t="shared" si="0"/>
        <v>-100</v>
      </c>
      <c r="K14" s="34">
        <f t="shared" si="0"/>
        <v>-100</v>
      </c>
      <c r="L14" s="34">
        <f t="shared" si="0"/>
        <v>-100</v>
      </c>
      <c r="M14" s="34">
        <f t="shared" si="0"/>
        <v>-100</v>
      </c>
      <c r="N14" s="34">
        <f t="shared" si="0"/>
        <v>-100</v>
      </c>
      <c r="O14" s="32"/>
      <c r="P14" s="22"/>
      <c r="Q14" s="6"/>
    </row>
    <row r="15" spans="1:17" ht="15">
      <c r="A15" s="6"/>
      <c r="B15" s="24" t="s">
        <v>33</v>
      </c>
      <c r="C15" s="35">
        <v>-150</v>
      </c>
      <c r="D15" s="35">
        <v>-50</v>
      </c>
      <c r="E15" s="35">
        <v>-50</v>
      </c>
      <c r="F15" s="35">
        <v>-50</v>
      </c>
      <c r="G15" s="35">
        <v>-150</v>
      </c>
      <c r="H15" s="35">
        <v>-90</v>
      </c>
      <c r="I15" s="35">
        <v>-150</v>
      </c>
      <c r="J15" s="35">
        <v>-90</v>
      </c>
      <c r="K15" s="35">
        <v>-150</v>
      </c>
      <c r="L15" s="35">
        <v>-150</v>
      </c>
      <c r="M15" s="35">
        <v>-50</v>
      </c>
      <c r="N15" s="35">
        <v>-75</v>
      </c>
      <c r="O15" s="32"/>
      <c r="P15" s="22"/>
      <c r="Q15" s="6"/>
    </row>
    <row r="16" spans="1:17" ht="15">
      <c r="A16" s="6"/>
      <c r="B16" s="24" t="s">
        <v>46</v>
      </c>
      <c r="C16" s="33">
        <v>120</v>
      </c>
      <c r="D16" s="33">
        <v>120</v>
      </c>
      <c r="E16" s="33">
        <v>120</v>
      </c>
      <c r="F16" s="33">
        <v>120</v>
      </c>
      <c r="G16" s="33">
        <f>IF(G14&gt;G15,IF(G13&gt;60,MAX(60,G13-$C$5),G13),G13)</f>
        <v>60</v>
      </c>
      <c r="H16" s="33">
        <v>120</v>
      </c>
      <c r="I16" s="33">
        <f>IF(I14&gt;I15,IF(I13&gt;60,MAX(60,I13-$C$5),I13),I13)</f>
        <v>90</v>
      </c>
      <c r="J16" s="33">
        <f>IF(J14&gt;J15,IF(J13&gt;60,MAX(60,J13-$C$5),J13),J13)</f>
        <v>120</v>
      </c>
      <c r="K16" s="33">
        <f>IF(K14&gt;K15,IF(K13&gt;60,MAX(60,K13-$C$5),K13),K13)</f>
        <v>90</v>
      </c>
      <c r="L16" s="33">
        <f>IF(L14&gt;L15,IF(L13&gt;60,MAX(60,L13-$C$5),L13),L13)</f>
        <v>120</v>
      </c>
      <c r="M16" s="33">
        <v>120</v>
      </c>
      <c r="N16" s="26">
        <v>120</v>
      </c>
      <c r="O16" s="26">
        <f>SUM(C16:N16)/12</f>
        <v>110</v>
      </c>
      <c r="P16" s="27" t="s">
        <v>45</v>
      </c>
      <c r="Q16" s="6"/>
    </row>
    <row r="17" spans="1:17" ht="15">
      <c r="A17" s="6"/>
      <c r="B17" s="28"/>
      <c r="C17" s="28"/>
      <c r="D17" s="28"/>
      <c r="E17" s="28"/>
      <c r="F17" s="28"/>
      <c r="G17" s="28"/>
      <c r="H17" s="28"/>
      <c r="I17" s="22"/>
      <c r="J17" s="22"/>
      <c r="K17" s="22"/>
      <c r="L17" s="22"/>
      <c r="M17" s="22"/>
      <c r="N17" s="22"/>
      <c r="O17" s="32"/>
      <c r="P17" s="22"/>
      <c r="Q17" s="6"/>
    </row>
    <row r="18" spans="1:17" ht="15">
      <c r="A18" s="6"/>
      <c r="B18" s="28" t="s">
        <v>34</v>
      </c>
      <c r="C18" s="54" t="s">
        <v>6</v>
      </c>
      <c r="D18" s="54"/>
      <c r="E18" s="54" t="s">
        <v>7</v>
      </c>
      <c r="F18" s="54"/>
      <c r="G18" s="54" t="s">
        <v>8</v>
      </c>
      <c r="H18" s="54"/>
      <c r="I18" s="54" t="s">
        <v>9</v>
      </c>
      <c r="J18" s="54"/>
      <c r="K18" s="54" t="s">
        <v>10</v>
      </c>
      <c r="L18" s="54"/>
      <c r="M18" s="54" t="s">
        <v>11</v>
      </c>
      <c r="N18" s="54"/>
      <c r="O18" s="32"/>
      <c r="P18" s="22"/>
      <c r="Q18" s="6"/>
    </row>
    <row r="19" spans="1:17" ht="15">
      <c r="A19" s="6"/>
      <c r="B19" s="24" t="s">
        <v>37</v>
      </c>
      <c r="C19" s="51">
        <v>7</v>
      </c>
      <c r="D19" s="51"/>
      <c r="E19" s="51">
        <v>15</v>
      </c>
      <c r="F19" s="51"/>
      <c r="G19" s="51">
        <v>20</v>
      </c>
      <c r="H19" s="51"/>
      <c r="I19" s="51">
        <v>15</v>
      </c>
      <c r="J19" s="51"/>
      <c r="K19" s="51">
        <v>21</v>
      </c>
      <c r="L19" s="51"/>
      <c r="M19" s="51">
        <v>36.3</v>
      </c>
      <c r="N19" s="52"/>
      <c r="O19" s="26">
        <f>SUM(C19:N19)</f>
        <v>114.3</v>
      </c>
      <c r="P19" s="27" t="s">
        <v>45</v>
      </c>
      <c r="Q19" s="6"/>
    </row>
    <row r="20" spans="1:17" ht="15">
      <c r="A20" s="6"/>
      <c r="B20" s="24" t="s">
        <v>38</v>
      </c>
      <c r="C20" s="55">
        <f>(C16/12+D16/12)</f>
        <v>20</v>
      </c>
      <c r="D20" s="55"/>
      <c r="E20" s="55">
        <f>(E16/12+F16/12)</f>
        <v>20</v>
      </c>
      <c r="F20" s="55"/>
      <c r="G20" s="55">
        <f>(G16/12+H16/12)</f>
        <v>15</v>
      </c>
      <c r="H20" s="55"/>
      <c r="I20" s="55">
        <f>(I16/12+J16/12)</f>
        <v>17.5</v>
      </c>
      <c r="J20" s="55"/>
      <c r="K20" s="55">
        <f>(K16/12+L16/12)</f>
        <v>17.5</v>
      </c>
      <c r="L20" s="55"/>
      <c r="M20" s="55">
        <f>(M16/12+N16/12)</f>
        <v>20</v>
      </c>
      <c r="N20" s="56"/>
      <c r="O20" s="26">
        <f>SUM(C20:N20)</f>
        <v>110</v>
      </c>
      <c r="P20" s="27" t="s">
        <v>45</v>
      </c>
      <c r="Q20" s="6"/>
    </row>
    <row r="21" spans="1:17" ht="15">
      <c r="A21" s="6"/>
      <c r="B21" s="24" t="s">
        <v>39</v>
      </c>
      <c r="C21" s="55">
        <f>C19-C20</f>
        <v>-13</v>
      </c>
      <c r="D21" s="55"/>
      <c r="E21" s="55">
        <f>E19-E20</f>
        <v>-5</v>
      </c>
      <c r="F21" s="55"/>
      <c r="G21" s="55">
        <f>G19-G20</f>
        <v>5</v>
      </c>
      <c r="H21" s="55"/>
      <c r="I21" s="55">
        <f>I19-I20</f>
        <v>-2.5</v>
      </c>
      <c r="J21" s="55"/>
      <c r="K21" s="55">
        <f>K19-K20</f>
        <v>3.5</v>
      </c>
      <c r="L21" s="55"/>
      <c r="M21" s="55">
        <f>M19-M20</f>
        <v>16.299999999999997</v>
      </c>
      <c r="N21" s="56"/>
      <c r="O21" s="26">
        <f>SUM(C21:N21)</f>
        <v>4.299999999999997</v>
      </c>
      <c r="P21" s="27" t="s">
        <v>45</v>
      </c>
      <c r="Q21" s="6"/>
    </row>
    <row r="22" spans="1:17" ht="15">
      <c r="A22" s="6"/>
      <c r="B22" s="24" t="s">
        <v>47</v>
      </c>
      <c r="C22" s="54" t="str">
        <f>IF(C20&lt;20,"No","Yes")</f>
        <v>Yes</v>
      </c>
      <c r="D22" s="54"/>
      <c r="E22" s="54" t="str">
        <f>IF(E20&lt;20,"No","Yes")</f>
        <v>Yes</v>
      </c>
      <c r="F22" s="54"/>
      <c r="G22" s="54" t="str">
        <f>IF(G20&lt;20,"No","Yes")</f>
        <v>No</v>
      </c>
      <c r="H22" s="54"/>
      <c r="I22" s="54" t="str">
        <f>IF(I20&lt;20,"No","Yes")</f>
        <v>No</v>
      </c>
      <c r="J22" s="54"/>
      <c r="K22" s="54" t="str">
        <f>IF(K20&lt;20,"No","Yes")</f>
        <v>No</v>
      </c>
      <c r="L22" s="54"/>
      <c r="M22" s="54" t="str">
        <f>IF(M20&lt;20,"No","Yes")</f>
        <v>Yes</v>
      </c>
      <c r="N22" s="54"/>
      <c r="O22" s="22"/>
      <c r="P22" s="22"/>
      <c r="Q22" s="6"/>
    </row>
    <row r="23" spans="1:17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>
      <c r="A24" s="6"/>
      <c r="B24" s="4" t="s">
        <v>41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</sheetData>
  <sheetProtection/>
  <mergeCells count="44"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0:E10"/>
    <mergeCell ref="F10:H10"/>
    <mergeCell ref="I10:K10"/>
    <mergeCell ref="L10:N10"/>
    <mergeCell ref="C11:E11"/>
    <mergeCell ref="F11:H11"/>
    <mergeCell ref="I11:K11"/>
    <mergeCell ref="L11:N11"/>
    <mergeCell ref="C7:N7"/>
    <mergeCell ref="C8:N8"/>
    <mergeCell ref="C9:E9"/>
    <mergeCell ref="F9:H9"/>
    <mergeCell ref="I9:K9"/>
    <mergeCell ref="L9:N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25" sqref="H25"/>
    </sheetView>
  </sheetViews>
  <sheetFormatPr defaultColWidth="9.140625" defaultRowHeight="15"/>
  <cols>
    <col min="2" max="2" width="26.00390625" style="0" customWidth="1"/>
    <col min="3" max="9" width="8.140625" style="0" customWidth="1"/>
  </cols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7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9"/>
      <c r="J6" s="6"/>
      <c r="K6" s="6"/>
    </row>
    <row r="7" spans="1:11" ht="15">
      <c r="A7" s="6"/>
      <c r="B7" s="6" t="s">
        <v>42</v>
      </c>
      <c r="C7" s="41">
        <v>100</v>
      </c>
      <c r="D7" s="10">
        <f>C7*$C$16</f>
        <v>127.5489490420114</v>
      </c>
      <c r="E7" s="10">
        <f>D7*$C$16</f>
        <v>162.6873440172162</v>
      </c>
      <c r="F7" s="10">
        <f>E7*$C$16</f>
        <v>207.50599751832084</v>
      </c>
      <c r="G7" s="10">
        <f>F7*$C$16</f>
        <v>264.6717190337605</v>
      </c>
      <c r="H7" s="10">
        <f>G7*$C$16</f>
        <v>337.58599603898676</v>
      </c>
      <c r="I7" s="11">
        <f>SUM(C7:H7)</f>
        <v>1200.0000056502956</v>
      </c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11"/>
      <c r="J8" s="6"/>
      <c r="K8" s="6"/>
    </row>
    <row r="9" spans="1:11" ht="15">
      <c r="A9" s="6"/>
      <c r="B9" s="6" t="s">
        <v>37</v>
      </c>
      <c r="C9" s="10">
        <f>I7/6</f>
        <v>200.00000094171594</v>
      </c>
      <c r="D9" s="12">
        <f aca="true" t="shared" si="0" ref="D9:H10">C9</f>
        <v>200.00000094171594</v>
      </c>
      <c r="E9" s="12">
        <f t="shared" si="0"/>
        <v>200.00000094171594</v>
      </c>
      <c r="F9" s="12">
        <f t="shared" si="0"/>
        <v>200.00000094171594</v>
      </c>
      <c r="G9" s="12">
        <f t="shared" si="0"/>
        <v>200.00000094171594</v>
      </c>
      <c r="H9" s="12">
        <f t="shared" si="0"/>
        <v>200.00000094171594</v>
      </c>
      <c r="I9" s="11">
        <f>SUM(C9:H9)</f>
        <v>1200.0000056502956</v>
      </c>
      <c r="J9" s="6"/>
      <c r="K9" s="6"/>
    </row>
    <row r="10" spans="1:11" ht="15">
      <c r="A10" s="6"/>
      <c r="B10" s="6" t="s">
        <v>40</v>
      </c>
      <c r="C10" s="12">
        <f>I10/6</f>
        <v>200</v>
      </c>
      <c r="D10" s="12">
        <f t="shared" si="0"/>
        <v>200</v>
      </c>
      <c r="E10" s="12">
        <f t="shared" si="0"/>
        <v>200</v>
      </c>
      <c r="F10" s="12">
        <f t="shared" si="0"/>
        <v>200</v>
      </c>
      <c r="G10" s="12">
        <f t="shared" si="0"/>
        <v>200</v>
      </c>
      <c r="H10" s="12">
        <f t="shared" si="0"/>
        <v>200</v>
      </c>
      <c r="I10" s="5">
        <v>1200</v>
      </c>
      <c r="J10" s="6"/>
      <c r="K10" s="6"/>
    </row>
    <row r="11" spans="1:11" ht="15">
      <c r="A11" s="6"/>
      <c r="B11" s="6" t="s">
        <v>3</v>
      </c>
      <c r="C11" s="10">
        <f aca="true" t="shared" si="1" ref="C11:H11">C10-C9</f>
        <v>-9.417159390068264E-07</v>
      </c>
      <c r="D11" s="10">
        <f t="shared" si="1"/>
        <v>-9.417159390068264E-07</v>
      </c>
      <c r="E11" s="10">
        <f t="shared" si="1"/>
        <v>-9.417159390068264E-07</v>
      </c>
      <c r="F11" s="10">
        <f t="shared" si="1"/>
        <v>-9.417159390068264E-07</v>
      </c>
      <c r="G11" s="10">
        <f t="shared" si="1"/>
        <v>-9.417159390068264E-07</v>
      </c>
      <c r="H11" s="10">
        <f t="shared" si="1"/>
        <v>-9.417159390068264E-07</v>
      </c>
      <c r="I11" s="13">
        <f>SUM(C11:H11)</f>
        <v>-5.650295634040958E-06</v>
      </c>
      <c r="J11" s="6"/>
      <c r="K11" s="6"/>
    </row>
    <row r="12" spans="1:1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6"/>
      <c r="B13" s="14" t="s">
        <v>43</v>
      </c>
      <c r="C13" s="15">
        <v>0</v>
      </c>
      <c r="D13" s="16">
        <f>D7-C7</f>
        <v>27.5489490420114</v>
      </c>
      <c r="E13" s="16">
        <f>E7-D7</f>
        <v>35.13839497520479</v>
      </c>
      <c r="F13" s="16">
        <f>F7-E7</f>
        <v>44.81865350110465</v>
      </c>
      <c r="G13" s="16">
        <f>G7-F7</f>
        <v>57.16572151543966</v>
      </c>
      <c r="H13" s="16">
        <f>H7-G7</f>
        <v>72.91427700522627</v>
      </c>
      <c r="I13" s="6"/>
      <c r="J13" s="6"/>
      <c r="K13" s="6"/>
    </row>
    <row r="14" spans="1:11" ht="15.75" thickBot="1">
      <c r="A14" s="6"/>
      <c r="B14" s="17" t="s">
        <v>4</v>
      </c>
      <c r="C14" s="18">
        <v>0</v>
      </c>
      <c r="D14" s="19">
        <f>D11-C11</f>
        <v>0</v>
      </c>
      <c r="E14" s="19">
        <f>E11-D11</f>
        <v>0</v>
      </c>
      <c r="F14" s="19">
        <f>F11-E11</f>
        <v>0</v>
      </c>
      <c r="G14" s="19">
        <f>G11-F11</f>
        <v>0</v>
      </c>
      <c r="H14" s="19">
        <f>H11-G11</f>
        <v>0</v>
      </c>
      <c r="I14" s="6"/>
      <c r="J14" s="6"/>
      <c r="K14" s="6"/>
    </row>
    <row r="15" spans="1:11" ht="15.75" thickTop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4">
        <v>1.275489490420114</v>
      </c>
      <c r="D16" s="6" t="s">
        <v>60</v>
      </c>
      <c r="E16" s="6"/>
      <c r="F16" s="6"/>
      <c r="G16" s="6"/>
      <c r="H16" s="6"/>
      <c r="I16" s="6"/>
      <c r="J16" s="6"/>
      <c r="K16" s="6"/>
    </row>
    <row r="17" spans="1:11" ht="15">
      <c r="A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4" t="s">
        <v>41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dtretheway</dc:creator>
  <cp:keywords/>
  <dc:description/>
  <cp:lastModifiedBy>dtretheway</cp:lastModifiedBy>
  <dcterms:created xsi:type="dcterms:W3CDTF">2012-08-01T16:02:36Z</dcterms:created>
  <dcterms:modified xsi:type="dcterms:W3CDTF">2012-08-27T23:29:31Z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Stakeholder meeting Aug 16, 2012|58fa0ec4-0001-4953-ba88-814bcd285f08;Flexible ramping product - papers and proposals|bd5064dc-3be5-4f18-bb02-ac0d12a0dbb4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Flexible Ramping|15ee024f-02e8-41b8-8e49-4723eb2adee8</vt:lpwstr>
  </property>
  <property fmtid="{D5CDD505-2E9C-101B-9397-08002B2CF9AE}" pid="7" name="ISOKeywor">
    <vt:lpwstr>46;#Flexible Ramping|15ee024f-02e8-41b8-8e49-4723eb2adee8</vt:lpwstr>
  </property>
  <property fmtid="{D5CDD505-2E9C-101B-9397-08002B2CF9AE}" pid="8" name="m9e70a6096144fc698577b786817f2">
    <vt:lpwstr/>
  </property>
  <property fmtid="{D5CDD505-2E9C-101B-9397-08002B2CF9AE}" pid="9" name="ISOGro">
    <vt:lpwstr>2681;#Stakeholder meeting Aug 16, 2012|58fa0ec4-0001-4953-ba88-814bcd285f08;#3793;#Flexible ramping product - papers and proposals|bd5064dc-3be5-4f18-bb02-ac0d12a0dbb4</vt:lpwstr>
  </property>
  <property fmtid="{D5CDD505-2E9C-101B-9397-08002B2CF9AE}" pid="10" name="ISOArchi">
    <vt:lpwstr/>
  </property>
  <property fmtid="{D5CDD505-2E9C-101B-9397-08002B2CF9AE}" pid="11" name="TaxCatchA">
    <vt:lpwstr>3793;#Flexible ramping product - papers and proposals|bd5064dc-3be5-4f18-bb02-ac0d12a0dbb4;#7;#Stakeholder processes|71659ab1-dac7-419e-9529-abc47c232b66;#46;#Flexible Ramping|15ee024f-02e8-41b8-8e49-4723eb2adee8;#2681;#Stakeholder meeting Aug 16, 2012|58</vt:lpwstr>
  </property>
</Properties>
</file>