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8325" tabRatio="648" activeTab="10"/>
  </bookViews>
  <sheets>
    <sheet name="IOU MRTU Criteria" sheetId="1" r:id="rId1"/>
    <sheet name="1, 17" sheetId="2" r:id="rId2"/>
    <sheet name="2, 3,11, 12" sheetId="3" r:id="rId3"/>
    <sheet name="4, 5, 6, 7, 14" sheetId="4" r:id="rId4"/>
    <sheet name="8" sheetId="5" r:id="rId5"/>
    <sheet name="9" sheetId="6" r:id="rId6"/>
    <sheet name="10" sheetId="7" r:id="rId7"/>
    <sheet name="13, 16" sheetId="8" r:id="rId8"/>
    <sheet name="15" sheetId="9" r:id="rId9"/>
    <sheet name="18, 19" sheetId="10" r:id="rId10"/>
    <sheet name="C1 (Stability)" sheetId="11" r:id="rId11"/>
  </sheets>
  <definedNames>
    <definedName name="_xlnm.Print_Area" localSheetId="0">'IOU MRTU Criteria'!$A$2:$H$45</definedName>
  </definedNames>
  <calcPr fullCalcOnLoad="1"/>
</workbook>
</file>

<file path=xl/comments11.xml><?xml version="1.0" encoding="utf-8"?>
<comments xmlns="http://schemas.openxmlformats.org/spreadsheetml/2006/main">
  <authors>
    <author>kawa</author>
  </authors>
  <commentList>
    <comment ref="F6" authorId="0">
      <text>
        <r>
          <rPr>
            <sz val="8"/>
            <rFont val="Tahoma"/>
            <family val="0"/>
          </rPr>
          <t xml:space="preserve">On 8/25, market closed on time but critical reports were not available.
</t>
        </r>
      </text>
    </comment>
  </commentList>
</comments>
</file>

<file path=xl/sharedStrings.xml><?xml version="1.0" encoding="utf-8"?>
<sst xmlns="http://schemas.openxmlformats.org/spreadsheetml/2006/main" count="786" uniqueCount="338">
  <si>
    <t>Comments</t>
  </si>
  <si>
    <t>U2.05</t>
  </si>
  <si>
    <t>U2.02</t>
  </si>
  <si>
    <t>U2.04</t>
  </si>
  <si>
    <t>U2.06</t>
  </si>
  <si>
    <t>U2.07</t>
  </si>
  <si>
    <t>U2.08</t>
  </si>
  <si>
    <t>U2.09</t>
  </si>
  <si>
    <t>U2.10</t>
  </si>
  <si>
    <t>N/A</t>
  </si>
  <si>
    <t>U2.13</t>
  </si>
  <si>
    <t>U2.14</t>
  </si>
  <si>
    <t>U2.15</t>
  </si>
  <si>
    <t>U2.17</t>
  </si>
  <si>
    <t>U2.18</t>
  </si>
  <si>
    <t>U2.19</t>
  </si>
  <si>
    <t>U2.01</t>
  </si>
  <si>
    <t>U2.03</t>
  </si>
  <si>
    <t>U2.11</t>
  </si>
  <si>
    <t>U2.12</t>
  </si>
  <si>
    <t>U2.16</t>
  </si>
  <si>
    <t>Qualifying Period</t>
  </si>
  <si>
    <t>CAISO publishes Settlement Statements and all supporting Settlements documentation for Month End within TD + 25 BD for each SC that participated in IMS U2 consistent with the respective SC's participation.</t>
  </si>
  <si>
    <t>CAISO publishes Settlement Statements and all supporting Settlements documentation for CRR Auction for each SC that participated in IMS U2 consistent with the respective SC's participation.</t>
  </si>
  <si>
    <t>Market Portal, SIBR, CMRI, OASIS, SLIC, ADS, BAPI, OMAR, and Programmatic Interfaces are available 97.5% of the time during the last 4 weeks of IMS U2 (other than periods of disaster recovery testing and backup and restore testing).</t>
  </si>
  <si>
    <t>Quality of solution to be 90% AC solution over the last 4 weeks of IMS U2.</t>
  </si>
  <si>
    <t>All scenarios agreed to by Market Participants and CAISO will be successfully completed and MPs affirm completion in accordance with Scenario Dashboard.</t>
  </si>
  <si>
    <t>Patches in CAISO systems to address Critical ,Very High, or High variances that require market participant software changes will be fully tested, installed by CAISO and validated by participants prior to exiting IMS U2.</t>
  </si>
  <si>
    <t>Real-Time Market successfully solves and publishes within timing guidelines 95% of the time for 7 consecutive trading days during Update 2 Semi-Structured testing</t>
  </si>
  <si>
    <t>Simulation concludes without any open Critical and Very High variances. At least one meeting will be scheduled with Market Participants as a collaborative effort to review all variances prior to exiting IMS U2. High variances will be repaired and tested when possible while remaining High variances will be mitigated.</t>
  </si>
  <si>
    <t>Backup and restore plans executed for 100% of the Market Simulation impacted servers deemed operational critical during normal operating hours.</t>
  </si>
  <si>
    <t>Archiving and data retention plans for all Market Simulation systems performed for each day of phase.</t>
  </si>
  <si>
    <t>Criterion applies for a two-week period prior to the end of IMS U2.</t>
  </si>
  <si>
    <t>Criterion applies for the month prior to the end of IMS U2 (i.e. 7 days must occur within final month before exit).</t>
  </si>
  <si>
    <t>Criterion applies for the month prior to the end of IMS U2.</t>
  </si>
  <si>
    <t>CAISO to publish a daily participation list.</t>
  </si>
  <si>
    <t>DAM successfully solves and publishes by 1300 for 7 consecutive days.</t>
  </si>
  <si>
    <t>No more than 5 consecutive 5 minute RT cases fail for 7 consecutive trading days.</t>
  </si>
  <si>
    <t>97.5% availability of external facing applications and interfaces.</t>
  </si>
  <si>
    <t>CAISO will allow all SCs to participate.</t>
  </si>
  <si>
    <t>CAISO backup and restore plans executed.</t>
  </si>
  <si>
    <t>CAISO archiving and data retention plans performed.</t>
  </si>
  <si>
    <t>90% AC solution over the last 4 weeks.</t>
  </si>
  <si>
    <t>Every charge code exercised and valid.</t>
  </si>
  <si>
    <t>Scenarios successfully completed.</t>
  </si>
  <si>
    <t>Market results based on inputs and consistent across external applications.</t>
  </si>
  <si>
    <t>CAISO systems patches will be fully tested, installed, and validated.</t>
  </si>
  <si>
    <t>HASP successfully solves and publishes ontime 95% of the time for 7 consecutive days.</t>
  </si>
  <si>
    <t>RTM successfully solves and publishes ontime 95% of the time for 7 consecutive days.</t>
  </si>
  <si>
    <t>CAISO</t>
  </si>
  <si>
    <t>SCE</t>
  </si>
  <si>
    <t>Reviewer</t>
  </si>
  <si>
    <t xml:space="preserve">Very High </t>
  </si>
  <si>
    <t xml:space="preserve">High </t>
  </si>
  <si>
    <t>Medium</t>
  </si>
  <si>
    <t>Low</t>
  </si>
  <si>
    <t>TOTAL</t>
  </si>
  <si>
    <t>CAISO publishes accurate Invoices and supporting Settlements documentation for a Trade Month based on respective monthly  Settlement Statements for each SC that participated in IMS U2.</t>
  </si>
  <si>
    <t>Criterion applies for last two months.</t>
  </si>
  <si>
    <t>CAISO publishes Settlement Statements and all supporting Settlements documentation including Configuration Guides and Bill Determinants for each Trade Date within TD+5 BD each initial settlement statement for each SC that participated in IMS U2 consistent with the respective SC's participation.</t>
  </si>
  <si>
    <t>Day Ahead market successfully solves and results are published by 1:00 PM for 7 consecutive trading days during IMS U2 Semi-structured testing</t>
  </si>
  <si>
    <t>Date</t>
  </si>
  <si>
    <t>On Time (Yes/No)</t>
  </si>
  <si>
    <t>Actual time published if No</t>
  </si>
  <si>
    <t xml:space="preserve">Reason for Delays </t>
  </si>
  <si>
    <t>NO</t>
  </si>
  <si>
    <t>1:04pm</t>
  </si>
  <si>
    <t>YES</t>
  </si>
  <si>
    <t>2:20PM</t>
  </si>
  <si>
    <t>RUN DA SCENARIO 29</t>
  </si>
  <si>
    <t>1:26PM</t>
  </si>
  <si>
    <t>RAN DA SCENARIO 25D</t>
  </si>
  <si>
    <t>2:33PM</t>
  </si>
  <si>
    <t>1:19PM</t>
  </si>
  <si>
    <t>RAN DA SCENARIO 25J</t>
  </si>
  <si>
    <t>OASIS YES, CMRI NO</t>
  </si>
  <si>
    <t>CAISO DATABASE ISSUE</t>
  </si>
  <si>
    <t>(IST publication at 1:08pm)</t>
  </si>
  <si>
    <t>NO EXPLANATION - RAN SCENARIO 24A</t>
  </si>
  <si>
    <t>1:25PM</t>
  </si>
  <si>
    <t>RAN DA SCENARIO 11</t>
  </si>
  <si>
    <t>1:34PM</t>
  </si>
  <si>
    <t xml:space="preserve">NO DA SCENARIO </t>
  </si>
  <si>
    <t>1:10PM</t>
  </si>
  <si>
    <t>1:31PM</t>
  </si>
  <si>
    <t>Criteria</t>
  </si>
  <si>
    <t>Number</t>
  </si>
  <si>
    <t>Sean Yovan</t>
  </si>
  <si>
    <t>No more than 5 consecutive 5 minute RT cases fail for 7 consecutive trading days during IMS U2 Semi-Structured testing (except in scenarios specifically testing RT failure and contingency plans or during planned outages for patch deployment). RT case failure means no dispatchable solution was reached; does not include DC solutions or solutions achieved through constraint relaxation.</t>
  </si>
  <si>
    <t>No more than 5 consecutive 5 min RT intervals failure (Yes/No)</t>
  </si>
  <si>
    <t>If No, # of consecutive failure intervals</t>
  </si>
  <si>
    <t>Hours failed</t>
  </si>
  <si>
    <t>CASIO will make all externally facing MRTU applications available for 100% of SCs to participate.</t>
  </si>
  <si>
    <t>CASIO will publish the daily list of SCs participating in IMS U2 for SIBR, BAPI, and CMRI for Market Participants to evaluate what SCs that have an obligation to bid resources but are not participating.</t>
  </si>
  <si>
    <t>Every Charge Type must be exercised and valid in accordance with the BPM for Settlements &amp; Billing and CAISO Tariff during IMS Update 1 or 2 between the 4/7/2008 and TD -5 BD Trade Dates. Not every SC will necessarily be assessed the Charge Type</t>
  </si>
  <si>
    <t>Market results are based on market inputs and consistent across external markets application</t>
  </si>
  <si>
    <t>HASP Market successfully solves and publishes within timing guidelines 95% of the time for 7 consecutive trading days during Update 2 Semi-Structured testing</t>
  </si>
  <si>
    <t>Execution Date</t>
  </si>
  <si>
    <t>Scenario #</t>
  </si>
  <si>
    <t>Scenario Category</t>
  </si>
  <si>
    <t>Scenario Description</t>
  </si>
  <si>
    <t>SCE Comments on Scenrarios and analysis</t>
  </si>
  <si>
    <t>DAM</t>
  </si>
  <si>
    <t>RTM</t>
  </si>
  <si>
    <t>25J</t>
  </si>
  <si>
    <t>34A</t>
  </si>
  <si>
    <t>PROCURE EXCESS RUC</t>
  </si>
  <si>
    <t>PASS</t>
  </si>
  <si>
    <t>HIGH IMPACT LINE OUTAGE</t>
  </si>
  <si>
    <t>RERUN</t>
  </si>
  <si>
    <t>34B</t>
  </si>
  <si>
    <t>25E</t>
  </si>
  <si>
    <t>DERATE: MEAD, ELDORADO</t>
  </si>
  <si>
    <t>HASP EXPORT SCHED PRIORITY</t>
  </si>
  <si>
    <t>25D</t>
  </si>
  <si>
    <t>VERIFY LMPs ON OVERSCHEDULED LINE</t>
  </si>
  <si>
    <t>25A</t>
  </si>
  <si>
    <t>DERATE PACI, TESLA, TRACY</t>
  </si>
  <si>
    <t>28A</t>
  </si>
  <si>
    <t>INSUFFICIENT BIDS TO CLEAR CONG</t>
  </si>
  <si>
    <t>SCIT</t>
  </si>
  <si>
    <t>28B</t>
  </si>
  <si>
    <t>UNDERPROCUREMENT OF RUC</t>
  </si>
  <si>
    <t>EXCEPTIONAL DISPATCH</t>
  </si>
  <si>
    <t>DERATE NOB, SMUD, SYLMAR</t>
  </si>
  <si>
    <t>INSUFFICIENT SUPPLY IN IFM</t>
  </si>
  <si>
    <t>DAILY ENERGY LIMITS</t>
  </si>
  <si>
    <t>2A &amp; 2B</t>
  </si>
  <si>
    <t>COND. QUALIFIED SELF PROVIDED A/S</t>
  </si>
  <si>
    <t>25C</t>
  </si>
  <si>
    <t>DERATE: PALOVERDE</t>
  </si>
  <si>
    <t>CONTINGENCY DISPATCH</t>
  </si>
  <si>
    <t>MANUAL DISPATCH</t>
  </si>
  <si>
    <t>24A</t>
  </si>
  <si>
    <t>INTERACTION OF A/S ZONE CONSTRAINTS</t>
  </si>
  <si>
    <t>INSUFFICIENT DEMAND IN IFM</t>
  </si>
  <si>
    <t>24B</t>
  </si>
  <si>
    <t>CASCADING A/S PROCUREMENT</t>
  </si>
  <si>
    <t>There are still Very High issues open. Many open High issues still remain to be repaired or mitigated.</t>
  </si>
  <si>
    <t>Further details provided in other reports/presentations.</t>
  </si>
  <si>
    <t>BAPI</t>
  </si>
  <si>
    <t>CMRI</t>
  </si>
  <si>
    <t>OASIS</t>
  </si>
  <si>
    <t>OMAR</t>
  </si>
  <si>
    <t>SIBR</t>
  </si>
  <si>
    <t>SLIC</t>
  </si>
  <si>
    <t>PORTAL</t>
  </si>
  <si>
    <t>API Current Bid Set</t>
  </si>
  <si>
    <t>API Clean Bid Set</t>
  </si>
  <si>
    <t>API Market Results</t>
  </si>
  <si>
    <t>OASIS Prices</t>
  </si>
  <si>
    <t>Count</t>
  </si>
  <si>
    <t>Percentage</t>
  </si>
  <si>
    <t>HASP</t>
  </si>
  <si>
    <t>RTPD</t>
  </si>
  <si>
    <t>RTD</t>
  </si>
  <si>
    <t>ISO</t>
  </si>
  <si>
    <t>Mon</t>
  </si>
  <si>
    <t>Tue</t>
  </si>
  <si>
    <t>Wed</t>
  </si>
  <si>
    <t>Thur</t>
  </si>
  <si>
    <t>Fri</t>
  </si>
  <si>
    <t>Sat</t>
  </si>
  <si>
    <t>Sun</t>
  </si>
  <si>
    <t>Josh Wood</t>
  </si>
  <si>
    <t>Passed</t>
  </si>
  <si>
    <t>To be tested later.</t>
  </si>
  <si>
    <t>There are many large issues remaining to be resolved before this criteria can be completed.</t>
  </si>
  <si>
    <t>Manual decommitment not honored in RTD. Why large negative prices at interties? What was cause of STUC failures on this day?</t>
  </si>
  <si>
    <t>Modeling errors needs to be corrected.</t>
  </si>
  <si>
    <t>Price reached almost -550$/MWh but SS was not curtailed. All versions of 25 should be rerun once the pro-rata method is corrected to include all schedules.</t>
  </si>
  <si>
    <t>ISO &lt; 95%</t>
  </si>
  <si>
    <t>SCE &lt; 95%</t>
  </si>
  <si>
    <t>Legend</t>
  </si>
  <si>
    <t>Rerun all versions of 25.</t>
  </si>
  <si>
    <t>Reviewing</t>
  </si>
  <si>
    <t>CAISO Exit Criteria Tracking - U2.02, U2.03</t>
  </si>
  <si>
    <t>CAISO Exit Criteria Tracking - U2.11, U2.12</t>
  </si>
  <si>
    <t>CAISO Exit Criteria Tracking - U2.04-U2.07</t>
  </si>
  <si>
    <t>CAISO Exit Criteria Tracking - U2.08</t>
  </si>
  <si>
    <t>CAISO Exit Criteria Tracking - U2.09</t>
  </si>
  <si>
    <t>CAISO Exit Criteria Tracking - U2.10</t>
  </si>
  <si>
    <t>CAISO Exit Criteria Tracking - U2.13</t>
  </si>
  <si>
    <t>CAISO Exit Criteria Tracking - U2.16</t>
  </si>
  <si>
    <t>CAISO Exit Criteria Tracking - U2.15</t>
  </si>
  <si>
    <t>CAISO Exit Criteria Tracking - U2.18, U2.19</t>
  </si>
  <si>
    <t>CAISO Exit Criteria Tracking - U2.01, U2.17</t>
  </si>
  <si>
    <t>Yes</t>
  </si>
  <si>
    <t>No</t>
  </si>
  <si>
    <t>6 through 11</t>
  </si>
  <si>
    <t>19 through 22, 24</t>
  </si>
  <si>
    <t>2, 5, 6</t>
  </si>
  <si>
    <t>6, 7</t>
  </si>
  <si>
    <t>20 through 22</t>
  </si>
  <si>
    <t>10, 21, 22, 24</t>
  </si>
  <si>
    <t>This criteria has not been met, the best performance so far has been 6 consecutive days where two of the days had 5 failures each.</t>
  </si>
  <si>
    <t>TJ Ferreira</t>
  </si>
  <si>
    <t>Willy Wang</t>
  </si>
  <si>
    <t>Dave Bartholomew</t>
  </si>
  <si>
    <t>Jack Peterson</t>
  </si>
  <si>
    <t>Mahesh Koduri</t>
  </si>
  <si>
    <t>- Still have remaining Very High, and High issues that may require market participant software changes. Some patched issues have been reopened.</t>
  </si>
  <si>
    <t>TOTAL &gt;= High</t>
  </si>
  <si>
    <t>DA SCENARIO 40</t>
  </si>
  <si>
    <t>No Publication</t>
  </si>
  <si>
    <t>PORTAL DOWN</t>
  </si>
  <si>
    <t>2:02PM</t>
  </si>
  <si>
    <t>DA SCENARIO 7</t>
  </si>
  <si>
    <t>DA SCENARIO 29B</t>
  </si>
  <si>
    <t>Criteria #</t>
  </si>
  <si>
    <t>Criteria Description</t>
  </si>
  <si>
    <t>Additional Criteria</t>
  </si>
  <si>
    <t>CR.01</t>
  </si>
  <si>
    <t>CAISO systems performance and stability are proven reasonable</t>
  </si>
  <si>
    <t>S</t>
  </si>
  <si>
    <t>CR.02</t>
  </si>
  <si>
    <t>Market Prices are Reasonable</t>
  </si>
  <si>
    <t>N</t>
  </si>
  <si>
    <t>CR.03</t>
  </si>
  <si>
    <t>Resource ID issue is resolved and tested</t>
  </si>
  <si>
    <t>CR.04</t>
  </si>
  <si>
    <t>Priority 1 IMS Update 2 Exit Criteria</t>
  </si>
  <si>
    <t>C</t>
  </si>
  <si>
    <t>PG&amp;E metric to determine if CAISO systems performance and stability are proven reasonable</t>
  </si>
  <si>
    <t>Week Begin</t>
  </si>
  <si>
    <t xml:space="preserve">PG&amp;E Submitted Issues (High, Very High, and Critical Priority) </t>
  </si>
  <si>
    <t>Real Time Execution</t>
  </si>
  <si>
    <t>Open PG&amp;E High and above issues score</t>
  </si>
  <si>
    <t>Open PG&amp;E High and above issues</t>
  </si>
  <si>
    <t>% Variance from Prior Week  (Total Open Issues)</t>
  </si>
  <si>
    <t>Open CAISO High and above issues score</t>
  </si>
  <si>
    <t>Total Open High and Above Issues</t>
  </si>
  <si>
    <t>Completeness of Functionality</t>
  </si>
  <si>
    <t>OASIS/SLIC/ADS</t>
  </si>
  <si>
    <t>CMRI/IFM</t>
  </si>
  <si>
    <t>Score measuring resolution progressof open high and above market-wide issues</t>
  </si>
  <si>
    <t>Score measuring resolution progress of open high and above PG&amp;E  issues</t>
  </si>
  <si>
    <t>Score measuring completeness of functionality</t>
  </si>
  <si>
    <t>Contributing Factors</t>
  </si>
  <si>
    <t>Submitting bids and schedules into market (green 0, amber 1-5, red &gt; 5)</t>
  </si>
  <si>
    <t>CMRI / IFM</t>
  </si>
  <si>
    <t xml:space="preserve">OASIS, SLIC, ADS </t>
  </si>
  <si>
    <t>DAM Published by 1PM</t>
  </si>
  <si>
    <t>% days published on time out of 5 business days (green 100%, amber 75-100%, red &lt;75%)</t>
  </si>
  <si>
    <t>Average of MPM/HASP, RTPD, RTD % pass rates</t>
  </si>
  <si>
    <t xml:space="preserve">Open PG&amp;E High and above issues </t>
  </si>
  <si>
    <t>Complete functionality</t>
  </si>
  <si>
    <t>Red - No (score=.5)   Green - Yes (score=0). Factor will be set to Green when we are confident that all functionality is enabled and working.</t>
  </si>
  <si>
    <t>1 through 4</t>
  </si>
  <si>
    <t>23, 24</t>
  </si>
  <si>
    <t>DA SCENARIO 24A &amp; 45</t>
  </si>
  <si>
    <t>CR.05</t>
  </si>
  <si>
    <t>CR.06</t>
  </si>
  <si>
    <t>System changes controlled by production quality change management process</t>
  </si>
  <si>
    <t>CR.07</t>
  </si>
  <si>
    <t>MRTU Tariff and Policy issues are finalized</t>
  </si>
  <si>
    <t>This past week has shown degradation across most external facing systems.</t>
  </si>
  <si>
    <t>CAISO *</t>
  </si>
  <si>
    <t>CAISO achieves satisfactory progress towards providing a high level of confidence in the CAISO's market gaming prevention processes and protocols and market monitoring tools**</t>
  </si>
  <si>
    <t>* The CAISO assesment of Exit Criteria is interpreted based on published exit criteria statistics and daily conference calls.</t>
  </si>
  <si>
    <t>** CAISO needs to complete Readiness Criteria ORG - 3.3: "A Market simulation tool (the MRTU Sandbox/DMM Tool) that is based on the actual CAISO market software will be developed and tested by the CAISO MRTU Team and made available to the DMM three months prior to Go Live." For February 1 go-live, this is November 1.</t>
  </si>
  <si>
    <t>CAISO Published Real Time Execution</t>
  </si>
  <si>
    <t>CAISO DA Market Results Published by 1PM</t>
  </si>
  <si>
    <t>IOU</t>
  </si>
  <si>
    <t>IOU Criteria To Be Met By December 1, 2008 for Feb 1, 2009 Go-Live</t>
  </si>
  <si>
    <t>Publish daily settlement statements and supporting documentation by TD+5BD.</t>
  </si>
  <si>
    <t xml:space="preserve">Publish two monthly settlement statements and supporting documentation by TD+25BD. </t>
  </si>
  <si>
    <t>Publish CRR Auction settlement statements and supporting documentation.</t>
  </si>
  <si>
    <t>Publish two accurate monthly invoices.</t>
  </si>
  <si>
    <t>No open Critical and Very High variances. Mitigate or repair High variances.</t>
  </si>
  <si>
    <t>[C] Completed</t>
  </si>
  <si>
    <t>[S] Started, not completed</t>
  </si>
  <si>
    <t>[N] Not Started, or not tracking to complete by December 1, 2008</t>
  </si>
  <si>
    <t>Statements have not been accurate or complete (missing attributes result in incorrect results being produced)</t>
  </si>
  <si>
    <t>CAISO has not published monthly statements with any consistency. Daily statement amounts do not add up to the monthly statement totals. CAISO monthly statements have not contained complete and accurate data due to changes made during the course of the month.</t>
  </si>
  <si>
    <t>CAISO has not published monthly invoices with any consistency. Invoice amounts have not contained complete and accurate data.</t>
  </si>
  <si>
    <t>Not all charge code types have been exercised due to lack of data. A number of charge codes that have been exercised have failed to produce correct results.</t>
  </si>
  <si>
    <t>Additional Criteria must be met by 60-day FERC readiness filing.</t>
  </si>
  <si>
    <t>Number of Priority 2 Exit Criteria Met</t>
  </si>
  <si>
    <t>Number of Priority 1 Exit Criteria Met</t>
  </si>
  <si>
    <t>IFM and RTM results (green 0, amber 1-5, red &gt; 5)</t>
  </si>
  <si>
    <t>Public market results, outage scheduling, generator dispatches (green 0, amber 1-5, red &gt; 5)</t>
  </si>
  <si>
    <t>0-2</t>
  </si>
  <si>
    <t>2-5</t>
  </si>
  <si>
    <t>&gt;5</t>
  </si>
  <si>
    <t>Average of number of SIBR, OASIS/ADS/SLIC, and CMRI/IFM issues found by PG&amp;E</t>
  </si>
  <si>
    <t>Percentage of RTM results not published succesfully (multiplied by 2 - heavier weight is given to CAISO metrics)</t>
  </si>
  <si>
    <t>Key</t>
  </si>
  <si>
    <t>Target</t>
  </si>
  <si>
    <t>Red: if issue count increased from prior week, amber is decrease between 0 and 25%, green if decrease is more than 25% (reasoning is that at a rate of 25% decrease most issues should be resolved by end of October) If the Issue count = 0 then score = 0.</t>
  </si>
  <si>
    <t>Measure of Overall Instability is Sum of:</t>
  </si>
  <si>
    <t>Overall System Instability</t>
  </si>
  <si>
    <t>Percentage of DAM results not published on time</t>
  </si>
  <si>
    <t xml:space="preserve">No issues noted. </t>
  </si>
  <si>
    <t>Possible to submit a bid to achieve an export priority (PT) which is higher than what is deserved (LPT) (Issue 15812)</t>
  </si>
  <si>
    <t>Met expectations</t>
  </si>
  <si>
    <t>Bay Area only - No SCE participation.</t>
  </si>
  <si>
    <t>Underprocurement simulated by raising RT load forecast for HASP; however, RT actual load remained low for RTD.  Saw expensive RTPD commitment (as expected given high RT load forecast) but did not see inexpensive RTD (since actual load &lt; forecast load)</t>
  </si>
  <si>
    <t>SCE did not receive any Exceptional Dispatches</t>
  </si>
  <si>
    <t>No SCE involvment</t>
  </si>
  <si>
    <t>ISO tested with just one unit (BALCHS_7_UNIT 1) - no SCE units were involved; however, Daily Energy limits are repeatedly violated in RTM (Issues 13698, 13796)</t>
  </si>
  <si>
    <t>SCE did not receive any Contingency Dispatches - CAISO has released a patch that will impact this scenario and needs to test.</t>
  </si>
  <si>
    <t>SCE did not receive any Manual Dispatches</t>
  </si>
  <si>
    <t xml:space="preserve">No issues noted.  </t>
  </si>
  <si>
    <t>SCIT TCOR</t>
  </si>
  <si>
    <t>Time of Publication Unavailable</t>
  </si>
  <si>
    <t>Completed.</t>
  </si>
  <si>
    <t>CAISO has not successfully published 7 weekdays before 1300. The closest over the last two months are two 5-day periods where results were published before 1320.</t>
  </si>
  <si>
    <t>There are still consistent payload issues that are preventing participants from fully validating the charge codes associated with CRRs.</t>
  </si>
  <si>
    <t>4, 5</t>
  </si>
  <si>
    <t>Two final reports published. Many unanswered questions for market participants. Scope changes after some scenarios were already completed which necessitates rerun.</t>
  </si>
  <si>
    <t>Incomplete Functionality</t>
  </si>
  <si>
    <t>INSUFFICIENT A/S PROCUREMENT IN DA IFM MARKET</t>
  </si>
  <si>
    <t>29b</t>
  </si>
  <si>
    <t>24a</t>
  </si>
  <si>
    <t>PSEUDO TIES</t>
  </si>
  <si>
    <t>WAPA</t>
  </si>
  <si>
    <t>MRTU</t>
  </si>
  <si>
    <t>As Of 10/17/2008</t>
  </si>
  <si>
    <t>Number of charge codes passing Bid to Bill Shadow Validation at acceptable Level (C is above 60, S is between 30 and 59, N is less than 30)</t>
  </si>
  <si>
    <t>SIBR - ETC/TOR contract level validation information reports not available</t>
  </si>
  <si>
    <t>SIBR - Rule additions / changes needed, e.g. SIBR rule allowing intertie self schedule to satisfy RA obligation</t>
  </si>
  <si>
    <t>Extra Long Start process needs to be validated</t>
  </si>
  <si>
    <t>CMRI - Reports noted as "Semi-Operational" on page 58 of the Market Simulation Funcationality List Version 2.2 (last updated 9/23/2008)</t>
  </si>
  <si>
    <t xml:space="preserve">OASIS - Reports noted as "Semi-Operational" on page 62 of the Market Simulation Funcationality List Version 2.2 </t>
  </si>
  <si>
    <t>Resource ID issue - proposed solution implemented in Market Simulation</t>
  </si>
  <si>
    <t>CAS - currently can see tags in market results for DA only.</t>
  </si>
  <si>
    <t>Critical</t>
  </si>
  <si>
    <t>Priority 2 Exit Criteria</t>
  </si>
  <si>
    <t>Priority 1 Exit Criteria was to be met prior to 90-day market participation testing phase.</t>
  </si>
  <si>
    <t xml:space="preserve">Summary of Open Issues </t>
  </si>
  <si>
    <t>Priority 2 Exit Criteria can be met after 12/1/2008.</t>
  </si>
  <si>
    <t>Week</t>
  </si>
  <si>
    <t>Even using the CAISO numbers this criteria has not been met. The primary difference between CAISO and SCE metrics is the measurement point: the CAISO does not monitor the publication of data to the external systems and SCE has nothing to look at but the external systems. This implies that there are persistent flaws in the publishing process.</t>
  </si>
  <si>
    <t>Barely accomplished using CAISO data (failed day before and day after 7 day period). When using SCE data this does not pass. The same comment above regarding publication applies here.</t>
  </si>
  <si>
    <t>1:33PM</t>
  </si>
  <si>
    <t>1:30PM</t>
  </si>
  <si>
    <t>Not Applicable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</si>
</sst>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409]dd\-mmm;@"/>
    <numFmt numFmtId="167" formatCode="dd\-mmm"/>
    <numFmt numFmtId="168" formatCode="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m/d;@"/>
    <numFmt numFmtId="176" formatCode="0.00000000000000%"/>
    <numFmt numFmtId="177" formatCode="0.00000000000000"/>
    <numFmt numFmtId="178" formatCode="m/d/yyyy;@"/>
    <numFmt numFmtId="179" formatCode="ddd"/>
    <numFmt numFmtId="180" formatCode="[$-409]h:mm:ss\ AM/PM"/>
    <numFmt numFmtId="181" formatCode="[$-409]h:mm\ AM/PM;@"/>
  </numFmts>
  <fonts count="13">
    <font>
      <sz val="10"/>
      <name val="Arial"/>
      <family val="0"/>
    </font>
    <font>
      <b/>
      <sz val="10"/>
      <name val="Arial"/>
      <family val="2"/>
    </font>
    <font>
      <sz val="8"/>
      <name val="Arial"/>
      <family val="0"/>
    </font>
    <font>
      <b/>
      <sz val="14"/>
      <name val="Arial"/>
      <family val="2"/>
    </font>
    <font>
      <b/>
      <sz val="12"/>
      <name val="Arial"/>
      <family val="2"/>
    </font>
    <font>
      <sz val="16"/>
      <name val="Arial"/>
      <family val="0"/>
    </font>
    <font>
      <u val="single"/>
      <sz val="10"/>
      <color indexed="12"/>
      <name val="Arial"/>
      <family val="0"/>
    </font>
    <font>
      <u val="single"/>
      <sz val="10"/>
      <color indexed="36"/>
      <name val="Arial"/>
      <family val="0"/>
    </font>
    <font>
      <sz val="10.25"/>
      <name val="Arial"/>
      <family val="0"/>
    </font>
    <font>
      <b/>
      <sz val="10.25"/>
      <name val="Arial"/>
      <family val="0"/>
    </font>
    <font>
      <sz val="8"/>
      <name val="Tahoma"/>
      <family val="0"/>
    </font>
    <font>
      <b/>
      <sz val="26"/>
      <color indexed="48"/>
      <name val="Tahoma"/>
      <family val="2"/>
    </font>
    <font>
      <b/>
      <sz val="8"/>
      <name val="Arial"/>
      <family val="2"/>
    </font>
  </fonts>
  <fills count="10">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s>
  <borders count="26">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color indexed="63"/>
      </right>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style="thin"/>
      <top>
        <color indexed="63"/>
      </top>
      <bottom>
        <color indexed="63"/>
      </bottom>
    </border>
    <border>
      <left style="medium"/>
      <right style="thin"/>
      <top style="thin"/>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2">
    <xf numFmtId="0" fontId="0" fillId="0" borderId="0" xfId="0" applyAlignment="1">
      <alignment/>
    </xf>
    <xf numFmtId="0" fontId="0" fillId="0" borderId="1" xfId="0" applyBorder="1" applyAlignment="1">
      <alignment/>
    </xf>
    <xf numFmtId="0" fontId="0" fillId="0" borderId="0" xfId="0" applyBorder="1" applyAlignment="1">
      <alignment/>
    </xf>
    <xf numFmtId="0" fontId="1" fillId="0" borderId="1" xfId="0" applyFont="1" applyBorder="1" applyAlignment="1">
      <alignment horizontal="center"/>
    </xf>
    <xf numFmtId="0" fontId="0" fillId="0" borderId="0" xfId="0" applyFill="1" applyBorder="1" applyAlignment="1">
      <alignment wrapText="1"/>
    </xf>
    <xf numFmtId="0" fontId="1" fillId="0" borderId="1" xfId="0" applyFont="1" applyFill="1" applyBorder="1" applyAlignment="1">
      <alignment horizontal="center"/>
    </xf>
    <xf numFmtId="0" fontId="0" fillId="2" borderId="1" xfId="0" applyFill="1" applyBorder="1" applyAlignment="1">
      <alignment/>
    </xf>
    <xf numFmtId="0" fontId="0" fillId="3" borderId="1" xfId="0" applyFill="1" applyBorder="1" applyAlignment="1">
      <alignment/>
    </xf>
    <xf numFmtId="0" fontId="0" fillId="4" borderId="1" xfId="0" applyFill="1" applyBorder="1" applyAlignment="1">
      <alignment/>
    </xf>
    <xf numFmtId="0" fontId="0" fillId="0" borderId="1" xfId="0" applyBorder="1" applyAlignment="1">
      <alignment horizontal="left" wrapText="1"/>
    </xf>
    <xf numFmtId="0" fontId="4" fillId="0" borderId="0" xfId="0" applyFont="1" applyAlignment="1">
      <alignment/>
    </xf>
    <xf numFmtId="0" fontId="1" fillId="0" borderId="1" xfId="0" applyFont="1" applyBorder="1" applyAlignment="1">
      <alignment/>
    </xf>
    <xf numFmtId="0" fontId="1" fillId="5" borderId="1" xfId="0" applyFont="1" applyFill="1" applyBorder="1" applyAlignment="1">
      <alignment horizontal="center"/>
    </xf>
    <xf numFmtId="0" fontId="0" fillId="0" borderId="0" xfId="0" applyBorder="1" applyAlignment="1">
      <alignment horizontal="left" wrapText="1"/>
    </xf>
    <xf numFmtId="0" fontId="0" fillId="0" borderId="1" xfId="0" applyBorder="1" applyAlignment="1">
      <alignment horizontal="center" wrapText="1"/>
    </xf>
    <xf numFmtId="166" fontId="0" fillId="0" borderId="1" xfId="0" applyNumberFormat="1" applyBorder="1" applyAlignment="1">
      <alignment/>
    </xf>
    <xf numFmtId="0" fontId="0" fillId="0" borderId="0" xfId="0" applyBorder="1" applyAlignment="1" quotePrefix="1">
      <alignment wrapText="1"/>
    </xf>
    <xf numFmtId="14" fontId="0" fillId="0" borderId="0" xfId="0" applyNumberFormat="1" applyAlignment="1">
      <alignment/>
    </xf>
    <xf numFmtId="0" fontId="0" fillId="2" borderId="1" xfId="0" applyFont="1" applyFill="1" applyBorder="1" applyAlignment="1">
      <alignment/>
    </xf>
    <xf numFmtId="0" fontId="0" fillId="3" borderId="1" xfId="0" applyFont="1" applyFill="1" applyBorder="1" applyAlignment="1">
      <alignment/>
    </xf>
    <xf numFmtId="0" fontId="1" fillId="0" borderId="1" xfId="0" applyFont="1" applyBorder="1" applyAlignment="1">
      <alignment wrapText="1"/>
    </xf>
    <xf numFmtId="0" fontId="0" fillId="0" borderId="1" xfId="0" applyFill="1" applyBorder="1" applyAlignment="1">
      <alignment horizontal="center"/>
    </xf>
    <xf numFmtId="0" fontId="1" fillId="0" borderId="1" xfId="0" applyFont="1" applyBorder="1" applyAlignment="1">
      <alignment horizontal="center" wrapText="1"/>
    </xf>
    <xf numFmtId="0" fontId="0" fillId="2" borderId="1" xfId="0" applyFont="1" applyFill="1" applyBorder="1" applyAlignment="1">
      <alignment horizontal="left" wrapText="1"/>
    </xf>
    <xf numFmtId="0" fontId="0" fillId="5" borderId="1" xfId="0" applyFill="1" applyBorder="1" applyAlignment="1">
      <alignment horizontal="lef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14" fontId="1" fillId="0" borderId="1" xfId="0" applyNumberFormat="1" applyFont="1" applyBorder="1" applyAlignment="1">
      <alignment horizontal="center" wrapText="1"/>
    </xf>
    <xf numFmtId="166" fontId="0" fillId="0" borderId="1" xfId="0" applyNumberFormat="1" applyBorder="1" applyAlignment="1">
      <alignment horizontal="center"/>
    </xf>
    <xf numFmtId="0" fontId="0" fillId="0" borderId="1" xfId="0" applyFont="1" applyFill="1" applyBorder="1" applyAlignment="1">
      <alignment horizontal="center" wrapText="1"/>
    </xf>
    <xf numFmtId="0" fontId="0" fillId="0" borderId="1" xfId="0" applyFill="1" applyBorder="1" applyAlignment="1">
      <alignment horizontal="center" wrapText="1"/>
    </xf>
    <xf numFmtId="167" fontId="1" fillId="0" borderId="1" xfId="0" applyNumberFormat="1" applyFont="1" applyFill="1" applyBorder="1" applyAlignment="1">
      <alignment horizontal="center"/>
    </xf>
    <xf numFmtId="10" fontId="0" fillId="0" borderId="1" xfId="0" applyNumberFormat="1" applyFont="1" applyBorder="1" applyAlignment="1">
      <alignment horizontal="center"/>
    </xf>
    <xf numFmtId="10" fontId="0" fillId="0" borderId="1" xfId="0" applyNumberFormat="1" applyFont="1" applyBorder="1" applyAlignment="1">
      <alignment horizontal="center" wrapText="1"/>
    </xf>
    <xf numFmtId="10" fontId="0" fillId="0" borderId="1" xfId="21" applyNumberFormat="1" applyFont="1" applyBorder="1" applyAlignment="1">
      <alignment horizontal="center"/>
    </xf>
    <xf numFmtId="0" fontId="4" fillId="0" borderId="1" xfId="0" applyFont="1" applyBorder="1" applyAlignment="1">
      <alignment horizontal="center"/>
    </xf>
    <xf numFmtId="0" fontId="1" fillId="0" borderId="0" xfId="0" applyFont="1" applyBorder="1" applyAlignment="1">
      <alignment horizontal="left"/>
    </xf>
    <xf numFmtId="0" fontId="1" fillId="0" borderId="0" xfId="0" applyFont="1" applyFill="1" applyBorder="1" applyAlignment="1">
      <alignment horizontal="left"/>
    </xf>
    <xf numFmtId="0" fontId="0" fillId="0" borderId="0" xfId="0" applyBorder="1" applyAlignment="1">
      <alignment horizontal="left"/>
    </xf>
    <xf numFmtId="14" fontId="1" fillId="0" borderId="1" xfId="0" applyNumberFormat="1" applyFont="1" applyBorder="1" applyAlignment="1">
      <alignment horizontal="center"/>
    </xf>
    <xf numFmtId="0" fontId="0" fillId="0" borderId="2" xfId="0" applyBorder="1" applyAlignment="1">
      <alignment/>
    </xf>
    <xf numFmtId="16" fontId="0" fillId="0" borderId="0" xfId="0" applyNumberFormat="1" applyAlignment="1">
      <alignment/>
    </xf>
    <xf numFmtId="0" fontId="0" fillId="0" borderId="3" xfId="0" applyBorder="1" applyAlignment="1">
      <alignment/>
    </xf>
    <xf numFmtId="0" fontId="0" fillId="0" borderId="2" xfId="0" applyBorder="1" applyAlignment="1">
      <alignment/>
    </xf>
    <xf numFmtId="168" fontId="0" fillId="0" borderId="3" xfId="0" applyNumberFormat="1" applyBorder="1" applyAlignment="1">
      <alignment/>
    </xf>
    <xf numFmtId="168" fontId="0" fillId="0" borderId="2" xfId="0" applyNumberFormat="1" applyBorder="1" applyAlignment="1">
      <alignment/>
    </xf>
    <xf numFmtId="0" fontId="0" fillId="0" borderId="3" xfId="0" applyBorder="1" applyAlignment="1">
      <alignment/>
    </xf>
    <xf numFmtId="0" fontId="0" fillId="4" borderId="0" xfId="0" applyFill="1" applyAlignment="1">
      <alignment/>
    </xf>
    <xf numFmtId="16" fontId="0" fillId="4" borderId="0" xfId="0" applyNumberFormat="1" applyFill="1" applyAlignment="1">
      <alignment/>
    </xf>
    <xf numFmtId="0" fontId="0" fillId="4" borderId="2" xfId="0" applyFill="1" applyBorder="1" applyAlignment="1">
      <alignment/>
    </xf>
    <xf numFmtId="0" fontId="0" fillId="0" borderId="0" xfId="0" applyFill="1" applyAlignment="1">
      <alignment/>
    </xf>
    <xf numFmtId="16" fontId="0" fillId="0" borderId="0" xfId="0" applyNumberFormat="1" applyFill="1" applyAlignment="1">
      <alignment/>
    </xf>
    <xf numFmtId="0" fontId="0" fillId="0" borderId="3" xfId="0" applyFill="1" applyBorder="1" applyAlignment="1">
      <alignment/>
    </xf>
    <xf numFmtId="0" fontId="0" fillId="0" borderId="2" xfId="0" applyFill="1" applyBorder="1" applyAlignment="1">
      <alignment/>
    </xf>
    <xf numFmtId="168" fontId="0" fillId="0" borderId="3" xfId="0" applyNumberFormat="1" applyFill="1" applyBorder="1" applyAlignment="1">
      <alignment/>
    </xf>
    <xf numFmtId="0" fontId="0" fillId="4" borderId="3" xfId="0" applyFill="1" applyBorder="1" applyAlignment="1">
      <alignment horizontal="center"/>
    </xf>
    <xf numFmtId="0" fontId="0" fillId="4" borderId="2" xfId="0" applyFill="1" applyBorder="1" applyAlignment="1">
      <alignment horizontal="center"/>
    </xf>
    <xf numFmtId="0" fontId="0" fillId="0" borderId="3" xfId="0" applyFill="1" applyBorder="1" applyAlignment="1">
      <alignment/>
    </xf>
    <xf numFmtId="0" fontId="0" fillId="0" borderId="2" xfId="0" applyFill="1" applyBorder="1" applyAlignment="1">
      <alignment/>
    </xf>
    <xf numFmtId="0" fontId="0" fillId="4" borderId="3" xfId="0" applyFont="1" applyFill="1" applyBorder="1" applyAlignment="1">
      <alignment/>
    </xf>
    <xf numFmtId="0" fontId="0" fillId="4" borderId="2" xfId="0" applyFont="1" applyFill="1" applyBorder="1" applyAlignment="1">
      <alignment/>
    </xf>
    <xf numFmtId="0" fontId="0" fillId="0" borderId="3" xfId="0" applyFont="1" applyBorder="1" applyAlignment="1">
      <alignment/>
    </xf>
    <xf numFmtId="0" fontId="0" fillId="0" borderId="2" xfId="0" applyFont="1" applyBorder="1" applyAlignment="1">
      <alignment/>
    </xf>
    <xf numFmtId="0" fontId="0" fillId="4" borderId="3" xfId="0" applyFont="1" applyFill="1" applyBorder="1" applyAlignment="1">
      <alignment wrapText="1"/>
    </xf>
    <xf numFmtId="0" fontId="0" fillId="0" borderId="3" xfId="0" applyFont="1" applyBorder="1" applyAlignment="1">
      <alignment wrapText="1"/>
    </xf>
    <xf numFmtId="168" fontId="0" fillId="4" borderId="3" xfId="0" applyNumberFormat="1" applyFill="1" applyBorder="1" applyAlignment="1">
      <alignment horizontal="center"/>
    </xf>
    <xf numFmtId="168" fontId="0" fillId="4" borderId="2" xfId="0" applyNumberFormat="1" applyFill="1" applyBorder="1" applyAlignment="1">
      <alignment horizontal="center"/>
    </xf>
    <xf numFmtId="0" fontId="1" fillId="0" borderId="4" xfId="0" applyFont="1" applyBorder="1" applyAlignment="1">
      <alignment horizontal="center"/>
    </xf>
    <xf numFmtId="0" fontId="0" fillId="6" borderId="1" xfId="0" applyFont="1" applyFill="1" applyBorder="1" applyAlignment="1">
      <alignment horizontal="left" wrapText="1"/>
    </xf>
    <xf numFmtId="0" fontId="0" fillId="0" borderId="1" xfId="0" applyBorder="1" applyAlignment="1">
      <alignment horizontal="center"/>
    </xf>
    <xf numFmtId="14" fontId="0" fillId="0" borderId="0" xfId="0" applyNumberFormat="1" applyAlignment="1">
      <alignment horizontal="center"/>
    </xf>
    <xf numFmtId="0" fontId="0" fillId="0" borderId="0" xfId="0" applyAlignment="1">
      <alignment horizontal="center"/>
    </xf>
    <xf numFmtId="166" fontId="0" fillId="4" borderId="1" xfId="0" applyNumberFormat="1" applyFill="1" applyBorder="1" applyAlignment="1">
      <alignment/>
    </xf>
    <xf numFmtId="0" fontId="0" fillId="4" borderId="1" xfId="0" applyFill="1" applyBorder="1" applyAlignment="1">
      <alignment horizontal="center"/>
    </xf>
    <xf numFmtId="0" fontId="0" fillId="2" borderId="1" xfId="0" applyFill="1" applyBorder="1" applyAlignment="1">
      <alignment horizontal="center"/>
    </xf>
    <xf numFmtId="0" fontId="0" fillId="6" borderId="1" xfId="0" applyFill="1" applyBorder="1" applyAlignment="1">
      <alignment horizontal="center"/>
    </xf>
    <xf numFmtId="166" fontId="0" fillId="0" borderId="1" xfId="0" applyNumberFormat="1" applyFill="1" applyBorder="1" applyAlignment="1">
      <alignment/>
    </xf>
    <xf numFmtId="0" fontId="0" fillId="0" borderId="0" xfId="0" applyFill="1" applyAlignment="1">
      <alignment horizontal="center"/>
    </xf>
    <xf numFmtId="0" fontId="0" fillId="3" borderId="1" xfId="0" applyFill="1" applyBorder="1" applyAlignment="1">
      <alignment horizontal="center"/>
    </xf>
    <xf numFmtId="20" fontId="0" fillId="0" borderId="1" xfId="0" applyNumberFormat="1" applyBorder="1" applyAlignment="1">
      <alignment/>
    </xf>
    <xf numFmtId="0" fontId="1" fillId="0" borderId="0" xfId="0" applyFont="1" applyAlignment="1">
      <alignment/>
    </xf>
    <xf numFmtId="0" fontId="1" fillId="0" borderId="0" xfId="0" applyFont="1" applyAlignment="1">
      <alignment horizontal="center"/>
    </xf>
    <xf numFmtId="0" fontId="0" fillId="0" borderId="0" xfId="0" applyBorder="1" applyAlignment="1">
      <alignment horizontal="center"/>
    </xf>
    <xf numFmtId="169" fontId="6" fillId="0" borderId="5" xfId="20" applyNumberFormat="1" applyBorder="1" applyAlignment="1">
      <alignment horizontal="center"/>
    </xf>
    <xf numFmtId="0" fontId="0" fillId="0" borderId="6" xfId="0" applyBorder="1" applyAlignment="1">
      <alignment/>
    </xf>
    <xf numFmtId="0" fontId="2" fillId="0" borderId="1" xfId="0" applyFont="1" applyBorder="1" applyAlignment="1">
      <alignment horizontal="center"/>
    </xf>
    <xf numFmtId="169" fontId="0" fillId="0" borderId="7" xfId="0" applyNumberFormat="1" applyBorder="1" applyAlignment="1">
      <alignment horizontal="center"/>
    </xf>
    <xf numFmtId="0" fontId="0" fillId="0" borderId="8" xfId="0" applyBorder="1" applyAlignment="1">
      <alignment/>
    </xf>
    <xf numFmtId="0" fontId="0" fillId="0" borderId="1" xfId="0" applyFill="1" applyBorder="1" applyAlignment="1">
      <alignment/>
    </xf>
    <xf numFmtId="169" fontId="0" fillId="0" borderId="9" xfId="0" applyNumberFormat="1" applyBorder="1" applyAlignment="1">
      <alignment horizontal="center"/>
    </xf>
    <xf numFmtId="0" fontId="0" fillId="0" borderId="10" xfId="0" applyBorder="1" applyAlignment="1">
      <alignment wrapText="1"/>
    </xf>
    <xf numFmtId="0" fontId="0" fillId="0" borderId="0" xfId="0" applyBorder="1" applyAlignment="1">
      <alignment wrapText="1"/>
    </xf>
    <xf numFmtId="0" fontId="1" fillId="0" borderId="0" xfId="0" applyFont="1" applyFill="1" applyBorder="1" applyAlignment="1">
      <alignment horizontal="center" vertical="top"/>
    </xf>
    <xf numFmtId="0" fontId="0" fillId="0" borderId="6" xfId="0" applyBorder="1" applyAlignment="1">
      <alignment wrapText="1"/>
    </xf>
    <xf numFmtId="0" fontId="0" fillId="0" borderId="8" xfId="0" applyBorder="1" applyAlignment="1">
      <alignment wrapText="1"/>
    </xf>
    <xf numFmtId="0" fontId="0" fillId="0" borderId="11" xfId="0" applyBorder="1" applyAlignment="1">
      <alignment wrapText="1"/>
    </xf>
    <xf numFmtId="0" fontId="1" fillId="0" borderId="0" xfId="0" applyFont="1" applyFill="1" applyBorder="1" applyAlignment="1">
      <alignment horizontal="right" wrapText="1"/>
    </xf>
    <xf numFmtId="0" fontId="0" fillId="0" borderId="0" xfId="0" applyFill="1" applyBorder="1" applyAlignment="1">
      <alignment/>
    </xf>
    <xf numFmtId="0" fontId="0" fillId="7" borderId="1" xfId="0" applyFill="1" applyBorder="1" applyAlignment="1">
      <alignment/>
    </xf>
    <xf numFmtId="0" fontId="1" fillId="8" borderId="12" xfId="0" applyFont="1" applyFill="1" applyBorder="1" applyAlignment="1">
      <alignment wrapText="1"/>
    </xf>
    <xf numFmtId="0" fontId="0" fillId="8" borderId="4" xfId="0" applyFont="1" applyFill="1" applyBorder="1" applyAlignment="1">
      <alignment horizontal="center"/>
    </xf>
    <xf numFmtId="0" fontId="0" fillId="8" borderId="1" xfId="0" applyFont="1" applyFill="1" applyBorder="1" applyAlignment="1">
      <alignment horizontal="center" wrapText="1"/>
    </xf>
    <xf numFmtId="14" fontId="0" fillId="8" borderId="1" xfId="0" applyNumberFormat="1" applyFill="1" applyBorder="1" applyAlignment="1">
      <alignment/>
    </xf>
    <xf numFmtId="2" fontId="0" fillId="0" borderId="13" xfId="0" applyNumberFormat="1" applyBorder="1" applyAlignment="1" quotePrefix="1">
      <alignment horizontal="center" wrapText="1"/>
    </xf>
    <xf numFmtId="9" fontId="0" fillId="7" borderId="1" xfId="0" applyNumberFormat="1" applyFill="1" applyBorder="1" applyAlignment="1">
      <alignment horizontal="center"/>
    </xf>
    <xf numFmtId="2" fontId="0" fillId="3" borderId="1" xfId="0" applyNumberFormat="1" applyFill="1" applyBorder="1" applyAlignment="1">
      <alignment/>
    </xf>
    <xf numFmtId="10" fontId="0" fillId="3" borderId="1" xfId="0" applyNumberFormat="1" applyFill="1" applyBorder="1" applyAlignment="1">
      <alignment/>
    </xf>
    <xf numFmtId="14" fontId="0" fillId="0" borderId="0" xfId="0" applyNumberFormat="1" applyFill="1" applyBorder="1" applyAlignment="1">
      <alignment/>
    </xf>
    <xf numFmtId="2" fontId="0" fillId="0" borderId="0" xfId="0" applyNumberFormat="1" applyFill="1" applyBorder="1" applyAlignment="1" quotePrefix="1">
      <alignment horizontal="center" wrapText="1"/>
    </xf>
    <xf numFmtId="0" fontId="0" fillId="0" borderId="0" xfId="0" applyAlignment="1">
      <alignment horizontal="left" indent="2"/>
    </xf>
    <xf numFmtId="14" fontId="1" fillId="0" borderId="0" xfId="0" applyNumberFormat="1" applyFont="1" applyFill="1" applyBorder="1" applyAlignment="1">
      <alignment/>
    </xf>
    <xf numFmtId="0" fontId="0" fillId="4" borderId="1" xfId="0" applyFill="1" applyBorder="1" applyAlignment="1">
      <alignment vertical="top"/>
    </xf>
    <xf numFmtId="0" fontId="0" fillId="4" borderId="1" xfId="0" applyFill="1" applyBorder="1" applyAlignment="1">
      <alignment vertical="top" wrapText="1"/>
    </xf>
    <xf numFmtId="0" fontId="0" fillId="3" borderId="1" xfId="0" applyFont="1" applyFill="1" applyBorder="1" applyAlignment="1">
      <alignment horizontal="center"/>
    </xf>
    <xf numFmtId="0" fontId="0" fillId="2" borderId="1" xfId="0" applyFont="1" applyFill="1" applyBorder="1" applyAlignment="1">
      <alignment horizontal="center"/>
    </xf>
    <xf numFmtId="0" fontId="0" fillId="0" borderId="10" xfId="0" applyBorder="1" applyAlignment="1">
      <alignment/>
    </xf>
    <xf numFmtId="0" fontId="6" fillId="0" borderId="14" xfId="20" applyBorder="1" applyAlignment="1">
      <alignment horizontal="center"/>
    </xf>
    <xf numFmtId="0" fontId="6" fillId="0" borderId="1" xfId="20" applyBorder="1" applyAlignment="1">
      <alignment horizontal="center"/>
    </xf>
    <xf numFmtId="0" fontId="6" fillId="0" borderId="15" xfId="20" applyBorder="1" applyAlignment="1">
      <alignment horizontal="center"/>
    </xf>
    <xf numFmtId="0" fontId="0" fillId="0" borderId="16" xfId="0" applyBorder="1" applyAlignment="1">
      <alignment horizontal="center" vertical="center" textRotation="90"/>
    </xf>
    <xf numFmtId="0" fontId="0" fillId="0" borderId="8" xfId="0" applyFont="1" applyBorder="1" applyAlignment="1">
      <alignment wrapText="1"/>
    </xf>
    <xf numFmtId="0" fontId="0" fillId="0" borderId="6" xfId="0" applyFont="1" applyBorder="1" applyAlignment="1">
      <alignment wrapText="1"/>
    </xf>
    <xf numFmtId="0" fontId="2" fillId="0" borderId="0" xfId="0" applyFont="1" applyBorder="1" applyAlignment="1">
      <alignment horizontal="center"/>
    </xf>
    <xf numFmtId="169" fontId="0" fillId="0" borderId="17" xfId="0" applyNumberFormat="1" applyBorder="1" applyAlignment="1">
      <alignment horizontal="center"/>
    </xf>
    <xf numFmtId="0" fontId="6" fillId="0" borderId="18" xfId="20" applyBorder="1" applyAlignment="1">
      <alignment horizontal="center"/>
    </xf>
    <xf numFmtId="0" fontId="0" fillId="0" borderId="3" xfId="0" applyBorder="1" applyAlignment="1">
      <alignment wrapText="1"/>
    </xf>
    <xf numFmtId="0" fontId="0" fillId="0" borderId="0" xfId="0" applyAlignment="1">
      <alignment/>
    </xf>
    <xf numFmtId="0" fontId="1" fillId="0" borderId="0" xfId="0" applyFont="1" applyAlignment="1">
      <alignment/>
    </xf>
    <xf numFmtId="0" fontId="0" fillId="2" borderId="1" xfId="0" applyFill="1" applyBorder="1" applyAlignment="1" quotePrefix="1">
      <alignment horizontal="center"/>
    </xf>
    <xf numFmtId="16" fontId="0" fillId="7" borderId="1" xfId="0" applyNumberFormat="1" applyFill="1" applyBorder="1" applyAlignment="1" quotePrefix="1">
      <alignment horizontal="center"/>
    </xf>
    <xf numFmtId="0" fontId="0" fillId="3" borderId="1" xfId="0" applyFill="1" applyBorder="1" applyAlignment="1" quotePrefix="1">
      <alignment horizontal="center"/>
    </xf>
    <xf numFmtId="2" fontId="0" fillId="0" borderId="1" xfId="0" applyNumberFormat="1" applyBorder="1" applyAlignment="1" quotePrefix="1">
      <alignment horizontal="center" wrapText="1"/>
    </xf>
    <xf numFmtId="14" fontId="0" fillId="8" borderId="1" xfId="0" applyNumberFormat="1" applyFill="1" applyBorder="1" applyAlignment="1">
      <alignment horizontal="right"/>
    </xf>
    <xf numFmtId="0" fontId="2" fillId="0" borderId="1" xfId="0" applyFont="1" applyBorder="1" applyAlignment="1">
      <alignment horizontal="center"/>
    </xf>
    <xf numFmtId="0" fontId="0" fillId="0" borderId="0" xfId="0" applyFont="1" applyFill="1" applyBorder="1" applyAlignment="1">
      <alignment horizontal="center" vertical="top"/>
    </xf>
    <xf numFmtId="0" fontId="2" fillId="0" borderId="1" xfId="0" applyFont="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0" fillId="0" borderId="1" xfId="0" applyBorder="1" applyAlignment="1">
      <alignment horizontal="left" wrapText="1"/>
    </xf>
    <xf numFmtId="0" fontId="0" fillId="8" borderId="1" xfId="0" applyFill="1" applyBorder="1" applyAlignment="1" quotePrefix="1">
      <alignment horizontal="left" wrapText="1"/>
    </xf>
    <xf numFmtId="0" fontId="3" fillId="0" borderId="1" xfId="0" applyFont="1" applyBorder="1" applyAlignment="1">
      <alignment horizontal="center"/>
    </xf>
    <xf numFmtId="0" fontId="1" fillId="0" borderId="1" xfId="0" applyFont="1" applyBorder="1" applyAlignment="1">
      <alignment horizontal="center"/>
    </xf>
    <xf numFmtId="0" fontId="0" fillId="8" borderId="1" xfId="0" applyFill="1" applyBorder="1" applyAlignment="1">
      <alignment horizontal="left" wrapText="1"/>
    </xf>
    <xf numFmtId="0" fontId="1" fillId="0" borderId="1" xfId="0" applyFont="1" applyBorder="1" applyAlignment="1">
      <alignment horizontal="left"/>
    </xf>
    <xf numFmtId="0" fontId="1" fillId="0" borderId="1" xfId="0" applyFont="1" applyFill="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Fill="1" applyBorder="1" applyAlignment="1">
      <alignment horizontal="left"/>
    </xf>
    <xf numFmtId="0" fontId="0" fillId="0" borderId="19" xfId="0" applyBorder="1" applyAlignment="1">
      <alignment horizontal="center" vertical="center" textRotation="90"/>
    </xf>
    <xf numFmtId="0" fontId="0" fillId="0" borderId="20" xfId="0" applyBorder="1" applyAlignment="1">
      <alignment horizontal="center" vertical="center" textRotation="90"/>
    </xf>
    <xf numFmtId="0" fontId="0" fillId="0" borderId="21" xfId="0" applyBorder="1" applyAlignment="1">
      <alignment horizontal="center" vertical="center" textRotation="90"/>
    </xf>
    <xf numFmtId="0" fontId="0" fillId="0" borderId="22" xfId="0" applyBorder="1" applyAlignment="1">
      <alignment horizontal="center" vertical="center" textRotation="90"/>
    </xf>
    <xf numFmtId="0" fontId="0" fillId="0" borderId="16" xfId="0" applyBorder="1" applyAlignment="1">
      <alignment horizontal="center" vertical="center" textRotation="90"/>
    </xf>
    <xf numFmtId="0" fontId="0" fillId="0" borderId="23" xfId="0" applyBorder="1" applyAlignment="1">
      <alignment horizontal="center" vertical="center" textRotation="90"/>
    </xf>
    <xf numFmtId="0" fontId="0" fillId="0" borderId="22" xfId="0"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23" xfId="0" applyBorder="1" applyAlignment="1">
      <alignment horizontal="center" vertical="center" textRotation="90" wrapText="1"/>
    </xf>
    <xf numFmtId="0" fontId="0" fillId="0" borderId="1" xfId="0" applyBorder="1" applyAlignment="1">
      <alignment horizontal="left"/>
    </xf>
    <xf numFmtId="0" fontId="5" fillId="0" borderId="0" xfId="0" applyFont="1" applyAlignment="1">
      <alignment horizontal="center"/>
    </xf>
    <xf numFmtId="0" fontId="0" fillId="8" borderId="1" xfId="0" applyFont="1" applyFill="1" applyBorder="1" applyAlignment="1">
      <alignment horizontal="left" wrapText="1"/>
    </xf>
    <xf numFmtId="0" fontId="0" fillId="8" borderId="1" xfId="0" applyFont="1" applyFill="1" applyBorder="1" applyAlignment="1" quotePrefix="1">
      <alignment horizontal="left" wrapText="1"/>
    </xf>
    <xf numFmtId="0" fontId="1" fillId="0" borderId="1" xfId="0" applyFont="1" applyBorder="1" applyAlignment="1">
      <alignment horizontal="center"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0" borderId="12" xfId="0" applyBorder="1" applyAlignment="1">
      <alignment horizontal="left" wrapText="1"/>
    </xf>
    <xf numFmtId="0" fontId="0" fillId="0" borderId="24" xfId="0" applyBorder="1" applyAlignment="1">
      <alignment horizontal="left" wrapText="1"/>
    </xf>
    <xf numFmtId="0" fontId="0" fillId="0" borderId="4" xfId="0" applyBorder="1" applyAlignment="1">
      <alignment horizontal="left" wrapText="1"/>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5" borderId="17" xfId="0" applyFill="1" applyBorder="1" applyAlignment="1">
      <alignment horizontal="center"/>
    </xf>
    <xf numFmtId="0" fontId="0" fillId="5" borderId="11" xfId="0" applyFill="1" applyBorder="1" applyAlignment="1">
      <alignment horizontal="center"/>
    </xf>
    <xf numFmtId="0" fontId="1" fillId="0" borderId="4" xfId="0" applyFont="1" applyBorder="1" applyAlignment="1">
      <alignment horizontal="center"/>
    </xf>
    <xf numFmtId="0" fontId="1" fillId="0" borderId="4" xfId="0" applyFont="1" applyBorder="1" applyAlignment="1">
      <alignment horizontal="center" wrapText="1"/>
    </xf>
    <xf numFmtId="0" fontId="4" fillId="0" borderId="1" xfId="0" applyFont="1"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Fill="1" applyBorder="1" applyAlignment="1">
      <alignment horizontal="center"/>
    </xf>
    <xf numFmtId="0" fontId="0" fillId="0" borderId="0" xfId="0" applyAlignment="1">
      <alignment horizontal="left" indent="1"/>
    </xf>
    <xf numFmtId="2" fontId="0" fillId="9" borderId="1" xfId="0" applyNumberFormat="1" applyFill="1" applyBorder="1" applyAlignment="1">
      <alignment horizontal="left" wrapText="1"/>
    </xf>
    <xf numFmtId="2" fontId="0" fillId="9" borderId="1" xfId="0" applyNumberFormat="1" applyFill="1" applyBorder="1" applyAlignment="1" quotePrefix="1">
      <alignment horizontal="left" wrapText="1"/>
    </xf>
    <xf numFmtId="2" fontId="1" fillId="0" borderId="0" xfId="0" applyNumberFormat="1" applyFont="1" applyFill="1" applyBorder="1" applyAlignment="1">
      <alignment horizontal="left" wrapText="1"/>
    </xf>
    <xf numFmtId="2" fontId="1" fillId="0" borderId="0" xfId="0" applyNumberFormat="1" applyFont="1" applyFill="1" applyBorder="1" applyAlignment="1" quotePrefix="1">
      <alignment horizontal="left" wrapText="1"/>
    </xf>
    <xf numFmtId="0" fontId="0" fillId="5" borderId="1" xfId="0" applyFont="1" applyFill="1" applyBorder="1" applyAlignment="1">
      <alignment horizontal="center" wrapText="1"/>
    </xf>
    <xf numFmtId="0" fontId="0" fillId="8" borderId="25" xfId="0" applyFont="1" applyFill="1" applyBorder="1" applyAlignment="1">
      <alignment horizontal="center" wrapText="1"/>
    </xf>
    <xf numFmtId="0" fontId="0" fillId="8" borderId="13" xfId="0" applyFont="1" applyFill="1" applyBorder="1" applyAlignment="1">
      <alignment horizontal="center" wrapText="1"/>
    </xf>
    <xf numFmtId="0" fontId="0" fillId="4" borderId="1" xfId="0" applyFill="1" applyBorder="1" applyAlignment="1">
      <alignment horizontal="left" vertical="top" wrapText="1"/>
    </xf>
    <xf numFmtId="0" fontId="0" fillId="8" borderId="12" xfId="0" applyFont="1" applyFill="1" applyBorder="1" applyAlignment="1">
      <alignment horizontal="center" wrapText="1"/>
    </xf>
    <xf numFmtId="0" fontId="0" fillId="8" borderId="24" xfId="0" applyFont="1" applyFill="1" applyBorder="1" applyAlignment="1">
      <alignment horizontal="center" wrapText="1"/>
    </xf>
    <xf numFmtId="0" fontId="0" fillId="8" borderId="4" xfId="0" applyFont="1" applyFill="1" applyBorder="1" applyAlignment="1">
      <alignment horizontal="center" wrapText="1"/>
    </xf>
    <xf numFmtId="0" fontId="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FF0000"/>
        </patternFill>
      </fill>
      <border/>
    </dxf>
    <dxf>
      <fill>
        <patternFill>
          <bgColor rgb="FFFFCC00"/>
        </patternFill>
      </fill>
      <border/>
    </dxf>
    <dxf>
      <fill>
        <patternFill>
          <bgColor rgb="FF00FF00"/>
        </patternFill>
      </fill>
      <border/>
    </dxf>
    <dxf>
      <fill>
        <patternFill>
          <bgColor rgb="FFFFFF99"/>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6"/>
          <c:order val="0"/>
          <c:tx>
            <c:strRef>
              <c:f>'1, 17'!$I$8</c:f>
              <c:strCache>
                <c:ptCount val="1"/>
                <c:pt idx="0">
                  <c:v>TOTAL &gt;= High</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xVal>
            <c:strRef>
              <c:f>'1, 17'!$A$9:$A$27</c:f>
              <c:str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strCache>
            </c:strRef>
          </c:xVal>
          <c:yVal>
            <c:numRef>
              <c:f>'1, 17'!$I$9:$I$27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63489112"/>
        <c:axId val="34531097"/>
      </c:scatterChart>
      <c:valAx>
        <c:axId val="63489112"/>
        <c:scaling>
          <c:orientation val="minMax"/>
        </c:scaling>
        <c:axPos val="b"/>
        <c:title>
          <c:tx>
            <c:rich>
              <a:bodyPr vert="horz" rot="0" anchor="ctr"/>
              <a:lstStyle/>
              <a:p>
                <a:pPr algn="ctr">
                  <a:defRPr/>
                </a:pPr>
                <a:r>
                  <a:rPr lang="en-US" cap="none" sz="1025"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crossAx val="34531097"/>
        <c:crosses val="autoZero"/>
        <c:crossBetween val="midCat"/>
        <c:dispUnits/>
      </c:valAx>
      <c:valAx>
        <c:axId val="34531097"/>
        <c:scaling>
          <c:orientation val="minMax"/>
        </c:scaling>
        <c:axPos val="l"/>
        <c:title>
          <c:tx>
            <c:rich>
              <a:bodyPr vert="horz" rot="-5400000" anchor="ctr"/>
              <a:lstStyle/>
              <a:p>
                <a:pPr algn="ctr">
                  <a:defRPr/>
                </a:pPr>
                <a:r>
                  <a:rPr lang="en-US" cap="none" sz="1025" b="1" i="0" u="none" baseline="0">
                    <a:latin typeface="Arial"/>
                    <a:ea typeface="Arial"/>
                    <a:cs typeface="Arial"/>
                  </a:rPr>
                  <a:t>Issues</a:t>
                </a:r>
              </a:p>
            </c:rich>
          </c:tx>
          <c:layout/>
          <c:overlay val="0"/>
          <c:spPr>
            <a:noFill/>
            <a:ln>
              <a:noFill/>
            </a:ln>
          </c:spPr>
        </c:title>
        <c:majorGridlines/>
        <c:delete val="0"/>
        <c:numFmt formatCode="General" sourceLinked="1"/>
        <c:majorTickMark val="out"/>
        <c:minorTickMark val="none"/>
        <c:tickLblPos val="nextTo"/>
        <c:crossAx val="6348911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28</xdr:row>
      <xdr:rowOff>19050</xdr:rowOff>
    </xdr:from>
    <xdr:to>
      <xdr:col>7</xdr:col>
      <xdr:colOff>1028700</xdr:colOff>
      <xdr:row>51</xdr:row>
      <xdr:rowOff>57150</xdr:rowOff>
    </xdr:to>
    <xdr:graphicFrame>
      <xdr:nvGraphicFramePr>
        <xdr:cNvPr id="1" name="Chart 1"/>
        <xdr:cNvGraphicFramePr/>
      </xdr:nvGraphicFramePr>
      <xdr:xfrm>
        <a:off x="66675" y="5848350"/>
        <a:ext cx="7715250" cy="3762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55</xdr:row>
      <xdr:rowOff>9525</xdr:rowOff>
    </xdr:from>
    <xdr:to>
      <xdr:col>3</xdr:col>
      <xdr:colOff>1857375</xdr:colOff>
      <xdr:row>61</xdr:row>
      <xdr:rowOff>19050</xdr:rowOff>
    </xdr:to>
    <xdr:sp>
      <xdr:nvSpPr>
        <xdr:cNvPr id="1" name="TextBox 1"/>
        <xdr:cNvSpPr txBox="1">
          <a:spLocks noChangeArrowheads="1"/>
        </xdr:cNvSpPr>
      </xdr:nvSpPr>
      <xdr:spPr>
        <a:xfrm>
          <a:off x="2019300" y="10067925"/>
          <a:ext cx="3905250" cy="981075"/>
        </a:xfrm>
        <a:prstGeom prst="rect">
          <a:avLst/>
        </a:prstGeom>
        <a:noFill/>
        <a:ln w="9525" cmpd="sng">
          <a:noFill/>
        </a:ln>
      </xdr:spPr>
      <xdr:txBody>
        <a:bodyPr vertOverflow="clip" wrap="square"/>
        <a:p>
          <a:pPr algn="ctr">
            <a:defRPr/>
          </a:pPr>
          <a:r>
            <a:rPr lang="en-US" cap="none" sz="2600" b="1" i="0" u="none" baseline="0">
              <a:solidFill>
                <a:srgbClr val="3366FF"/>
              </a:solidFill>
            </a:rPr>
            <a:t>CAISO PLANNED DOWNTIME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workbookViewId="0" topLeftCell="A1">
      <selection activeCell="A1" sqref="A1:H1"/>
    </sheetView>
  </sheetViews>
  <sheetFormatPr defaultColWidth="9.140625" defaultRowHeight="12.75"/>
  <cols>
    <col min="1" max="1" width="6.00390625" style="0" customWidth="1"/>
    <col min="3" max="3" width="84.57421875" style="0" customWidth="1"/>
    <col min="4" max="4" width="1.421875" style="0" customWidth="1"/>
    <col min="5" max="5" width="9.7109375" style="0" bestFit="1" customWidth="1"/>
    <col min="6" max="6" width="1.28515625" style="0" customWidth="1"/>
    <col min="8" max="8" width="1.28515625" style="0" customWidth="1"/>
  </cols>
  <sheetData>
    <row r="1" spans="1:8" ht="18">
      <c r="A1" s="136" t="s">
        <v>317</v>
      </c>
      <c r="B1" s="136"/>
      <c r="C1" s="136" t="s">
        <v>317</v>
      </c>
      <c r="D1" s="136"/>
      <c r="E1" s="136"/>
      <c r="F1" s="136"/>
      <c r="G1" s="136"/>
      <c r="H1" s="136"/>
    </row>
    <row r="2" spans="1:8" ht="18">
      <c r="A2" s="136" t="s">
        <v>264</v>
      </c>
      <c r="B2" s="136"/>
      <c r="C2" s="136"/>
      <c r="D2" s="136"/>
      <c r="E2" s="136"/>
      <c r="F2" s="136"/>
      <c r="G2" s="136"/>
      <c r="H2" s="136"/>
    </row>
    <row r="3" spans="1:8" ht="18">
      <c r="A3" s="137" t="s">
        <v>318</v>
      </c>
      <c r="B3" s="137"/>
      <c r="C3" s="137"/>
      <c r="D3" s="137"/>
      <c r="E3" s="137"/>
      <c r="F3" s="137"/>
      <c r="G3" s="137"/>
      <c r="H3" s="137"/>
    </row>
    <row r="4" spans="2:8" ht="13.5" thickBot="1">
      <c r="B4" s="80" t="s">
        <v>209</v>
      </c>
      <c r="C4" s="80" t="s">
        <v>210</v>
      </c>
      <c r="D4" s="80"/>
      <c r="E4" s="81" t="s">
        <v>257</v>
      </c>
      <c r="F4" s="82"/>
      <c r="G4" s="81" t="s">
        <v>263</v>
      </c>
      <c r="H4" s="82"/>
    </row>
    <row r="5" spans="1:8" ht="12.75">
      <c r="A5" s="151" t="s">
        <v>221</v>
      </c>
      <c r="B5" s="116" t="s">
        <v>2</v>
      </c>
      <c r="C5" s="93" t="s">
        <v>39</v>
      </c>
      <c r="D5" s="91"/>
      <c r="E5" s="133" t="s">
        <v>222</v>
      </c>
      <c r="F5" s="134"/>
      <c r="G5" s="133" t="s">
        <v>222</v>
      </c>
      <c r="H5" s="92"/>
    </row>
    <row r="6" spans="1:8" ht="12.75">
      <c r="A6" s="152"/>
      <c r="B6" s="117" t="s">
        <v>3</v>
      </c>
      <c r="C6" s="120" t="s">
        <v>265</v>
      </c>
      <c r="D6" s="91"/>
      <c r="E6" s="133" t="s">
        <v>222</v>
      </c>
      <c r="F6" s="134"/>
      <c r="G6" s="133" t="s">
        <v>214</v>
      </c>
      <c r="H6" s="92"/>
    </row>
    <row r="7" spans="1:8" ht="12.75">
      <c r="A7" s="152"/>
      <c r="B7" s="117" t="s">
        <v>1</v>
      </c>
      <c r="C7" s="120" t="s">
        <v>266</v>
      </c>
      <c r="D7" s="91"/>
      <c r="E7" s="133" t="s">
        <v>222</v>
      </c>
      <c r="F7" s="134"/>
      <c r="G7" s="133" t="s">
        <v>217</v>
      </c>
      <c r="H7" s="92"/>
    </row>
    <row r="8" spans="1:8" ht="12.75">
      <c r="A8" s="152"/>
      <c r="B8" s="117" t="s">
        <v>4</v>
      </c>
      <c r="C8" s="120" t="s">
        <v>267</v>
      </c>
      <c r="D8" s="91"/>
      <c r="E8" s="133" t="s">
        <v>222</v>
      </c>
      <c r="F8" s="134"/>
      <c r="G8" s="133" t="s">
        <v>217</v>
      </c>
      <c r="H8" s="92"/>
    </row>
    <row r="9" spans="1:8" ht="12.75">
      <c r="A9" s="152"/>
      <c r="B9" s="117" t="s">
        <v>5</v>
      </c>
      <c r="C9" s="120" t="s">
        <v>268</v>
      </c>
      <c r="D9" s="91"/>
      <c r="E9" s="133" t="s">
        <v>214</v>
      </c>
      <c r="F9" s="134"/>
      <c r="G9" s="133" t="s">
        <v>217</v>
      </c>
      <c r="H9" s="92"/>
    </row>
    <row r="10" spans="1:8" ht="12.75">
      <c r="A10" s="152"/>
      <c r="B10" s="117" t="s">
        <v>6</v>
      </c>
      <c r="C10" s="94" t="s">
        <v>36</v>
      </c>
      <c r="D10" s="91"/>
      <c r="E10" s="133" t="s">
        <v>214</v>
      </c>
      <c r="F10" s="134"/>
      <c r="G10" s="133" t="s">
        <v>214</v>
      </c>
      <c r="H10" s="92"/>
    </row>
    <row r="11" spans="1:8" ht="12.75">
      <c r="A11" s="152"/>
      <c r="B11" s="117" t="s">
        <v>7</v>
      </c>
      <c r="C11" s="94" t="s">
        <v>37</v>
      </c>
      <c r="D11" s="91"/>
      <c r="E11" s="133" t="s">
        <v>222</v>
      </c>
      <c r="F11" s="134"/>
      <c r="G11" s="133" t="s">
        <v>214</v>
      </c>
      <c r="H11" s="92"/>
    </row>
    <row r="12" spans="1:8" ht="12.75">
      <c r="A12" s="152"/>
      <c r="B12" s="117" t="s">
        <v>8</v>
      </c>
      <c r="C12" s="94" t="s">
        <v>38</v>
      </c>
      <c r="D12" s="91"/>
      <c r="E12" s="133" t="s">
        <v>222</v>
      </c>
      <c r="F12" s="134"/>
      <c r="G12" s="133" t="s">
        <v>214</v>
      </c>
      <c r="H12" s="92"/>
    </row>
    <row r="13" spans="1:8" ht="12.75">
      <c r="A13" s="152"/>
      <c r="B13" s="117" t="s">
        <v>10</v>
      </c>
      <c r="C13" s="94" t="s">
        <v>42</v>
      </c>
      <c r="D13" s="91"/>
      <c r="E13" s="133" t="s">
        <v>222</v>
      </c>
      <c r="F13" s="134"/>
      <c r="G13" s="133" t="s">
        <v>222</v>
      </c>
      <c r="H13" s="92"/>
    </row>
    <row r="14" spans="1:8" ht="12.75">
      <c r="A14" s="152"/>
      <c r="B14" s="117" t="s">
        <v>11</v>
      </c>
      <c r="C14" s="94" t="s">
        <v>43</v>
      </c>
      <c r="D14" s="91"/>
      <c r="E14" s="133" t="s">
        <v>214</v>
      </c>
      <c r="F14" s="134"/>
      <c r="G14" s="133" t="s">
        <v>214</v>
      </c>
      <c r="H14" s="92"/>
    </row>
    <row r="15" spans="1:8" ht="12.75">
      <c r="A15" s="152"/>
      <c r="B15" s="117" t="s">
        <v>12</v>
      </c>
      <c r="C15" s="94" t="s">
        <v>44</v>
      </c>
      <c r="D15" s="91"/>
      <c r="E15" s="133" t="s">
        <v>214</v>
      </c>
      <c r="F15" s="134"/>
      <c r="G15" s="133" t="s">
        <v>214</v>
      </c>
      <c r="H15" s="92"/>
    </row>
    <row r="16" spans="1:8" ht="12.75">
      <c r="A16" s="152"/>
      <c r="B16" s="117" t="s">
        <v>13</v>
      </c>
      <c r="C16" s="94" t="s">
        <v>46</v>
      </c>
      <c r="D16" s="91"/>
      <c r="E16" s="133" t="s">
        <v>214</v>
      </c>
      <c r="F16" s="134"/>
      <c r="G16" s="133" t="s">
        <v>214</v>
      </c>
      <c r="H16" s="92"/>
    </row>
    <row r="17" spans="1:8" ht="12.75">
      <c r="A17" s="152"/>
      <c r="B17" s="117" t="s">
        <v>14</v>
      </c>
      <c r="C17" s="94" t="s">
        <v>47</v>
      </c>
      <c r="D17" s="91"/>
      <c r="E17" s="133" t="s">
        <v>214</v>
      </c>
      <c r="F17" s="134"/>
      <c r="G17" s="133" t="s">
        <v>217</v>
      </c>
      <c r="H17" s="92"/>
    </row>
    <row r="18" spans="1:8" ht="13.5" thickBot="1">
      <c r="A18" s="153"/>
      <c r="B18" s="118" t="s">
        <v>15</v>
      </c>
      <c r="C18" s="95" t="s">
        <v>48</v>
      </c>
      <c r="D18" s="91"/>
      <c r="E18" s="133" t="s">
        <v>214</v>
      </c>
      <c r="F18" s="134"/>
      <c r="G18" s="133" t="s">
        <v>217</v>
      </c>
      <c r="H18" s="92"/>
    </row>
    <row r="19" spans="1:8" ht="12.75">
      <c r="A19" s="119"/>
      <c r="B19" s="124"/>
      <c r="C19" s="96" t="s">
        <v>279</v>
      </c>
      <c r="E19" s="81">
        <f>COUNTIF(E5:E18,"C")</f>
        <v>7</v>
      </c>
      <c r="F19" s="81"/>
      <c r="G19" s="81">
        <f>COUNTIF(G5:G18,"C")</f>
        <v>2</v>
      </c>
      <c r="H19" s="92"/>
    </row>
    <row r="20" spans="1:8" ht="13.5" thickBot="1">
      <c r="A20" s="119"/>
      <c r="B20" s="124"/>
      <c r="C20" s="125"/>
      <c r="D20" s="91"/>
      <c r="E20" s="122"/>
      <c r="F20" s="92"/>
      <c r="G20" s="122"/>
      <c r="H20" s="92"/>
    </row>
    <row r="21" spans="1:8" ht="12.75" customHeight="1">
      <c r="A21" s="154" t="s">
        <v>328</v>
      </c>
      <c r="B21" s="116" t="s">
        <v>16</v>
      </c>
      <c r="C21" s="121" t="s">
        <v>269</v>
      </c>
      <c r="D21" s="91"/>
      <c r="E21" s="85" t="s">
        <v>214</v>
      </c>
      <c r="F21" s="92"/>
      <c r="G21" s="85" t="s">
        <v>214</v>
      </c>
      <c r="H21" s="92"/>
    </row>
    <row r="22" spans="1:8" ht="12.75">
      <c r="A22" s="155"/>
      <c r="B22" s="117" t="s">
        <v>17</v>
      </c>
      <c r="C22" s="94" t="s">
        <v>35</v>
      </c>
      <c r="D22" s="91"/>
      <c r="E22" s="85" t="s">
        <v>222</v>
      </c>
      <c r="F22" s="92"/>
      <c r="G22" s="85" t="s">
        <v>222</v>
      </c>
      <c r="H22" s="92"/>
    </row>
    <row r="23" spans="1:8" ht="12.75">
      <c r="A23" s="155"/>
      <c r="B23" s="117" t="s">
        <v>18</v>
      </c>
      <c r="C23" s="94" t="s">
        <v>40</v>
      </c>
      <c r="D23" s="91"/>
      <c r="E23" s="85" t="s">
        <v>214</v>
      </c>
      <c r="F23" s="92"/>
      <c r="G23" s="85" t="s">
        <v>214</v>
      </c>
      <c r="H23" s="92"/>
    </row>
    <row r="24" spans="1:8" ht="12.75">
      <c r="A24" s="155"/>
      <c r="B24" s="117" t="s">
        <v>19</v>
      </c>
      <c r="C24" s="94" t="s">
        <v>41</v>
      </c>
      <c r="D24" s="91"/>
      <c r="E24" s="85" t="s">
        <v>214</v>
      </c>
      <c r="F24" s="92"/>
      <c r="G24" s="85" t="s">
        <v>214</v>
      </c>
      <c r="H24" s="92"/>
    </row>
    <row r="25" spans="1:8" ht="13.5" thickBot="1">
      <c r="A25" s="156"/>
      <c r="B25" s="118" t="s">
        <v>20</v>
      </c>
      <c r="C25" s="95" t="s">
        <v>45</v>
      </c>
      <c r="D25" s="91"/>
      <c r="E25" s="85" t="s">
        <v>222</v>
      </c>
      <c r="F25" s="92"/>
      <c r="G25" s="85" t="s">
        <v>217</v>
      </c>
      <c r="H25" s="92"/>
    </row>
    <row r="26" spans="1:7" ht="12.75">
      <c r="A26" s="2"/>
      <c r="B26" s="2"/>
      <c r="C26" s="96" t="s">
        <v>278</v>
      </c>
      <c r="E26" s="81">
        <f>COUNTIF(E21:E25,"C")</f>
        <v>2</v>
      </c>
      <c r="F26" s="81"/>
      <c r="G26" s="81">
        <f>COUNTIF(G21:G25,"C")</f>
        <v>1</v>
      </c>
    </row>
    <row r="27" spans="1:7" ht="13.5" thickBot="1">
      <c r="A27" s="2"/>
      <c r="B27" s="2"/>
      <c r="C27" s="96"/>
      <c r="E27" s="80"/>
      <c r="G27" s="80"/>
    </row>
    <row r="28" spans="1:8" ht="12.75">
      <c r="A28" s="148" t="s">
        <v>211</v>
      </c>
      <c r="B28" s="83" t="s">
        <v>212</v>
      </c>
      <c r="C28" s="84" t="s">
        <v>213</v>
      </c>
      <c r="D28" s="2"/>
      <c r="E28" s="85" t="s">
        <v>222</v>
      </c>
      <c r="F28" s="82"/>
      <c r="G28" s="85" t="s">
        <v>214</v>
      </c>
      <c r="H28" s="82"/>
    </row>
    <row r="29" spans="1:8" ht="12.75">
      <c r="A29" s="149"/>
      <c r="B29" s="86" t="s">
        <v>215</v>
      </c>
      <c r="C29" s="87" t="s">
        <v>216</v>
      </c>
      <c r="D29" s="2"/>
      <c r="E29" s="85" t="s">
        <v>222</v>
      </c>
      <c r="F29" s="82"/>
      <c r="G29" s="85" t="s">
        <v>217</v>
      </c>
      <c r="H29" s="82"/>
    </row>
    <row r="30" spans="1:8" ht="12.75">
      <c r="A30" s="149"/>
      <c r="B30" s="86" t="s">
        <v>218</v>
      </c>
      <c r="C30" s="87" t="s">
        <v>219</v>
      </c>
      <c r="D30" s="2"/>
      <c r="E30" s="85" t="s">
        <v>214</v>
      </c>
      <c r="F30" s="2"/>
      <c r="G30" s="85" t="s">
        <v>214</v>
      </c>
      <c r="H30" s="2"/>
    </row>
    <row r="31" spans="1:8" ht="25.5">
      <c r="A31" s="149"/>
      <c r="B31" s="89" t="s">
        <v>220</v>
      </c>
      <c r="C31" s="90" t="s">
        <v>258</v>
      </c>
      <c r="D31" s="2"/>
      <c r="E31" s="85" t="s">
        <v>214</v>
      </c>
      <c r="F31" s="2"/>
      <c r="G31" s="85" t="s">
        <v>214</v>
      </c>
      <c r="H31" s="2"/>
    </row>
    <row r="32" spans="1:8" ht="25.5">
      <c r="A32" s="149"/>
      <c r="B32" s="89" t="s">
        <v>251</v>
      </c>
      <c r="C32" s="90" t="s">
        <v>319</v>
      </c>
      <c r="D32" s="2"/>
      <c r="E32" s="135" t="s">
        <v>337</v>
      </c>
      <c r="F32" s="2"/>
      <c r="G32" s="85" t="s">
        <v>217</v>
      </c>
      <c r="H32" s="2"/>
    </row>
    <row r="33" spans="1:8" ht="12.75">
      <c r="A33" s="149"/>
      <c r="B33" s="89" t="s">
        <v>252</v>
      </c>
      <c r="C33" s="115" t="s">
        <v>253</v>
      </c>
      <c r="D33" s="2"/>
      <c r="E33" s="85" t="s">
        <v>222</v>
      </c>
      <c r="F33" s="2"/>
      <c r="G33" s="85" t="s">
        <v>214</v>
      </c>
      <c r="H33" s="2"/>
    </row>
    <row r="34" spans="1:8" ht="13.5" thickBot="1">
      <c r="A34" s="150"/>
      <c r="B34" s="123" t="s">
        <v>254</v>
      </c>
      <c r="C34" s="95" t="s">
        <v>255</v>
      </c>
      <c r="D34" s="91"/>
      <c r="E34" s="85" t="s">
        <v>222</v>
      </c>
      <c r="F34" s="2"/>
      <c r="G34" s="85" t="s">
        <v>217</v>
      </c>
      <c r="H34" s="2"/>
    </row>
    <row r="35" ht="12.75">
      <c r="D35" s="4"/>
    </row>
    <row r="36" spans="3:4" ht="12.75">
      <c r="C36" s="6" t="s">
        <v>270</v>
      </c>
      <c r="D36" s="97"/>
    </row>
    <row r="37" spans="3:4" ht="12.75">
      <c r="C37" s="98" t="s">
        <v>271</v>
      </c>
      <c r="D37" s="97"/>
    </row>
    <row r="38" spans="3:4" ht="12.75">
      <c r="C38" s="7" t="s">
        <v>272</v>
      </c>
      <c r="D38" s="97"/>
    </row>
    <row r="40" spans="1:8" s="97" customFormat="1" ht="12.75">
      <c r="A40" s="147" t="s">
        <v>329</v>
      </c>
      <c r="B40" s="147"/>
      <c r="C40" s="147"/>
      <c r="D40" s="147"/>
      <c r="E40" s="147"/>
      <c r="F40" s="147"/>
      <c r="G40" s="147"/>
      <c r="H40" s="147"/>
    </row>
    <row r="41" spans="1:8" s="97" customFormat="1" ht="12.75">
      <c r="A41" s="147" t="s">
        <v>331</v>
      </c>
      <c r="B41" s="147"/>
      <c r="C41" s="147"/>
      <c r="D41" s="147"/>
      <c r="E41" s="147"/>
      <c r="F41" s="147"/>
      <c r="G41" s="147"/>
      <c r="H41" s="147"/>
    </row>
    <row r="42" spans="1:8" s="97" customFormat="1" ht="12.75">
      <c r="A42" s="147" t="s">
        <v>277</v>
      </c>
      <c r="B42" s="147"/>
      <c r="C42" s="147"/>
      <c r="D42" s="147"/>
      <c r="E42" s="147"/>
      <c r="F42" s="147"/>
      <c r="G42" s="147"/>
      <c r="H42" s="147"/>
    </row>
    <row r="43" s="97" customFormat="1" ht="12.75"/>
    <row r="44" spans="1:8" ht="12.75" customHeight="1">
      <c r="A44" s="146" t="s">
        <v>259</v>
      </c>
      <c r="B44" s="146"/>
      <c r="C44" s="146"/>
      <c r="D44" s="146"/>
      <c r="E44" s="146"/>
      <c r="F44" s="146"/>
      <c r="G44" s="146"/>
      <c r="H44" s="146"/>
    </row>
    <row r="45" spans="1:8" ht="41.25" customHeight="1">
      <c r="A45" s="145" t="s">
        <v>260</v>
      </c>
      <c r="B45" s="145"/>
      <c r="C45" s="145"/>
      <c r="D45" s="145"/>
      <c r="E45" s="145"/>
      <c r="F45" s="145"/>
      <c r="G45" s="145"/>
      <c r="H45" s="145"/>
    </row>
  </sheetData>
  <mergeCells count="11">
    <mergeCell ref="A28:A34"/>
    <mergeCell ref="A5:A18"/>
    <mergeCell ref="A21:A25"/>
    <mergeCell ref="A1:H1"/>
    <mergeCell ref="A2:H2"/>
    <mergeCell ref="A3:H3"/>
    <mergeCell ref="A45:H45"/>
    <mergeCell ref="A44:H44"/>
    <mergeCell ref="A41:H41"/>
    <mergeCell ref="A40:H40"/>
    <mergeCell ref="A42:H42"/>
  </mergeCells>
  <conditionalFormatting sqref="E28:E31 G20:G25 E20:E25 E33:E34 E5:E18 G5:G18 G28:G34">
    <cfRule type="cellIs" priority="1" dxfId="0" operator="equal" stopIfTrue="1">
      <formula>"N"</formula>
    </cfRule>
    <cfRule type="cellIs" priority="2" dxfId="1" operator="equal" stopIfTrue="1">
      <formula>"S"</formula>
    </cfRule>
    <cfRule type="cellIs" priority="3" dxfId="2" operator="equal" stopIfTrue="1">
      <formula>"C"</formula>
    </cfRule>
  </conditionalFormatting>
  <hyperlinks>
    <hyperlink ref="B28" location="'C1 (Stability)'!A1" display="CR.01"/>
    <hyperlink ref="B21" location="'1, 17'!A1" display="U2.01"/>
    <hyperlink ref="B16" location="'1, 17'!A1" display="U2.17"/>
    <hyperlink ref="B5" location="'2, 3,11, 12'!A1" display="U2.02"/>
    <hyperlink ref="B6" location="'4, 5, 6, 7, 14'!A1" display="U2.04"/>
    <hyperlink ref="B7" location="'4, 5, 6, 7, 14'!A1" display="U2.05"/>
    <hyperlink ref="B8" location="'4, 5, 6, 7, 14'!A1" display="U2.06"/>
    <hyperlink ref="B9" location="'4, 5, 6, 7, 14'!A1" display="U2.07"/>
    <hyperlink ref="B10" location="'8'!A1" display="U2.08"/>
    <hyperlink ref="B11" location="'9'!A1" display="U2.09"/>
    <hyperlink ref="B12" location="'10'!A1" display="U2.10"/>
    <hyperlink ref="B13" location="'13, 16'!A1" display="U2.13"/>
    <hyperlink ref="B14" location="'4, 5, 6, 7, 14'!A1" display="U2.14"/>
    <hyperlink ref="B15" location="'15'!A1" display="U2.15"/>
    <hyperlink ref="B17" location="'18, 19'!A1" display="U2.18"/>
    <hyperlink ref="B18" location="'18, 19'!A1" display="U2.19"/>
    <hyperlink ref="B22" location="'2, 3,11, 12'!A1" display="U2.03"/>
    <hyperlink ref="B23" location="'2, 3,11, 12'!A1" display="U2.11"/>
    <hyperlink ref="B24" location="'2, 3,11, 12'!A1" display="U2.12"/>
    <hyperlink ref="B25" location="'13, 16'!A1" display="U2.16"/>
  </hyperlinks>
  <printOptions/>
  <pageMargins left="0.75" right="0.75" top="1" bottom="1" header="0.5" footer="0.5"/>
  <pageSetup fitToHeight="1" fitToWidth="1" horizontalDpi="600" verticalDpi="600" orientation="landscape" scale="77" r:id="rId1"/>
  <headerFooter alignWithMargins="0">
    <oddFooter>&amp;L&amp;"Arial,Bold"&amp;F&amp;C&amp;D&amp;RPage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57"/>
  <sheetViews>
    <sheetView workbookViewId="0" topLeftCell="A1">
      <selection activeCell="V13" sqref="V13"/>
    </sheetView>
  </sheetViews>
  <sheetFormatPr defaultColWidth="9.140625" defaultRowHeight="12.75"/>
  <cols>
    <col min="1" max="18" width="7.7109375" style="0" customWidth="1"/>
  </cols>
  <sheetData>
    <row r="1" spans="1:18" ht="18">
      <c r="A1" s="140" t="s">
        <v>185</v>
      </c>
      <c r="B1" s="140"/>
      <c r="C1" s="140"/>
      <c r="D1" s="140"/>
      <c r="E1" s="140"/>
      <c r="F1" s="140"/>
      <c r="G1" s="140"/>
      <c r="H1" s="140"/>
      <c r="I1" s="140"/>
      <c r="J1" s="140"/>
      <c r="K1" s="140"/>
      <c r="L1" s="140"/>
      <c r="M1" s="140"/>
      <c r="N1" s="140"/>
      <c r="O1" s="140"/>
      <c r="P1" s="140"/>
      <c r="Q1" s="140"/>
      <c r="R1" s="140"/>
    </row>
    <row r="2" spans="1:18" ht="12.75">
      <c r="A2" s="11" t="s">
        <v>86</v>
      </c>
      <c r="B2" s="141" t="s">
        <v>85</v>
      </c>
      <c r="C2" s="141"/>
      <c r="D2" s="141"/>
      <c r="E2" s="141"/>
      <c r="F2" s="141"/>
      <c r="G2" s="141"/>
      <c r="H2" s="141"/>
      <c r="I2" s="141"/>
      <c r="J2" s="141"/>
      <c r="K2" s="141" t="s">
        <v>0</v>
      </c>
      <c r="L2" s="141"/>
      <c r="M2" s="141"/>
      <c r="N2" s="141"/>
      <c r="O2" s="141"/>
      <c r="P2" s="141"/>
      <c r="Q2" s="141"/>
      <c r="R2" s="141"/>
    </row>
    <row r="3" spans="1:18" ht="72" customHeight="1">
      <c r="A3" s="11" t="s">
        <v>14</v>
      </c>
      <c r="B3" s="176" t="s">
        <v>96</v>
      </c>
      <c r="C3" s="176"/>
      <c r="D3" s="176"/>
      <c r="E3" s="176"/>
      <c r="F3" s="176"/>
      <c r="G3" s="176"/>
      <c r="H3" s="176"/>
      <c r="I3" s="176"/>
      <c r="J3" s="176"/>
      <c r="K3" s="142" t="s">
        <v>333</v>
      </c>
      <c r="L3" s="139"/>
      <c r="M3" s="139"/>
      <c r="N3" s="139"/>
      <c r="O3" s="139"/>
      <c r="P3" s="139"/>
      <c r="Q3" s="139"/>
      <c r="R3" s="139"/>
    </row>
    <row r="4" spans="1:18" ht="54.75" customHeight="1">
      <c r="A4" s="11" t="s">
        <v>15</v>
      </c>
      <c r="B4" s="176" t="s">
        <v>28</v>
      </c>
      <c r="C4" s="176"/>
      <c r="D4" s="176"/>
      <c r="E4" s="176"/>
      <c r="F4" s="176"/>
      <c r="G4" s="176"/>
      <c r="H4" s="176"/>
      <c r="I4" s="176"/>
      <c r="J4" s="176"/>
      <c r="K4" s="142" t="s">
        <v>334</v>
      </c>
      <c r="L4" s="139"/>
      <c r="M4" s="139"/>
      <c r="N4" s="139"/>
      <c r="O4" s="139"/>
      <c r="P4" s="139"/>
      <c r="Q4" s="139"/>
      <c r="R4" s="139"/>
    </row>
    <row r="5" spans="1:18" ht="54.75" customHeight="1">
      <c r="A5" s="141" t="s">
        <v>21</v>
      </c>
      <c r="B5" s="141"/>
      <c r="C5" s="141"/>
      <c r="D5" s="176" t="s">
        <v>33</v>
      </c>
      <c r="E5" s="176"/>
      <c r="F5" s="176"/>
      <c r="G5" s="176"/>
      <c r="H5" s="176"/>
      <c r="I5" s="176"/>
      <c r="J5" s="176"/>
      <c r="K5" s="178" t="s">
        <v>51</v>
      </c>
      <c r="L5" s="178"/>
      <c r="M5" s="178"/>
      <c r="N5" s="178"/>
      <c r="O5" s="177" t="s">
        <v>164</v>
      </c>
      <c r="P5" s="177"/>
      <c r="Q5" s="177"/>
      <c r="R5" s="177"/>
    </row>
    <row r="6" ht="13.5" thickBot="1"/>
    <row r="7" spans="3:10" ht="12.75" hidden="1">
      <c r="C7">
        <v>24</v>
      </c>
      <c r="E7">
        <v>96</v>
      </c>
      <c r="G7">
        <v>288</v>
      </c>
      <c r="J7">
        <f>SUM(G7,E7,C7)</f>
        <v>408</v>
      </c>
    </row>
    <row r="8" spans="1:18" ht="12.75">
      <c r="A8" s="167" t="s">
        <v>173</v>
      </c>
      <c r="B8" s="168"/>
      <c r="C8" s="173" t="s">
        <v>151</v>
      </c>
      <c r="D8" s="141"/>
      <c r="E8" s="141"/>
      <c r="F8" s="141"/>
      <c r="G8" s="141"/>
      <c r="H8" s="141"/>
      <c r="I8" s="141"/>
      <c r="J8" s="141"/>
      <c r="K8" s="141" t="s">
        <v>152</v>
      </c>
      <c r="L8" s="141"/>
      <c r="M8" s="141"/>
      <c r="N8" s="141"/>
      <c r="O8" s="141"/>
      <c r="P8" s="141"/>
      <c r="Q8" s="141"/>
      <c r="R8" s="141"/>
    </row>
    <row r="9" spans="1:18" ht="15.75">
      <c r="A9" s="169" t="s">
        <v>171</v>
      </c>
      <c r="B9" s="170"/>
      <c r="C9" s="174" t="s">
        <v>153</v>
      </c>
      <c r="D9" s="161"/>
      <c r="E9" s="161" t="s">
        <v>154</v>
      </c>
      <c r="F9" s="161"/>
      <c r="G9" s="141" t="s">
        <v>155</v>
      </c>
      <c r="H9" s="141"/>
      <c r="I9" s="141" t="s">
        <v>56</v>
      </c>
      <c r="J9" s="141"/>
      <c r="K9" s="161" t="s">
        <v>153</v>
      </c>
      <c r="L9" s="161"/>
      <c r="M9" s="161" t="s">
        <v>154</v>
      </c>
      <c r="N9" s="161"/>
      <c r="O9" s="141" t="s">
        <v>155</v>
      </c>
      <c r="P9" s="141"/>
      <c r="Q9" s="175" t="s">
        <v>56</v>
      </c>
      <c r="R9" s="175"/>
    </row>
    <row r="10" spans="1:18" ht="16.5" thickBot="1">
      <c r="A10" s="171" t="s">
        <v>172</v>
      </c>
      <c r="B10" s="172"/>
      <c r="C10" s="67" t="s">
        <v>156</v>
      </c>
      <c r="D10" s="3" t="s">
        <v>50</v>
      </c>
      <c r="E10" s="3" t="s">
        <v>156</v>
      </c>
      <c r="F10" s="3" t="s">
        <v>50</v>
      </c>
      <c r="G10" s="3" t="s">
        <v>156</v>
      </c>
      <c r="H10" s="3" t="s">
        <v>50</v>
      </c>
      <c r="I10" s="3" t="s">
        <v>156</v>
      </c>
      <c r="J10" s="3" t="s">
        <v>50</v>
      </c>
      <c r="K10" s="3" t="s">
        <v>156</v>
      </c>
      <c r="L10" s="3" t="s">
        <v>50</v>
      </c>
      <c r="M10" s="3" t="s">
        <v>156</v>
      </c>
      <c r="N10" s="3" t="s">
        <v>50</v>
      </c>
      <c r="O10" s="3" t="s">
        <v>156</v>
      </c>
      <c r="P10" s="3" t="s">
        <v>50</v>
      </c>
      <c r="Q10" s="35" t="s">
        <v>156</v>
      </c>
      <c r="R10" s="35" t="s">
        <v>50</v>
      </c>
    </row>
    <row r="11" spans="1:18" ht="12.75">
      <c r="A11" s="47" t="s">
        <v>157</v>
      </c>
      <c r="B11" s="48">
        <v>39692</v>
      </c>
      <c r="C11" s="63"/>
      <c r="D11" s="60"/>
      <c r="E11" s="63"/>
      <c r="F11" s="60"/>
      <c r="G11" s="59"/>
      <c r="H11" s="60"/>
      <c r="I11" s="55"/>
      <c r="J11" s="56"/>
      <c r="K11" s="55"/>
      <c r="L11" s="56"/>
      <c r="M11" s="55"/>
      <c r="N11" s="56"/>
      <c r="O11" s="55"/>
      <c r="P11" s="49"/>
      <c r="Q11" s="55"/>
      <c r="R11" s="56"/>
    </row>
    <row r="12" spans="1:18" ht="12.75">
      <c r="A12" t="s">
        <v>158</v>
      </c>
      <c r="B12" s="41">
        <v>39693</v>
      </c>
      <c r="C12" s="64">
        <v>24</v>
      </c>
      <c r="D12" s="62">
        <v>24</v>
      </c>
      <c r="E12" s="64">
        <v>95</v>
      </c>
      <c r="F12" s="62">
        <v>95</v>
      </c>
      <c r="G12" s="61">
        <v>288</v>
      </c>
      <c r="H12" s="62">
        <v>288</v>
      </c>
      <c r="I12" s="42">
        <f aca="true" t="shared" si="0" ref="I12:J15">C12+E12+G12</f>
        <v>407</v>
      </c>
      <c r="J12" s="43">
        <f t="shared" si="0"/>
        <v>407</v>
      </c>
      <c r="K12" s="44">
        <f aca="true" t="shared" si="1" ref="K12:L15">C12/$C$7</f>
        <v>1</v>
      </c>
      <c r="L12" s="45">
        <f t="shared" si="1"/>
        <v>1</v>
      </c>
      <c r="M12" s="44">
        <f aca="true" t="shared" si="2" ref="M12:N15">E12/$E$7</f>
        <v>0.9895833333333334</v>
      </c>
      <c r="N12" s="45">
        <f t="shared" si="2"/>
        <v>0.9895833333333334</v>
      </c>
      <c r="O12" s="44">
        <f aca="true" t="shared" si="3" ref="O12:P15">G12/$G$7</f>
        <v>1</v>
      </c>
      <c r="P12" s="45">
        <f t="shared" si="3"/>
        <v>1</v>
      </c>
      <c r="Q12" s="44">
        <f aca="true" t="shared" si="4" ref="Q12:R15">I12/$J$7</f>
        <v>0.9975490196078431</v>
      </c>
      <c r="R12" s="45">
        <f t="shared" si="4"/>
        <v>0.9975490196078431</v>
      </c>
    </row>
    <row r="13" spans="1:18" ht="12.75">
      <c r="A13" t="s">
        <v>159</v>
      </c>
      <c r="B13" s="41">
        <v>39694</v>
      </c>
      <c r="C13" s="64">
        <v>23</v>
      </c>
      <c r="D13" s="62">
        <v>23</v>
      </c>
      <c r="E13" s="64">
        <v>95</v>
      </c>
      <c r="F13" s="62">
        <v>95</v>
      </c>
      <c r="G13" s="61">
        <v>216</v>
      </c>
      <c r="H13" s="62">
        <v>214</v>
      </c>
      <c r="I13" s="42">
        <f t="shared" si="0"/>
        <v>334</v>
      </c>
      <c r="J13" s="43">
        <f t="shared" si="0"/>
        <v>332</v>
      </c>
      <c r="K13" s="44">
        <f t="shared" si="1"/>
        <v>0.9583333333333334</v>
      </c>
      <c r="L13" s="45">
        <f t="shared" si="1"/>
        <v>0.9583333333333334</v>
      </c>
      <c r="M13" s="44">
        <f t="shared" si="2"/>
        <v>0.9895833333333334</v>
      </c>
      <c r="N13" s="45">
        <f t="shared" si="2"/>
        <v>0.9895833333333334</v>
      </c>
      <c r="O13" s="44">
        <f t="shared" si="3"/>
        <v>0.75</v>
      </c>
      <c r="P13" s="45">
        <f t="shared" si="3"/>
        <v>0.7430555555555556</v>
      </c>
      <c r="Q13" s="44">
        <f t="shared" si="4"/>
        <v>0.8186274509803921</v>
      </c>
      <c r="R13" s="45">
        <f t="shared" si="4"/>
        <v>0.8137254901960784</v>
      </c>
    </row>
    <row r="14" spans="1:18" ht="12.75">
      <c r="A14" t="s">
        <v>160</v>
      </c>
      <c r="B14" s="41">
        <v>39695</v>
      </c>
      <c r="C14" s="64">
        <v>22</v>
      </c>
      <c r="D14" s="62">
        <v>20</v>
      </c>
      <c r="E14" s="64">
        <v>95</v>
      </c>
      <c r="F14" s="62">
        <v>91</v>
      </c>
      <c r="G14" s="61">
        <v>286</v>
      </c>
      <c r="H14" s="62">
        <v>286</v>
      </c>
      <c r="I14" s="42">
        <f t="shared" si="0"/>
        <v>403</v>
      </c>
      <c r="J14" s="43">
        <f t="shared" si="0"/>
        <v>397</v>
      </c>
      <c r="K14" s="44">
        <f t="shared" si="1"/>
        <v>0.9166666666666666</v>
      </c>
      <c r="L14" s="45">
        <f t="shared" si="1"/>
        <v>0.8333333333333334</v>
      </c>
      <c r="M14" s="44">
        <f t="shared" si="2"/>
        <v>0.9895833333333334</v>
      </c>
      <c r="N14" s="45">
        <f t="shared" si="2"/>
        <v>0.9479166666666666</v>
      </c>
      <c r="O14" s="44">
        <f t="shared" si="3"/>
        <v>0.9930555555555556</v>
      </c>
      <c r="P14" s="45">
        <f t="shared" si="3"/>
        <v>0.9930555555555556</v>
      </c>
      <c r="Q14" s="44">
        <f t="shared" si="4"/>
        <v>0.9877450980392157</v>
      </c>
      <c r="R14" s="45">
        <f t="shared" si="4"/>
        <v>0.9730392156862745</v>
      </c>
    </row>
    <row r="15" spans="1:18" ht="12.75">
      <c r="A15" t="s">
        <v>161</v>
      </c>
      <c r="B15" s="41">
        <f aca="true" t="shared" si="5" ref="B15:B57">B14+1</f>
        <v>39696</v>
      </c>
      <c r="C15" s="64">
        <v>22</v>
      </c>
      <c r="D15" s="62">
        <v>19</v>
      </c>
      <c r="E15" s="64">
        <v>85</v>
      </c>
      <c r="F15" s="62">
        <v>81</v>
      </c>
      <c r="G15" s="61">
        <v>233</v>
      </c>
      <c r="H15" s="62">
        <v>232</v>
      </c>
      <c r="I15" s="42">
        <f t="shared" si="0"/>
        <v>340</v>
      </c>
      <c r="J15" s="43">
        <f t="shared" si="0"/>
        <v>332</v>
      </c>
      <c r="K15" s="44">
        <f t="shared" si="1"/>
        <v>0.9166666666666666</v>
      </c>
      <c r="L15" s="45">
        <f t="shared" si="1"/>
        <v>0.7916666666666666</v>
      </c>
      <c r="M15" s="44">
        <f t="shared" si="2"/>
        <v>0.8854166666666666</v>
      </c>
      <c r="N15" s="45">
        <f t="shared" si="2"/>
        <v>0.84375</v>
      </c>
      <c r="O15" s="44">
        <f t="shared" si="3"/>
        <v>0.8090277777777778</v>
      </c>
      <c r="P15" s="45">
        <f t="shared" si="3"/>
        <v>0.8055555555555556</v>
      </c>
      <c r="Q15" s="44">
        <f t="shared" si="4"/>
        <v>0.8333333333333334</v>
      </c>
      <c r="R15" s="45">
        <f t="shared" si="4"/>
        <v>0.8137254901960784</v>
      </c>
    </row>
    <row r="16" spans="1:18" ht="12.75">
      <c r="A16" s="47" t="s">
        <v>162</v>
      </c>
      <c r="B16" s="48">
        <f t="shared" si="5"/>
        <v>39697</v>
      </c>
      <c r="C16" s="55"/>
      <c r="D16" s="56"/>
      <c r="E16" s="55"/>
      <c r="F16" s="56"/>
      <c r="G16" s="55"/>
      <c r="H16" s="56"/>
      <c r="I16" s="55"/>
      <c r="J16" s="56"/>
      <c r="K16" s="65"/>
      <c r="L16" s="66"/>
      <c r="M16" s="65"/>
      <c r="N16" s="66"/>
      <c r="O16" s="65"/>
      <c r="P16" s="66"/>
      <c r="Q16" s="65"/>
      <c r="R16" s="66"/>
    </row>
    <row r="17" spans="1:18" ht="12.75">
      <c r="A17" s="47" t="s">
        <v>163</v>
      </c>
      <c r="B17" s="48">
        <f t="shared" si="5"/>
        <v>39698</v>
      </c>
      <c r="C17" s="55"/>
      <c r="D17" s="56"/>
      <c r="E17" s="55"/>
      <c r="F17" s="56"/>
      <c r="G17" s="55"/>
      <c r="H17" s="56"/>
      <c r="I17" s="55"/>
      <c r="J17" s="56"/>
      <c r="K17" s="65"/>
      <c r="L17" s="66"/>
      <c r="M17" s="65"/>
      <c r="N17" s="66"/>
      <c r="O17" s="65"/>
      <c r="P17" s="66"/>
      <c r="Q17" s="65"/>
      <c r="R17" s="66"/>
    </row>
    <row r="18" spans="1:18" ht="12.75">
      <c r="A18" t="s">
        <v>157</v>
      </c>
      <c r="B18" s="41">
        <f t="shared" si="5"/>
        <v>39699</v>
      </c>
      <c r="C18" s="42">
        <v>24</v>
      </c>
      <c r="D18" s="43">
        <v>24</v>
      </c>
      <c r="E18" s="42">
        <v>95</v>
      </c>
      <c r="F18" s="43">
        <v>95</v>
      </c>
      <c r="G18" s="42">
        <v>282</v>
      </c>
      <c r="H18" s="43">
        <v>272</v>
      </c>
      <c r="I18" s="42">
        <f aca="true" t="shared" si="6" ref="I18:J22">C18+E18+G18</f>
        <v>401</v>
      </c>
      <c r="J18" s="43">
        <f t="shared" si="6"/>
        <v>391</v>
      </c>
      <c r="K18" s="44">
        <f aca="true" t="shared" si="7" ref="K18:L22">C18/$C$7</f>
        <v>1</v>
      </c>
      <c r="L18" s="45">
        <f t="shared" si="7"/>
        <v>1</v>
      </c>
      <c r="M18" s="44">
        <f aca="true" t="shared" si="8" ref="M18:N22">E18/$E$7</f>
        <v>0.9895833333333334</v>
      </c>
      <c r="N18" s="45">
        <f t="shared" si="8"/>
        <v>0.9895833333333334</v>
      </c>
      <c r="O18" s="44">
        <f aca="true" t="shared" si="9" ref="O18:P22">G18/$G$7</f>
        <v>0.9791666666666666</v>
      </c>
      <c r="P18" s="45">
        <f t="shared" si="9"/>
        <v>0.9444444444444444</v>
      </c>
      <c r="Q18" s="44">
        <f aca="true" t="shared" si="10" ref="Q18:R22">I18/$J$7</f>
        <v>0.9828431372549019</v>
      </c>
      <c r="R18" s="45">
        <f t="shared" si="10"/>
        <v>0.9583333333333334</v>
      </c>
    </row>
    <row r="19" spans="1:18" ht="12.75">
      <c r="A19" t="s">
        <v>158</v>
      </c>
      <c r="B19" s="41">
        <f t="shared" si="5"/>
        <v>39700</v>
      </c>
      <c r="C19" s="42">
        <v>23</v>
      </c>
      <c r="D19" s="43">
        <v>23</v>
      </c>
      <c r="E19" s="42">
        <v>84</v>
      </c>
      <c r="F19" s="43">
        <v>84</v>
      </c>
      <c r="G19" s="42">
        <v>274</v>
      </c>
      <c r="H19" s="43">
        <v>245</v>
      </c>
      <c r="I19" s="42">
        <f t="shared" si="6"/>
        <v>381</v>
      </c>
      <c r="J19" s="43">
        <f t="shared" si="6"/>
        <v>352</v>
      </c>
      <c r="K19" s="44">
        <f t="shared" si="7"/>
        <v>0.9583333333333334</v>
      </c>
      <c r="L19" s="45">
        <f t="shared" si="7"/>
        <v>0.9583333333333334</v>
      </c>
      <c r="M19" s="44">
        <f t="shared" si="8"/>
        <v>0.875</v>
      </c>
      <c r="N19" s="45">
        <f t="shared" si="8"/>
        <v>0.875</v>
      </c>
      <c r="O19" s="44">
        <f t="shared" si="9"/>
        <v>0.9513888888888888</v>
      </c>
      <c r="P19" s="45">
        <f t="shared" si="9"/>
        <v>0.8506944444444444</v>
      </c>
      <c r="Q19" s="44">
        <f t="shared" si="10"/>
        <v>0.9338235294117647</v>
      </c>
      <c r="R19" s="45">
        <f t="shared" si="10"/>
        <v>0.8627450980392157</v>
      </c>
    </row>
    <row r="20" spans="1:18" ht="12.75">
      <c r="A20" t="s">
        <v>159</v>
      </c>
      <c r="B20" s="41">
        <f t="shared" si="5"/>
        <v>39701</v>
      </c>
      <c r="C20" s="42">
        <v>17</v>
      </c>
      <c r="D20" s="43">
        <v>16</v>
      </c>
      <c r="E20" s="42">
        <v>76</v>
      </c>
      <c r="F20" s="43">
        <v>67</v>
      </c>
      <c r="G20" s="42">
        <v>248</v>
      </c>
      <c r="H20" s="43">
        <v>229</v>
      </c>
      <c r="I20" s="42">
        <f t="shared" si="6"/>
        <v>341</v>
      </c>
      <c r="J20" s="43">
        <f t="shared" si="6"/>
        <v>312</v>
      </c>
      <c r="K20" s="44">
        <f t="shared" si="7"/>
        <v>0.7083333333333334</v>
      </c>
      <c r="L20" s="45">
        <f t="shared" si="7"/>
        <v>0.6666666666666666</v>
      </c>
      <c r="M20" s="44">
        <f t="shared" si="8"/>
        <v>0.7916666666666666</v>
      </c>
      <c r="N20" s="45">
        <f t="shared" si="8"/>
        <v>0.6979166666666666</v>
      </c>
      <c r="O20" s="44">
        <f t="shared" si="9"/>
        <v>0.8611111111111112</v>
      </c>
      <c r="P20" s="45">
        <f t="shared" si="9"/>
        <v>0.7951388888888888</v>
      </c>
      <c r="Q20" s="44">
        <f t="shared" si="10"/>
        <v>0.8357843137254902</v>
      </c>
      <c r="R20" s="45">
        <f t="shared" si="10"/>
        <v>0.7647058823529411</v>
      </c>
    </row>
    <row r="21" spans="1:18" ht="12.75">
      <c r="A21" t="s">
        <v>160</v>
      </c>
      <c r="B21" s="41">
        <f t="shared" si="5"/>
        <v>39702</v>
      </c>
      <c r="C21" s="42">
        <v>23</v>
      </c>
      <c r="D21" s="43">
        <v>23</v>
      </c>
      <c r="E21" s="42">
        <v>94</v>
      </c>
      <c r="F21" s="43">
        <v>94</v>
      </c>
      <c r="G21" s="42">
        <v>287</v>
      </c>
      <c r="H21" s="43">
        <v>262</v>
      </c>
      <c r="I21" s="42">
        <f t="shared" si="6"/>
        <v>404</v>
      </c>
      <c r="J21" s="43">
        <f t="shared" si="6"/>
        <v>379</v>
      </c>
      <c r="K21" s="44">
        <f t="shared" si="7"/>
        <v>0.9583333333333334</v>
      </c>
      <c r="L21" s="45">
        <f t="shared" si="7"/>
        <v>0.9583333333333334</v>
      </c>
      <c r="M21" s="44">
        <f t="shared" si="8"/>
        <v>0.9791666666666666</v>
      </c>
      <c r="N21" s="45">
        <f t="shared" si="8"/>
        <v>0.9791666666666666</v>
      </c>
      <c r="O21" s="44">
        <f t="shared" si="9"/>
        <v>0.9965277777777778</v>
      </c>
      <c r="P21" s="45">
        <f t="shared" si="9"/>
        <v>0.9097222222222222</v>
      </c>
      <c r="Q21" s="44">
        <f t="shared" si="10"/>
        <v>0.9901960784313726</v>
      </c>
      <c r="R21" s="45">
        <f t="shared" si="10"/>
        <v>0.928921568627451</v>
      </c>
    </row>
    <row r="22" spans="1:18" ht="12.75">
      <c r="A22" t="s">
        <v>161</v>
      </c>
      <c r="B22" s="41">
        <f t="shared" si="5"/>
        <v>39703</v>
      </c>
      <c r="C22" s="46">
        <v>20</v>
      </c>
      <c r="D22" s="40">
        <v>20</v>
      </c>
      <c r="E22" s="46">
        <v>89</v>
      </c>
      <c r="F22" s="40">
        <v>89</v>
      </c>
      <c r="G22" s="46">
        <v>269</v>
      </c>
      <c r="H22" s="40">
        <v>240</v>
      </c>
      <c r="I22" s="42">
        <f t="shared" si="6"/>
        <v>378</v>
      </c>
      <c r="J22" s="43">
        <f t="shared" si="6"/>
        <v>349</v>
      </c>
      <c r="K22" s="44">
        <f t="shared" si="7"/>
        <v>0.8333333333333334</v>
      </c>
      <c r="L22" s="45">
        <f t="shared" si="7"/>
        <v>0.8333333333333334</v>
      </c>
      <c r="M22" s="44">
        <f t="shared" si="8"/>
        <v>0.9270833333333334</v>
      </c>
      <c r="N22" s="45">
        <f t="shared" si="8"/>
        <v>0.9270833333333334</v>
      </c>
      <c r="O22" s="44">
        <f t="shared" si="9"/>
        <v>0.9340277777777778</v>
      </c>
      <c r="P22" s="45">
        <f t="shared" si="9"/>
        <v>0.8333333333333334</v>
      </c>
      <c r="Q22" s="44">
        <f t="shared" si="10"/>
        <v>0.9264705882352942</v>
      </c>
      <c r="R22" s="45">
        <f t="shared" si="10"/>
        <v>0.8553921568627451</v>
      </c>
    </row>
    <row r="23" spans="1:18" ht="12.75">
      <c r="A23" s="47" t="s">
        <v>162</v>
      </c>
      <c r="B23" s="48">
        <f t="shared" si="5"/>
        <v>39704</v>
      </c>
      <c r="C23" s="55"/>
      <c r="D23" s="56"/>
      <c r="E23" s="55"/>
      <c r="F23" s="56"/>
      <c r="G23" s="55"/>
      <c r="H23" s="56"/>
      <c r="I23" s="55"/>
      <c r="J23" s="56"/>
      <c r="K23" s="65"/>
      <c r="L23" s="66"/>
      <c r="M23" s="65"/>
      <c r="N23" s="66"/>
      <c r="O23" s="65"/>
      <c r="P23" s="66"/>
      <c r="Q23" s="65"/>
      <c r="R23" s="66"/>
    </row>
    <row r="24" spans="1:18" ht="12.75">
      <c r="A24" s="47" t="s">
        <v>163</v>
      </c>
      <c r="B24" s="48">
        <f t="shared" si="5"/>
        <v>39705</v>
      </c>
      <c r="C24" s="55"/>
      <c r="D24" s="56"/>
      <c r="E24" s="55"/>
      <c r="F24" s="56"/>
      <c r="G24" s="55"/>
      <c r="H24" s="56"/>
      <c r="I24" s="55"/>
      <c r="J24" s="56"/>
      <c r="K24" s="65"/>
      <c r="L24" s="66"/>
      <c r="M24" s="65"/>
      <c r="N24" s="66"/>
      <c r="O24" s="65"/>
      <c r="P24" s="66"/>
      <c r="Q24" s="65"/>
      <c r="R24" s="66"/>
    </row>
    <row r="25" spans="1:18" ht="12.75">
      <c r="A25" s="50" t="s">
        <v>157</v>
      </c>
      <c r="B25" s="51">
        <f t="shared" si="5"/>
        <v>39706</v>
      </c>
      <c r="C25" s="52">
        <v>24</v>
      </c>
      <c r="D25" s="53">
        <v>15</v>
      </c>
      <c r="E25" s="52">
        <v>96</v>
      </c>
      <c r="F25" s="53">
        <v>96</v>
      </c>
      <c r="G25" s="52">
        <v>288</v>
      </c>
      <c r="H25" s="53">
        <v>269</v>
      </c>
      <c r="I25" s="57">
        <f aca="true" t="shared" si="11" ref="I25:J29">C25+E25+G25</f>
        <v>408</v>
      </c>
      <c r="J25" s="58">
        <f t="shared" si="11"/>
        <v>380</v>
      </c>
      <c r="K25" s="54">
        <f aca="true" t="shared" si="12" ref="K25:L29">C25/$C$7</f>
        <v>1</v>
      </c>
      <c r="L25" s="45">
        <f t="shared" si="12"/>
        <v>0.625</v>
      </c>
      <c r="M25" s="54">
        <f aca="true" t="shared" si="13" ref="M25:N29">E25/$E$7</f>
        <v>1</v>
      </c>
      <c r="N25" s="45">
        <f t="shared" si="13"/>
        <v>1</v>
      </c>
      <c r="O25" s="54">
        <f aca="true" t="shared" si="14" ref="O25:P29">G25/$G$7</f>
        <v>1</v>
      </c>
      <c r="P25" s="45">
        <f t="shared" si="14"/>
        <v>0.9340277777777778</v>
      </c>
      <c r="Q25" s="44">
        <f aca="true" t="shared" si="15" ref="Q25:R29">I25/$J$7</f>
        <v>1</v>
      </c>
      <c r="R25" s="45">
        <f t="shared" si="15"/>
        <v>0.9313725490196079</v>
      </c>
    </row>
    <row r="26" spans="1:18" ht="12.75">
      <c r="A26" s="50" t="s">
        <v>158</v>
      </c>
      <c r="B26" s="51">
        <f t="shared" si="5"/>
        <v>39707</v>
      </c>
      <c r="C26" s="52">
        <v>19</v>
      </c>
      <c r="D26" s="53">
        <v>18</v>
      </c>
      <c r="E26" s="52">
        <v>83</v>
      </c>
      <c r="F26" s="53">
        <v>75</v>
      </c>
      <c r="G26" s="52">
        <v>269</v>
      </c>
      <c r="H26" s="53">
        <v>246</v>
      </c>
      <c r="I26" s="57">
        <f t="shared" si="11"/>
        <v>371</v>
      </c>
      <c r="J26" s="58">
        <f t="shared" si="11"/>
        <v>339</v>
      </c>
      <c r="K26" s="54">
        <f t="shared" si="12"/>
        <v>0.7916666666666666</v>
      </c>
      <c r="L26" s="45">
        <f t="shared" si="12"/>
        <v>0.75</v>
      </c>
      <c r="M26" s="54">
        <f t="shared" si="13"/>
        <v>0.8645833333333334</v>
      </c>
      <c r="N26" s="45">
        <f t="shared" si="13"/>
        <v>0.78125</v>
      </c>
      <c r="O26" s="54">
        <f t="shared" si="14"/>
        <v>0.9340277777777778</v>
      </c>
      <c r="P26" s="45">
        <f t="shared" si="14"/>
        <v>0.8541666666666666</v>
      </c>
      <c r="Q26" s="44">
        <f t="shared" si="15"/>
        <v>0.9093137254901961</v>
      </c>
      <c r="R26" s="45">
        <f t="shared" si="15"/>
        <v>0.8308823529411765</v>
      </c>
    </row>
    <row r="27" spans="1:18" ht="12.75">
      <c r="A27" s="50" t="s">
        <v>159</v>
      </c>
      <c r="B27" s="51">
        <f t="shared" si="5"/>
        <v>39708</v>
      </c>
      <c r="C27" s="52">
        <v>23</v>
      </c>
      <c r="D27" s="53">
        <v>23</v>
      </c>
      <c r="E27" s="52">
        <v>90</v>
      </c>
      <c r="F27" s="53">
        <v>87</v>
      </c>
      <c r="G27" s="52">
        <v>287</v>
      </c>
      <c r="H27" s="53">
        <v>262</v>
      </c>
      <c r="I27" s="57">
        <f t="shared" si="11"/>
        <v>400</v>
      </c>
      <c r="J27" s="58">
        <f t="shared" si="11"/>
        <v>372</v>
      </c>
      <c r="K27" s="54">
        <f t="shared" si="12"/>
        <v>0.9583333333333334</v>
      </c>
      <c r="L27" s="45">
        <f t="shared" si="12"/>
        <v>0.9583333333333334</v>
      </c>
      <c r="M27" s="54">
        <f t="shared" si="13"/>
        <v>0.9375</v>
      </c>
      <c r="N27" s="45">
        <f t="shared" si="13"/>
        <v>0.90625</v>
      </c>
      <c r="O27" s="54">
        <f t="shared" si="14"/>
        <v>0.9965277777777778</v>
      </c>
      <c r="P27" s="45">
        <f t="shared" si="14"/>
        <v>0.9097222222222222</v>
      </c>
      <c r="Q27" s="44">
        <f t="shared" si="15"/>
        <v>0.9803921568627451</v>
      </c>
      <c r="R27" s="45">
        <f t="shared" si="15"/>
        <v>0.9117647058823529</v>
      </c>
    </row>
    <row r="28" spans="1:18" ht="12.75">
      <c r="A28" s="50" t="s">
        <v>160</v>
      </c>
      <c r="B28" s="51">
        <f t="shared" si="5"/>
        <v>39709</v>
      </c>
      <c r="C28" s="52">
        <v>24</v>
      </c>
      <c r="D28" s="53">
        <v>24</v>
      </c>
      <c r="E28" s="52">
        <v>93</v>
      </c>
      <c r="F28" s="53">
        <v>93</v>
      </c>
      <c r="G28" s="52">
        <v>288</v>
      </c>
      <c r="H28" s="53">
        <v>262</v>
      </c>
      <c r="I28" s="57">
        <f t="shared" si="11"/>
        <v>405</v>
      </c>
      <c r="J28" s="58">
        <f t="shared" si="11"/>
        <v>379</v>
      </c>
      <c r="K28" s="54">
        <f t="shared" si="12"/>
        <v>1</v>
      </c>
      <c r="L28" s="45">
        <f t="shared" si="12"/>
        <v>1</v>
      </c>
      <c r="M28" s="54">
        <f t="shared" si="13"/>
        <v>0.96875</v>
      </c>
      <c r="N28" s="45">
        <f t="shared" si="13"/>
        <v>0.96875</v>
      </c>
      <c r="O28" s="54">
        <f t="shared" si="14"/>
        <v>1</v>
      </c>
      <c r="P28" s="45">
        <f t="shared" si="14"/>
        <v>0.9097222222222222</v>
      </c>
      <c r="Q28" s="44">
        <f t="shared" si="15"/>
        <v>0.9926470588235294</v>
      </c>
      <c r="R28" s="45">
        <f t="shared" si="15"/>
        <v>0.928921568627451</v>
      </c>
    </row>
    <row r="29" spans="1:18" ht="12.75">
      <c r="A29" s="50" t="s">
        <v>161</v>
      </c>
      <c r="B29" s="51">
        <f t="shared" si="5"/>
        <v>39710</v>
      </c>
      <c r="C29" s="52">
        <v>23</v>
      </c>
      <c r="D29" s="53">
        <v>23</v>
      </c>
      <c r="E29" s="52">
        <v>87</v>
      </c>
      <c r="F29" s="53">
        <v>84</v>
      </c>
      <c r="G29" s="52">
        <v>288</v>
      </c>
      <c r="H29" s="53">
        <v>275</v>
      </c>
      <c r="I29" s="57">
        <f t="shared" si="11"/>
        <v>398</v>
      </c>
      <c r="J29" s="58">
        <f t="shared" si="11"/>
        <v>382</v>
      </c>
      <c r="K29" s="54">
        <f t="shared" si="12"/>
        <v>0.9583333333333334</v>
      </c>
      <c r="L29" s="45">
        <f t="shared" si="12"/>
        <v>0.9583333333333334</v>
      </c>
      <c r="M29" s="54">
        <f t="shared" si="13"/>
        <v>0.90625</v>
      </c>
      <c r="N29" s="45">
        <f t="shared" si="13"/>
        <v>0.875</v>
      </c>
      <c r="O29" s="54">
        <f t="shared" si="14"/>
        <v>1</v>
      </c>
      <c r="P29" s="45">
        <f t="shared" si="14"/>
        <v>0.9548611111111112</v>
      </c>
      <c r="Q29" s="44">
        <f t="shared" si="15"/>
        <v>0.9754901960784313</v>
      </c>
      <c r="R29" s="45">
        <f t="shared" si="15"/>
        <v>0.9362745098039216</v>
      </c>
    </row>
    <row r="30" spans="1:18" ht="12.75">
      <c r="A30" s="47" t="s">
        <v>162</v>
      </c>
      <c r="B30" s="48">
        <f t="shared" si="5"/>
        <v>39711</v>
      </c>
      <c r="C30" s="55"/>
      <c r="D30" s="56"/>
      <c r="E30" s="55"/>
      <c r="F30" s="56"/>
      <c r="G30" s="55"/>
      <c r="H30" s="56"/>
      <c r="I30" s="55"/>
      <c r="J30" s="56"/>
      <c r="K30" s="65"/>
      <c r="L30" s="66"/>
      <c r="M30" s="65"/>
      <c r="N30" s="66"/>
      <c r="O30" s="65"/>
      <c r="P30" s="66"/>
      <c r="Q30" s="65"/>
      <c r="R30" s="66"/>
    </row>
    <row r="31" spans="1:18" ht="12.75">
      <c r="A31" s="47" t="s">
        <v>163</v>
      </c>
      <c r="B31" s="48">
        <f t="shared" si="5"/>
        <v>39712</v>
      </c>
      <c r="C31" s="55"/>
      <c r="D31" s="56"/>
      <c r="E31" s="55"/>
      <c r="F31" s="56"/>
      <c r="G31" s="55"/>
      <c r="H31" s="56"/>
      <c r="I31" s="55"/>
      <c r="J31" s="56"/>
      <c r="K31" s="65"/>
      <c r="L31" s="66"/>
      <c r="M31" s="65"/>
      <c r="N31" s="66"/>
      <c r="O31" s="65"/>
      <c r="P31" s="66"/>
      <c r="Q31" s="65"/>
      <c r="R31" s="66"/>
    </row>
    <row r="32" spans="1:18" ht="12.75">
      <c r="A32" s="50" t="s">
        <v>157</v>
      </c>
      <c r="B32" s="51">
        <f t="shared" si="5"/>
        <v>39713</v>
      </c>
      <c r="C32" s="52">
        <v>23</v>
      </c>
      <c r="D32" s="53">
        <v>23</v>
      </c>
      <c r="E32" s="52">
        <v>94</v>
      </c>
      <c r="F32" s="53">
        <v>90</v>
      </c>
      <c r="G32" s="52">
        <v>284</v>
      </c>
      <c r="H32" s="53">
        <v>266</v>
      </c>
      <c r="I32" s="57">
        <f aca="true" t="shared" si="16" ref="I32:J36">C32+E32+G32</f>
        <v>401</v>
      </c>
      <c r="J32" s="58">
        <f t="shared" si="16"/>
        <v>379</v>
      </c>
      <c r="K32" s="54">
        <f aca="true" t="shared" si="17" ref="K32:L36">C32/$C$7</f>
        <v>0.9583333333333334</v>
      </c>
      <c r="L32" s="45">
        <f t="shared" si="17"/>
        <v>0.9583333333333334</v>
      </c>
      <c r="M32" s="54">
        <f aca="true" t="shared" si="18" ref="M32:N36">E32/$E$7</f>
        <v>0.9791666666666666</v>
      </c>
      <c r="N32" s="45">
        <f t="shared" si="18"/>
        <v>0.9375</v>
      </c>
      <c r="O32" s="54">
        <f aca="true" t="shared" si="19" ref="O32:P36">G32/$G$7</f>
        <v>0.9861111111111112</v>
      </c>
      <c r="P32" s="45">
        <f t="shared" si="19"/>
        <v>0.9236111111111112</v>
      </c>
      <c r="Q32" s="44">
        <f aca="true" t="shared" si="20" ref="Q32:R36">I32/$J$7</f>
        <v>0.9828431372549019</v>
      </c>
      <c r="R32" s="45">
        <f t="shared" si="20"/>
        <v>0.928921568627451</v>
      </c>
    </row>
    <row r="33" spans="1:18" ht="12.75">
      <c r="A33" s="50" t="s">
        <v>158</v>
      </c>
      <c r="B33" s="51">
        <f t="shared" si="5"/>
        <v>39714</v>
      </c>
      <c r="C33" s="52">
        <v>21</v>
      </c>
      <c r="D33" s="53">
        <v>21</v>
      </c>
      <c r="E33" s="52">
        <v>91</v>
      </c>
      <c r="F33" s="53">
        <v>90</v>
      </c>
      <c r="G33" s="52">
        <v>283</v>
      </c>
      <c r="H33" s="53">
        <v>221</v>
      </c>
      <c r="I33" s="57">
        <f t="shared" si="16"/>
        <v>395</v>
      </c>
      <c r="J33" s="58">
        <f t="shared" si="16"/>
        <v>332</v>
      </c>
      <c r="K33" s="54">
        <f t="shared" si="17"/>
        <v>0.875</v>
      </c>
      <c r="L33" s="45">
        <f t="shared" si="17"/>
        <v>0.875</v>
      </c>
      <c r="M33" s="54">
        <f t="shared" si="18"/>
        <v>0.9479166666666666</v>
      </c>
      <c r="N33" s="45">
        <f t="shared" si="18"/>
        <v>0.9375</v>
      </c>
      <c r="O33" s="54">
        <f t="shared" si="19"/>
        <v>0.9826388888888888</v>
      </c>
      <c r="P33" s="45">
        <f t="shared" si="19"/>
        <v>0.7673611111111112</v>
      </c>
      <c r="Q33" s="44">
        <f t="shared" si="20"/>
        <v>0.9681372549019608</v>
      </c>
      <c r="R33" s="45">
        <f t="shared" si="20"/>
        <v>0.8137254901960784</v>
      </c>
    </row>
    <row r="34" spans="1:18" ht="12.75">
      <c r="A34" s="50" t="s">
        <v>159</v>
      </c>
      <c r="B34" s="51">
        <f t="shared" si="5"/>
        <v>39715</v>
      </c>
      <c r="C34" s="52">
        <v>22</v>
      </c>
      <c r="D34" s="53">
        <v>22</v>
      </c>
      <c r="E34" s="52">
        <v>91</v>
      </c>
      <c r="F34" s="53">
        <v>91</v>
      </c>
      <c r="G34" s="52">
        <v>278</v>
      </c>
      <c r="H34" s="53">
        <v>261</v>
      </c>
      <c r="I34" s="57">
        <f t="shared" si="16"/>
        <v>391</v>
      </c>
      <c r="J34" s="58">
        <f t="shared" si="16"/>
        <v>374</v>
      </c>
      <c r="K34" s="54">
        <f t="shared" si="17"/>
        <v>0.9166666666666666</v>
      </c>
      <c r="L34" s="45">
        <f t="shared" si="17"/>
        <v>0.9166666666666666</v>
      </c>
      <c r="M34" s="54">
        <f t="shared" si="18"/>
        <v>0.9479166666666666</v>
      </c>
      <c r="N34" s="45">
        <f t="shared" si="18"/>
        <v>0.9479166666666666</v>
      </c>
      <c r="O34" s="54">
        <f t="shared" si="19"/>
        <v>0.9652777777777778</v>
      </c>
      <c r="P34" s="45">
        <f t="shared" si="19"/>
        <v>0.90625</v>
      </c>
      <c r="Q34" s="44">
        <f t="shared" si="20"/>
        <v>0.9583333333333334</v>
      </c>
      <c r="R34" s="45">
        <f t="shared" si="20"/>
        <v>0.9166666666666666</v>
      </c>
    </row>
    <row r="35" spans="1:18" ht="12.75">
      <c r="A35" s="50" t="s">
        <v>160</v>
      </c>
      <c r="B35" s="51">
        <f t="shared" si="5"/>
        <v>39716</v>
      </c>
      <c r="C35" s="52">
        <v>23</v>
      </c>
      <c r="D35" s="53">
        <v>20</v>
      </c>
      <c r="E35" s="52">
        <v>92</v>
      </c>
      <c r="F35" s="53">
        <v>92</v>
      </c>
      <c r="G35" s="52">
        <v>276</v>
      </c>
      <c r="H35" s="53">
        <v>276</v>
      </c>
      <c r="I35" s="57">
        <f t="shared" si="16"/>
        <v>391</v>
      </c>
      <c r="J35" s="58">
        <f t="shared" si="16"/>
        <v>388</v>
      </c>
      <c r="K35" s="54">
        <f t="shared" si="17"/>
        <v>0.9583333333333334</v>
      </c>
      <c r="L35" s="45">
        <f t="shared" si="17"/>
        <v>0.8333333333333334</v>
      </c>
      <c r="M35" s="54">
        <f t="shared" si="18"/>
        <v>0.9583333333333334</v>
      </c>
      <c r="N35" s="45">
        <f t="shared" si="18"/>
        <v>0.9583333333333334</v>
      </c>
      <c r="O35" s="54">
        <f t="shared" si="19"/>
        <v>0.9583333333333334</v>
      </c>
      <c r="P35" s="45">
        <f t="shared" si="19"/>
        <v>0.9583333333333334</v>
      </c>
      <c r="Q35" s="44">
        <f t="shared" si="20"/>
        <v>0.9583333333333334</v>
      </c>
      <c r="R35" s="45">
        <f t="shared" si="20"/>
        <v>0.9509803921568627</v>
      </c>
    </row>
    <row r="36" spans="1:18" ht="12.75">
      <c r="A36" s="50" t="s">
        <v>161</v>
      </c>
      <c r="B36" s="51">
        <f t="shared" si="5"/>
        <v>39717</v>
      </c>
      <c r="C36" s="52">
        <v>21</v>
      </c>
      <c r="D36" s="53">
        <v>19</v>
      </c>
      <c r="E36" s="52">
        <v>91</v>
      </c>
      <c r="F36" s="53">
        <v>91</v>
      </c>
      <c r="G36" s="52">
        <v>251</v>
      </c>
      <c r="H36" s="53">
        <v>251</v>
      </c>
      <c r="I36" s="57">
        <f t="shared" si="16"/>
        <v>363</v>
      </c>
      <c r="J36" s="58">
        <f t="shared" si="16"/>
        <v>361</v>
      </c>
      <c r="K36" s="54">
        <f t="shared" si="17"/>
        <v>0.875</v>
      </c>
      <c r="L36" s="45">
        <f t="shared" si="17"/>
        <v>0.7916666666666666</v>
      </c>
      <c r="M36" s="54">
        <f t="shared" si="18"/>
        <v>0.9479166666666666</v>
      </c>
      <c r="N36" s="45">
        <f t="shared" si="18"/>
        <v>0.9479166666666666</v>
      </c>
      <c r="O36" s="54">
        <f t="shared" si="19"/>
        <v>0.8715277777777778</v>
      </c>
      <c r="P36" s="45">
        <f t="shared" si="19"/>
        <v>0.8715277777777778</v>
      </c>
      <c r="Q36" s="44">
        <f t="shared" si="20"/>
        <v>0.8897058823529411</v>
      </c>
      <c r="R36" s="45">
        <f t="shared" si="20"/>
        <v>0.8848039215686274</v>
      </c>
    </row>
    <row r="37" spans="1:18" ht="12.75">
      <c r="A37" s="47" t="s">
        <v>162</v>
      </c>
      <c r="B37" s="48">
        <f t="shared" si="5"/>
        <v>39718</v>
      </c>
      <c r="C37" s="55"/>
      <c r="D37" s="56"/>
      <c r="E37" s="55"/>
      <c r="F37" s="56"/>
      <c r="G37" s="55"/>
      <c r="H37" s="56"/>
      <c r="I37" s="55"/>
      <c r="J37" s="56"/>
      <c r="K37" s="65"/>
      <c r="L37" s="66"/>
      <c r="M37" s="65"/>
      <c r="N37" s="66"/>
      <c r="O37" s="65"/>
      <c r="P37" s="66"/>
      <c r="Q37" s="65"/>
      <c r="R37" s="66"/>
    </row>
    <row r="38" spans="1:18" ht="12.75">
      <c r="A38" s="47" t="s">
        <v>163</v>
      </c>
      <c r="B38" s="48">
        <f t="shared" si="5"/>
        <v>39719</v>
      </c>
      <c r="C38" s="55"/>
      <c r="D38" s="56"/>
      <c r="E38" s="55"/>
      <c r="F38" s="56"/>
      <c r="G38" s="55"/>
      <c r="H38" s="56"/>
      <c r="I38" s="55"/>
      <c r="J38" s="56"/>
      <c r="K38" s="65"/>
      <c r="L38" s="66"/>
      <c r="M38" s="65"/>
      <c r="N38" s="66"/>
      <c r="O38" s="65"/>
      <c r="P38" s="66"/>
      <c r="Q38" s="65"/>
      <c r="R38" s="66"/>
    </row>
    <row r="39" spans="1:18" ht="12.75">
      <c r="A39" s="50" t="s">
        <v>157</v>
      </c>
      <c r="B39" s="51">
        <f t="shared" si="5"/>
        <v>39720</v>
      </c>
      <c r="C39" s="52">
        <v>24</v>
      </c>
      <c r="D39" s="53">
        <v>24</v>
      </c>
      <c r="E39" s="52">
        <v>96</v>
      </c>
      <c r="F39" s="53">
        <v>96</v>
      </c>
      <c r="G39" s="52">
        <v>287</v>
      </c>
      <c r="H39" s="53">
        <v>285</v>
      </c>
      <c r="I39" s="57">
        <f aca="true" t="shared" si="21" ref="I39:J43">C39+E39+G39</f>
        <v>407</v>
      </c>
      <c r="J39" s="58">
        <f t="shared" si="21"/>
        <v>405</v>
      </c>
      <c r="K39" s="54">
        <f aca="true" t="shared" si="22" ref="K39:L43">C39/$C$7</f>
        <v>1</v>
      </c>
      <c r="L39" s="45">
        <f t="shared" si="22"/>
        <v>1</v>
      </c>
      <c r="M39" s="54">
        <f aca="true" t="shared" si="23" ref="M39:N43">E39/$E$7</f>
        <v>1</v>
      </c>
      <c r="N39" s="45">
        <f t="shared" si="23"/>
        <v>1</v>
      </c>
      <c r="O39" s="54">
        <f aca="true" t="shared" si="24" ref="O39:P43">G39/$G$7</f>
        <v>0.9965277777777778</v>
      </c>
      <c r="P39" s="45">
        <f t="shared" si="24"/>
        <v>0.9895833333333334</v>
      </c>
      <c r="Q39" s="44">
        <f aca="true" t="shared" si="25" ref="Q39:R43">I39/$J$7</f>
        <v>0.9975490196078431</v>
      </c>
      <c r="R39" s="45">
        <f t="shared" si="25"/>
        <v>0.9926470588235294</v>
      </c>
    </row>
    <row r="40" spans="1:18" ht="12.75">
      <c r="A40" s="50" t="s">
        <v>158</v>
      </c>
      <c r="B40" s="51">
        <f t="shared" si="5"/>
        <v>39721</v>
      </c>
      <c r="C40" s="52">
        <v>24</v>
      </c>
      <c r="D40" s="53">
        <v>24</v>
      </c>
      <c r="E40" s="52">
        <v>93</v>
      </c>
      <c r="F40" s="53">
        <v>93</v>
      </c>
      <c r="G40" s="52">
        <v>287</v>
      </c>
      <c r="H40" s="53">
        <v>287</v>
      </c>
      <c r="I40" s="57">
        <f t="shared" si="21"/>
        <v>404</v>
      </c>
      <c r="J40" s="58">
        <f t="shared" si="21"/>
        <v>404</v>
      </c>
      <c r="K40" s="54">
        <f t="shared" si="22"/>
        <v>1</v>
      </c>
      <c r="L40" s="45">
        <f t="shared" si="22"/>
        <v>1</v>
      </c>
      <c r="M40" s="54">
        <f t="shared" si="23"/>
        <v>0.96875</v>
      </c>
      <c r="N40" s="45">
        <f t="shared" si="23"/>
        <v>0.96875</v>
      </c>
      <c r="O40" s="54">
        <f t="shared" si="24"/>
        <v>0.9965277777777778</v>
      </c>
      <c r="P40" s="45">
        <f t="shared" si="24"/>
        <v>0.9965277777777778</v>
      </c>
      <c r="Q40" s="44">
        <f t="shared" si="25"/>
        <v>0.9901960784313726</v>
      </c>
      <c r="R40" s="45">
        <f t="shared" si="25"/>
        <v>0.9901960784313726</v>
      </c>
    </row>
    <row r="41" spans="1:18" ht="12.75">
      <c r="A41" s="50" t="s">
        <v>159</v>
      </c>
      <c r="B41" s="51">
        <f t="shared" si="5"/>
        <v>39722</v>
      </c>
      <c r="C41" s="52">
        <v>24</v>
      </c>
      <c r="D41" s="53">
        <v>24</v>
      </c>
      <c r="E41" s="52">
        <v>89</v>
      </c>
      <c r="F41" s="53">
        <v>89</v>
      </c>
      <c r="G41" s="52">
        <v>287</v>
      </c>
      <c r="H41" s="53">
        <v>286</v>
      </c>
      <c r="I41" s="57">
        <f t="shared" si="21"/>
        <v>400</v>
      </c>
      <c r="J41" s="58">
        <f t="shared" si="21"/>
        <v>399</v>
      </c>
      <c r="K41" s="54">
        <f t="shared" si="22"/>
        <v>1</v>
      </c>
      <c r="L41" s="45">
        <f t="shared" si="22"/>
        <v>1</v>
      </c>
      <c r="M41" s="54">
        <f t="shared" si="23"/>
        <v>0.9270833333333334</v>
      </c>
      <c r="N41" s="45">
        <f t="shared" si="23"/>
        <v>0.9270833333333334</v>
      </c>
      <c r="O41" s="54">
        <f t="shared" si="24"/>
        <v>0.9965277777777778</v>
      </c>
      <c r="P41" s="45">
        <f t="shared" si="24"/>
        <v>0.9930555555555556</v>
      </c>
      <c r="Q41" s="44">
        <f t="shared" si="25"/>
        <v>0.9803921568627451</v>
      </c>
      <c r="R41" s="45">
        <f t="shared" si="25"/>
        <v>0.9779411764705882</v>
      </c>
    </row>
    <row r="42" spans="1:18" ht="12.75">
      <c r="A42" s="50" t="s">
        <v>160</v>
      </c>
      <c r="B42" s="51">
        <f t="shared" si="5"/>
        <v>39723</v>
      </c>
      <c r="C42" s="52">
        <v>23</v>
      </c>
      <c r="D42" s="53">
        <v>23</v>
      </c>
      <c r="E42" s="52">
        <v>92</v>
      </c>
      <c r="F42" s="53">
        <v>92</v>
      </c>
      <c r="G42" s="52">
        <v>288</v>
      </c>
      <c r="H42" s="53">
        <v>288</v>
      </c>
      <c r="I42" s="57">
        <f t="shared" si="21"/>
        <v>403</v>
      </c>
      <c r="J42" s="58">
        <f t="shared" si="21"/>
        <v>403</v>
      </c>
      <c r="K42" s="54">
        <f t="shared" si="22"/>
        <v>0.9583333333333334</v>
      </c>
      <c r="L42" s="45">
        <f t="shared" si="22"/>
        <v>0.9583333333333334</v>
      </c>
      <c r="M42" s="54">
        <f t="shared" si="23"/>
        <v>0.9583333333333334</v>
      </c>
      <c r="N42" s="45">
        <f t="shared" si="23"/>
        <v>0.9583333333333334</v>
      </c>
      <c r="O42" s="54">
        <f t="shared" si="24"/>
        <v>1</v>
      </c>
      <c r="P42" s="45">
        <f t="shared" si="24"/>
        <v>1</v>
      </c>
      <c r="Q42" s="44">
        <f t="shared" si="25"/>
        <v>0.9877450980392157</v>
      </c>
      <c r="R42" s="45">
        <f t="shared" si="25"/>
        <v>0.9877450980392157</v>
      </c>
    </row>
    <row r="43" spans="1:18" ht="12.75">
      <c r="A43" s="50" t="s">
        <v>161</v>
      </c>
      <c r="B43" s="51">
        <f t="shared" si="5"/>
        <v>39724</v>
      </c>
      <c r="C43" s="52">
        <v>22</v>
      </c>
      <c r="D43" s="53">
        <v>22</v>
      </c>
      <c r="E43" s="52">
        <v>90</v>
      </c>
      <c r="F43" s="53">
        <v>82</v>
      </c>
      <c r="G43" s="52">
        <v>260</v>
      </c>
      <c r="H43" s="53">
        <v>252</v>
      </c>
      <c r="I43" s="57">
        <f t="shared" si="21"/>
        <v>372</v>
      </c>
      <c r="J43" s="58">
        <f t="shared" si="21"/>
        <v>356</v>
      </c>
      <c r="K43" s="54">
        <f t="shared" si="22"/>
        <v>0.9166666666666666</v>
      </c>
      <c r="L43" s="45">
        <f t="shared" si="22"/>
        <v>0.9166666666666666</v>
      </c>
      <c r="M43" s="54">
        <f t="shared" si="23"/>
        <v>0.9375</v>
      </c>
      <c r="N43" s="45">
        <f t="shared" si="23"/>
        <v>0.8541666666666666</v>
      </c>
      <c r="O43" s="54">
        <f t="shared" si="24"/>
        <v>0.9027777777777778</v>
      </c>
      <c r="P43" s="45">
        <f t="shared" si="24"/>
        <v>0.875</v>
      </c>
      <c r="Q43" s="44">
        <f t="shared" si="25"/>
        <v>0.9117647058823529</v>
      </c>
      <c r="R43" s="45">
        <f t="shared" si="25"/>
        <v>0.8725490196078431</v>
      </c>
    </row>
    <row r="44" spans="1:18" ht="12.75">
      <c r="A44" s="47" t="s">
        <v>162</v>
      </c>
      <c r="B44" s="48">
        <f t="shared" si="5"/>
        <v>39725</v>
      </c>
      <c r="C44" s="55"/>
      <c r="D44" s="56"/>
      <c r="E44" s="55"/>
      <c r="F44" s="56"/>
      <c r="G44" s="55"/>
      <c r="H44" s="56"/>
      <c r="I44" s="55"/>
      <c r="J44" s="56"/>
      <c r="K44" s="65"/>
      <c r="L44" s="66"/>
      <c r="M44" s="65"/>
      <c r="N44" s="66"/>
      <c r="O44" s="65"/>
      <c r="P44" s="66"/>
      <c r="Q44" s="65"/>
      <c r="R44" s="66"/>
    </row>
    <row r="45" spans="1:18" ht="12.75">
      <c r="A45" s="47" t="s">
        <v>163</v>
      </c>
      <c r="B45" s="48">
        <f t="shared" si="5"/>
        <v>39726</v>
      </c>
      <c r="C45" s="55"/>
      <c r="D45" s="56"/>
      <c r="E45" s="55"/>
      <c r="F45" s="56"/>
      <c r="G45" s="55"/>
      <c r="H45" s="56"/>
      <c r="I45" s="55"/>
      <c r="J45" s="56"/>
      <c r="K45" s="65"/>
      <c r="L45" s="66"/>
      <c r="M45" s="65"/>
      <c r="N45" s="66"/>
      <c r="O45" s="65"/>
      <c r="P45" s="66"/>
      <c r="Q45" s="65"/>
      <c r="R45" s="66"/>
    </row>
    <row r="46" spans="1:18" ht="12.75">
      <c r="A46" s="50" t="s">
        <v>157</v>
      </c>
      <c r="B46" s="51">
        <f t="shared" si="5"/>
        <v>39727</v>
      </c>
      <c r="C46" s="52">
        <v>24</v>
      </c>
      <c r="D46" s="53">
        <v>24</v>
      </c>
      <c r="E46" s="52">
        <v>96</v>
      </c>
      <c r="F46" s="53">
        <v>96</v>
      </c>
      <c r="G46" s="52">
        <v>286</v>
      </c>
      <c r="H46" s="53">
        <v>286</v>
      </c>
      <c r="I46" s="57">
        <f aca="true" t="shared" si="26" ref="I46:J50">C46+E46+G46</f>
        <v>406</v>
      </c>
      <c r="J46" s="58">
        <f t="shared" si="26"/>
        <v>406</v>
      </c>
      <c r="K46" s="54">
        <f aca="true" t="shared" si="27" ref="K46:L50">C46/$C$7</f>
        <v>1</v>
      </c>
      <c r="L46" s="45">
        <f t="shared" si="27"/>
        <v>1</v>
      </c>
      <c r="M46" s="54">
        <f aca="true" t="shared" si="28" ref="M46:N50">E46/$E$7</f>
        <v>1</v>
      </c>
      <c r="N46" s="45">
        <f t="shared" si="28"/>
        <v>1</v>
      </c>
      <c r="O46" s="54">
        <f aca="true" t="shared" si="29" ref="O46:P50">G46/$G$7</f>
        <v>0.9930555555555556</v>
      </c>
      <c r="P46" s="45">
        <f t="shared" si="29"/>
        <v>0.9930555555555556</v>
      </c>
      <c r="Q46" s="44">
        <f aca="true" t="shared" si="30" ref="Q46:R50">I46/$J$7</f>
        <v>0.9950980392156863</v>
      </c>
      <c r="R46" s="45">
        <f t="shared" si="30"/>
        <v>0.9950980392156863</v>
      </c>
    </row>
    <row r="47" spans="1:18" ht="12.75">
      <c r="A47" s="50" t="s">
        <v>158</v>
      </c>
      <c r="B47" s="51">
        <f t="shared" si="5"/>
        <v>39728</v>
      </c>
      <c r="C47" s="52">
        <v>24</v>
      </c>
      <c r="D47" s="53">
        <v>23</v>
      </c>
      <c r="E47" s="52">
        <v>93</v>
      </c>
      <c r="F47" s="53">
        <v>92</v>
      </c>
      <c r="G47" s="52">
        <v>283</v>
      </c>
      <c r="H47" s="53">
        <v>274</v>
      </c>
      <c r="I47" s="57">
        <f t="shared" si="26"/>
        <v>400</v>
      </c>
      <c r="J47" s="58">
        <f t="shared" si="26"/>
        <v>389</v>
      </c>
      <c r="K47" s="54">
        <f t="shared" si="27"/>
        <v>1</v>
      </c>
      <c r="L47" s="45">
        <f t="shared" si="27"/>
        <v>0.9583333333333334</v>
      </c>
      <c r="M47" s="54">
        <f t="shared" si="28"/>
        <v>0.96875</v>
      </c>
      <c r="N47" s="45">
        <f t="shared" si="28"/>
        <v>0.9583333333333334</v>
      </c>
      <c r="O47" s="54">
        <f t="shared" si="29"/>
        <v>0.9826388888888888</v>
      </c>
      <c r="P47" s="45">
        <f t="shared" si="29"/>
        <v>0.9513888888888888</v>
      </c>
      <c r="Q47" s="44">
        <f t="shared" si="30"/>
        <v>0.9803921568627451</v>
      </c>
      <c r="R47" s="45">
        <f t="shared" si="30"/>
        <v>0.9534313725490197</v>
      </c>
    </row>
    <row r="48" spans="1:18" ht="12.75">
      <c r="A48" s="50" t="s">
        <v>159</v>
      </c>
      <c r="B48" s="51">
        <f t="shared" si="5"/>
        <v>39729</v>
      </c>
      <c r="C48" s="52">
        <v>23</v>
      </c>
      <c r="D48" s="53">
        <v>22</v>
      </c>
      <c r="E48" s="52">
        <v>93</v>
      </c>
      <c r="F48" s="53">
        <v>82</v>
      </c>
      <c r="G48" s="52">
        <v>288</v>
      </c>
      <c r="H48" s="53">
        <v>288</v>
      </c>
      <c r="I48" s="57">
        <f t="shared" si="26"/>
        <v>404</v>
      </c>
      <c r="J48" s="58">
        <f t="shared" si="26"/>
        <v>392</v>
      </c>
      <c r="K48" s="54">
        <f t="shared" si="27"/>
        <v>0.9583333333333334</v>
      </c>
      <c r="L48" s="45">
        <f t="shared" si="27"/>
        <v>0.9166666666666666</v>
      </c>
      <c r="M48" s="54">
        <f t="shared" si="28"/>
        <v>0.96875</v>
      </c>
      <c r="N48" s="45">
        <f t="shared" si="28"/>
        <v>0.8541666666666666</v>
      </c>
      <c r="O48" s="54">
        <f t="shared" si="29"/>
        <v>1</v>
      </c>
      <c r="P48" s="45">
        <f t="shared" si="29"/>
        <v>1</v>
      </c>
      <c r="Q48" s="44">
        <f t="shared" si="30"/>
        <v>0.9901960784313726</v>
      </c>
      <c r="R48" s="45">
        <f t="shared" si="30"/>
        <v>0.9607843137254902</v>
      </c>
    </row>
    <row r="49" spans="1:18" ht="12.75">
      <c r="A49" s="50" t="s">
        <v>160</v>
      </c>
      <c r="B49" s="51">
        <f t="shared" si="5"/>
        <v>39730</v>
      </c>
      <c r="C49" s="52">
        <v>21</v>
      </c>
      <c r="D49" s="53">
        <v>21</v>
      </c>
      <c r="E49" s="52">
        <v>86</v>
      </c>
      <c r="F49" s="53">
        <v>67</v>
      </c>
      <c r="G49" s="52">
        <v>282</v>
      </c>
      <c r="H49" s="53">
        <v>252</v>
      </c>
      <c r="I49" s="57">
        <f t="shared" si="26"/>
        <v>389</v>
      </c>
      <c r="J49" s="58">
        <f t="shared" si="26"/>
        <v>340</v>
      </c>
      <c r="K49" s="54">
        <f t="shared" si="27"/>
        <v>0.875</v>
      </c>
      <c r="L49" s="45">
        <f t="shared" si="27"/>
        <v>0.875</v>
      </c>
      <c r="M49" s="54">
        <f t="shared" si="28"/>
        <v>0.8958333333333334</v>
      </c>
      <c r="N49" s="45">
        <f t="shared" si="28"/>
        <v>0.6979166666666666</v>
      </c>
      <c r="O49" s="54">
        <f t="shared" si="29"/>
        <v>0.9791666666666666</v>
      </c>
      <c r="P49" s="45">
        <f t="shared" si="29"/>
        <v>0.875</v>
      </c>
      <c r="Q49" s="44">
        <f t="shared" si="30"/>
        <v>0.9534313725490197</v>
      </c>
      <c r="R49" s="45">
        <f t="shared" si="30"/>
        <v>0.8333333333333334</v>
      </c>
    </row>
    <row r="50" spans="1:18" ht="12.75">
      <c r="A50" s="50" t="s">
        <v>161</v>
      </c>
      <c r="B50" s="51">
        <f t="shared" si="5"/>
        <v>39731</v>
      </c>
      <c r="C50" s="52">
        <v>22</v>
      </c>
      <c r="D50" s="53">
        <v>22</v>
      </c>
      <c r="E50" s="52">
        <v>86</v>
      </c>
      <c r="F50" s="53">
        <v>67</v>
      </c>
      <c r="G50" s="52">
        <v>271</v>
      </c>
      <c r="H50" s="53">
        <v>269</v>
      </c>
      <c r="I50" s="57">
        <f t="shared" si="26"/>
        <v>379</v>
      </c>
      <c r="J50" s="58">
        <f t="shared" si="26"/>
        <v>358</v>
      </c>
      <c r="K50" s="54">
        <f t="shared" si="27"/>
        <v>0.9166666666666666</v>
      </c>
      <c r="L50" s="45">
        <f t="shared" si="27"/>
        <v>0.9166666666666666</v>
      </c>
      <c r="M50" s="54">
        <f t="shared" si="28"/>
        <v>0.8958333333333334</v>
      </c>
      <c r="N50" s="45">
        <f t="shared" si="28"/>
        <v>0.6979166666666666</v>
      </c>
      <c r="O50" s="54">
        <f t="shared" si="29"/>
        <v>0.9409722222222222</v>
      </c>
      <c r="P50" s="45">
        <f t="shared" si="29"/>
        <v>0.9340277777777778</v>
      </c>
      <c r="Q50" s="44">
        <f t="shared" si="30"/>
        <v>0.928921568627451</v>
      </c>
      <c r="R50" s="45">
        <f t="shared" si="30"/>
        <v>0.8774509803921569</v>
      </c>
    </row>
    <row r="51" spans="1:18" ht="12.75">
      <c r="A51" s="47" t="s">
        <v>162</v>
      </c>
      <c r="B51" s="48">
        <f t="shared" si="5"/>
        <v>39732</v>
      </c>
      <c r="C51" s="55"/>
      <c r="D51" s="56"/>
      <c r="E51" s="55"/>
      <c r="F51" s="56"/>
      <c r="G51" s="55"/>
      <c r="H51" s="56"/>
      <c r="I51" s="55"/>
      <c r="J51" s="56"/>
      <c r="K51" s="65"/>
      <c r="L51" s="66"/>
      <c r="M51" s="65"/>
      <c r="N51" s="66"/>
      <c r="O51" s="65"/>
      <c r="P51" s="66"/>
      <c r="Q51" s="65"/>
      <c r="R51" s="66"/>
    </row>
    <row r="52" spans="1:18" ht="12.75">
      <c r="A52" s="47" t="s">
        <v>163</v>
      </c>
      <c r="B52" s="48">
        <f t="shared" si="5"/>
        <v>39733</v>
      </c>
      <c r="C52" s="55"/>
      <c r="D52" s="56"/>
      <c r="E52" s="55"/>
      <c r="F52" s="56"/>
      <c r="G52" s="55"/>
      <c r="H52" s="56"/>
      <c r="I52" s="55"/>
      <c r="J52" s="56"/>
      <c r="K52" s="65"/>
      <c r="L52" s="66"/>
      <c r="M52" s="65"/>
      <c r="N52" s="66"/>
      <c r="O52" s="65"/>
      <c r="P52" s="66"/>
      <c r="Q52" s="65"/>
      <c r="R52" s="66"/>
    </row>
    <row r="53" spans="1:18" ht="12.75">
      <c r="A53" t="s">
        <v>157</v>
      </c>
      <c r="B53" s="41">
        <f t="shared" si="5"/>
        <v>39734</v>
      </c>
      <c r="C53" s="46">
        <v>22</v>
      </c>
      <c r="D53" s="40">
        <v>22</v>
      </c>
      <c r="E53" s="46">
        <v>91</v>
      </c>
      <c r="F53" s="40">
        <v>91</v>
      </c>
      <c r="G53" s="46">
        <v>280</v>
      </c>
      <c r="H53" s="40">
        <v>280</v>
      </c>
      <c r="I53" s="42">
        <f aca="true" t="shared" si="31" ref="I53:J57">C53+E53+G53</f>
        <v>393</v>
      </c>
      <c r="J53" s="43">
        <f t="shared" si="31"/>
        <v>393</v>
      </c>
      <c r="K53" s="44">
        <f aca="true" t="shared" si="32" ref="K53:L57">C53/$C$7</f>
        <v>0.9166666666666666</v>
      </c>
      <c r="L53" s="45">
        <f t="shared" si="32"/>
        <v>0.9166666666666666</v>
      </c>
      <c r="M53" s="44">
        <f aca="true" t="shared" si="33" ref="M53:N57">E53/$E$7</f>
        <v>0.9479166666666666</v>
      </c>
      <c r="N53" s="45">
        <f t="shared" si="33"/>
        <v>0.9479166666666666</v>
      </c>
      <c r="O53" s="44">
        <f aca="true" t="shared" si="34" ref="O53:P57">G53/$G$7</f>
        <v>0.9722222222222222</v>
      </c>
      <c r="P53" s="45">
        <f t="shared" si="34"/>
        <v>0.9722222222222222</v>
      </c>
      <c r="Q53" s="44">
        <f aca="true" t="shared" si="35" ref="Q53:R57">I53/$J$7</f>
        <v>0.9632352941176471</v>
      </c>
      <c r="R53" s="45">
        <f t="shared" si="35"/>
        <v>0.9632352941176471</v>
      </c>
    </row>
    <row r="54" spans="1:18" ht="12.75">
      <c r="A54" t="s">
        <v>158</v>
      </c>
      <c r="B54" s="41">
        <f t="shared" si="5"/>
        <v>39735</v>
      </c>
      <c r="C54" s="46">
        <v>24</v>
      </c>
      <c r="D54" s="40">
        <v>24</v>
      </c>
      <c r="E54" s="46">
        <v>96</v>
      </c>
      <c r="F54" s="40">
        <v>95</v>
      </c>
      <c r="G54" s="46">
        <v>284</v>
      </c>
      <c r="H54" s="40">
        <v>281</v>
      </c>
      <c r="I54" s="42">
        <f t="shared" si="31"/>
        <v>404</v>
      </c>
      <c r="J54" s="43">
        <f t="shared" si="31"/>
        <v>400</v>
      </c>
      <c r="K54" s="44">
        <f t="shared" si="32"/>
        <v>1</v>
      </c>
      <c r="L54" s="45">
        <f t="shared" si="32"/>
        <v>1</v>
      </c>
      <c r="M54" s="44">
        <f t="shared" si="33"/>
        <v>1</v>
      </c>
      <c r="N54" s="45">
        <f t="shared" si="33"/>
        <v>0.9895833333333334</v>
      </c>
      <c r="O54" s="44">
        <f t="shared" si="34"/>
        <v>0.9861111111111112</v>
      </c>
      <c r="P54" s="45">
        <f t="shared" si="34"/>
        <v>0.9756944444444444</v>
      </c>
      <c r="Q54" s="44">
        <f t="shared" si="35"/>
        <v>0.9901960784313726</v>
      </c>
      <c r="R54" s="45">
        <f t="shared" si="35"/>
        <v>0.9803921568627451</v>
      </c>
    </row>
    <row r="55" spans="1:18" ht="12.75">
      <c r="A55" t="s">
        <v>159</v>
      </c>
      <c r="B55" s="41">
        <f t="shared" si="5"/>
        <v>39736</v>
      </c>
      <c r="C55" s="46">
        <v>23</v>
      </c>
      <c r="D55" s="40">
        <v>22</v>
      </c>
      <c r="E55" s="46">
        <v>95</v>
      </c>
      <c r="F55" s="40">
        <v>91</v>
      </c>
      <c r="G55" s="46">
        <v>277</v>
      </c>
      <c r="H55" s="40">
        <v>276</v>
      </c>
      <c r="I55" s="42">
        <f t="shared" si="31"/>
        <v>395</v>
      </c>
      <c r="J55" s="43">
        <f t="shared" si="31"/>
        <v>389</v>
      </c>
      <c r="K55" s="44">
        <f t="shared" si="32"/>
        <v>0.9583333333333334</v>
      </c>
      <c r="L55" s="45">
        <f t="shared" si="32"/>
        <v>0.9166666666666666</v>
      </c>
      <c r="M55" s="44">
        <f t="shared" si="33"/>
        <v>0.9895833333333334</v>
      </c>
      <c r="N55" s="45">
        <f t="shared" si="33"/>
        <v>0.9479166666666666</v>
      </c>
      <c r="O55" s="44">
        <f t="shared" si="34"/>
        <v>0.9618055555555556</v>
      </c>
      <c r="P55" s="45">
        <f t="shared" si="34"/>
        <v>0.9583333333333334</v>
      </c>
      <c r="Q55" s="44">
        <f t="shared" si="35"/>
        <v>0.9681372549019608</v>
      </c>
      <c r="R55" s="45">
        <f t="shared" si="35"/>
        <v>0.9534313725490197</v>
      </c>
    </row>
    <row r="56" spans="1:18" ht="12.75">
      <c r="A56" t="s">
        <v>160</v>
      </c>
      <c r="B56" s="41">
        <f t="shared" si="5"/>
        <v>39737</v>
      </c>
      <c r="C56" s="46">
        <v>21</v>
      </c>
      <c r="D56" s="40">
        <v>21</v>
      </c>
      <c r="E56" s="46">
        <v>85</v>
      </c>
      <c r="F56" s="40">
        <v>74</v>
      </c>
      <c r="G56" s="46">
        <v>272</v>
      </c>
      <c r="H56" s="40">
        <v>271</v>
      </c>
      <c r="I56" s="42">
        <f t="shared" si="31"/>
        <v>378</v>
      </c>
      <c r="J56" s="43">
        <f t="shared" si="31"/>
        <v>366</v>
      </c>
      <c r="K56" s="44">
        <f t="shared" si="32"/>
        <v>0.875</v>
      </c>
      <c r="L56" s="45">
        <f t="shared" si="32"/>
        <v>0.875</v>
      </c>
      <c r="M56" s="44">
        <f t="shared" si="33"/>
        <v>0.8854166666666666</v>
      </c>
      <c r="N56" s="45">
        <f t="shared" si="33"/>
        <v>0.7708333333333334</v>
      </c>
      <c r="O56" s="44">
        <f t="shared" si="34"/>
        <v>0.9444444444444444</v>
      </c>
      <c r="P56" s="45">
        <f t="shared" si="34"/>
        <v>0.9409722222222222</v>
      </c>
      <c r="Q56" s="44">
        <f t="shared" si="35"/>
        <v>0.9264705882352942</v>
      </c>
      <c r="R56" s="45">
        <f t="shared" si="35"/>
        <v>0.8970588235294118</v>
      </c>
    </row>
    <row r="57" spans="1:18" ht="12.75">
      <c r="A57" t="s">
        <v>161</v>
      </c>
      <c r="B57" s="41">
        <f t="shared" si="5"/>
        <v>39738</v>
      </c>
      <c r="C57" s="46">
        <v>23</v>
      </c>
      <c r="D57" s="40">
        <v>22</v>
      </c>
      <c r="E57" s="46">
        <v>94</v>
      </c>
      <c r="F57" s="40">
        <v>90</v>
      </c>
      <c r="G57" s="46">
        <v>283</v>
      </c>
      <c r="H57" s="40">
        <v>280</v>
      </c>
      <c r="I57" s="42">
        <f t="shared" si="31"/>
        <v>400</v>
      </c>
      <c r="J57" s="43">
        <f t="shared" si="31"/>
        <v>392</v>
      </c>
      <c r="K57" s="44">
        <f t="shared" si="32"/>
        <v>0.9583333333333334</v>
      </c>
      <c r="L57" s="45">
        <f t="shared" si="32"/>
        <v>0.9166666666666666</v>
      </c>
      <c r="M57" s="44">
        <f t="shared" si="33"/>
        <v>0.9791666666666666</v>
      </c>
      <c r="N57" s="45">
        <f t="shared" si="33"/>
        <v>0.9375</v>
      </c>
      <c r="O57" s="44">
        <f t="shared" si="34"/>
        <v>0.9826388888888888</v>
      </c>
      <c r="P57" s="45">
        <f t="shared" si="34"/>
        <v>0.9722222222222222</v>
      </c>
      <c r="Q57" s="44">
        <f t="shared" si="35"/>
        <v>0.9803921568627451</v>
      </c>
      <c r="R57" s="45">
        <f t="shared" si="35"/>
        <v>0.9607843137254902</v>
      </c>
    </row>
  </sheetData>
  <mergeCells count="24">
    <mergeCell ref="B3:J3"/>
    <mergeCell ref="B2:J2"/>
    <mergeCell ref="B4:J4"/>
    <mergeCell ref="K2:R2"/>
    <mergeCell ref="K3:R3"/>
    <mergeCell ref="K4:R4"/>
    <mergeCell ref="A5:C5"/>
    <mergeCell ref="D5:J5"/>
    <mergeCell ref="O5:R5"/>
    <mergeCell ref="K5:N5"/>
    <mergeCell ref="K9:L9"/>
    <mergeCell ref="M9:N9"/>
    <mergeCell ref="O9:P9"/>
    <mergeCell ref="Q9:R9"/>
    <mergeCell ref="A1:R1"/>
    <mergeCell ref="A8:B8"/>
    <mergeCell ref="A9:B9"/>
    <mergeCell ref="A10:B10"/>
    <mergeCell ref="C8:J8"/>
    <mergeCell ref="K8:R8"/>
    <mergeCell ref="C9:D9"/>
    <mergeCell ref="E9:F9"/>
    <mergeCell ref="G9:H9"/>
    <mergeCell ref="I9:J9"/>
  </mergeCells>
  <conditionalFormatting sqref="Q39:Q43 O12:O15 Q18:Q22 M39:M43 Q32:Q36 K32:K36 O32:O36 M32:M36 K39:K43 O39:O43 M25:M29 K25:K29 M12:M15 K46:K50 O18:O22 Q25:Q29 O25:O29 Q12:Q15 K12:K15 K18:K22 M18:M22 Q46:Q50 O46:O50 M46:M50 M53:M57 Q53:Q57 O53:O57 K53:K57">
    <cfRule type="cellIs" priority="1" dxfId="0" operator="lessThan" stopIfTrue="1">
      <formula>0.95</formula>
    </cfRule>
  </conditionalFormatting>
  <conditionalFormatting sqref="L12:L15 L18:L22 L25:L29 L32:L36 R32:R36 L39:L43 N12:N15 N18:N22 N25:N29 N32:N36 N39:N43 P12:P15 P18:P22 P25:P29 P32:P36 R46:R50 P39:P43 R39:R43 R12:R15 R18:R22 R25:R29 L46:L50 N46:N50 P46:P50 L53:L57 N53:N57 P53:P57 R53:R57">
    <cfRule type="cellIs" priority="2" dxfId="3" operator="lessThan" stopIfTrue="1">
      <formula>0.95</formula>
    </cfRule>
  </conditionalFormatting>
  <printOptions/>
  <pageMargins left="0.75" right="0.75" top="1" bottom="1" header="0.5" footer="0.5"/>
  <pageSetup fitToHeight="1" fitToWidth="1" horizontalDpi="600" verticalDpi="600" orientation="landscape" scale="57" r:id="rId1"/>
  <headerFooter alignWithMargins="0">
    <oddFooter>&amp;L&amp;"Arial,Bold"&amp;F&amp;C&amp;D&amp;RPage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U33"/>
  <sheetViews>
    <sheetView tabSelected="1" workbookViewId="0" topLeftCell="A1">
      <selection activeCell="P28" sqref="P28"/>
    </sheetView>
  </sheetViews>
  <sheetFormatPr defaultColWidth="9.140625" defaultRowHeight="12.75"/>
  <cols>
    <col min="1" max="1" width="11.57421875" style="0" customWidth="1"/>
    <col min="6" max="6" width="13.7109375" style="0" customWidth="1"/>
    <col min="7" max="7" width="9.8515625" style="0" customWidth="1"/>
    <col min="8" max="8" width="10.00390625" style="0" customWidth="1"/>
    <col min="14" max="14" width="12.8515625" style="0" customWidth="1"/>
  </cols>
  <sheetData>
    <row r="1" spans="2:8" ht="12.75">
      <c r="B1" s="71"/>
      <c r="C1" s="71"/>
      <c r="D1" s="71"/>
      <c r="E1" s="71"/>
      <c r="F1" s="71"/>
      <c r="G1" s="71"/>
      <c r="H1" s="71"/>
    </row>
    <row r="2" spans="1:8" ht="12.75">
      <c r="A2" s="80" t="s">
        <v>223</v>
      </c>
      <c r="B2" s="71"/>
      <c r="C2" s="71"/>
      <c r="D2" s="71"/>
      <c r="E2" s="71"/>
      <c r="F2" s="71"/>
      <c r="G2" s="71"/>
      <c r="H2" s="71"/>
    </row>
    <row r="3" spans="1:14" ht="25.5">
      <c r="A3" s="99" t="s">
        <v>224</v>
      </c>
      <c r="B3" s="185" t="s">
        <v>291</v>
      </c>
      <c r="C3" s="188" t="s">
        <v>225</v>
      </c>
      <c r="D3" s="189"/>
      <c r="E3" s="190"/>
      <c r="F3" s="185" t="s">
        <v>262</v>
      </c>
      <c r="G3" s="185" t="s">
        <v>261</v>
      </c>
      <c r="H3" s="185" t="s">
        <v>227</v>
      </c>
      <c r="I3" s="185" t="s">
        <v>228</v>
      </c>
      <c r="J3" s="185" t="s">
        <v>229</v>
      </c>
      <c r="K3" s="185" t="s">
        <v>230</v>
      </c>
      <c r="L3" s="184" t="s">
        <v>231</v>
      </c>
      <c r="M3" s="184" t="s">
        <v>229</v>
      </c>
      <c r="N3" s="185" t="s">
        <v>232</v>
      </c>
    </row>
    <row r="4" spans="1:14" ht="35.25" customHeight="1">
      <c r="A4" s="99"/>
      <c r="B4" s="186"/>
      <c r="C4" s="100" t="s">
        <v>144</v>
      </c>
      <c r="D4" s="101" t="s">
        <v>233</v>
      </c>
      <c r="E4" s="101" t="s">
        <v>234</v>
      </c>
      <c r="F4" s="186"/>
      <c r="G4" s="186"/>
      <c r="H4" s="186"/>
      <c r="I4" s="186"/>
      <c r="J4" s="186"/>
      <c r="K4" s="186"/>
      <c r="L4" s="184"/>
      <c r="M4" s="184"/>
      <c r="N4" s="186"/>
    </row>
    <row r="5" spans="1:14" ht="12.75">
      <c r="A5" s="102">
        <v>39678</v>
      </c>
      <c r="B5" s="103">
        <f aca="true" t="shared" si="0" ref="B5:B13">((C5+E5+D5)/3)+(1-F5)+(2*(1-G5))+H5+K5+N5</f>
        <v>2.0366666666666666</v>
      </c>
      <c r="C5" s="78">
        <v>0</v>
      </c>
      <c r="D5" s="78">
        <v>0</v>
      </c>
      <c r="E5" s="78">
        <v>2</v>
      </c>
      <c r="F5" s="104">
        <v>0.75</v>
      </c>
      <c r="G5" s="104">
        <v>0.94</v>
      </c>
      <c r="H5" s="105">
        <f aca="true" t="shared" si="1" ref="H5:H13">IF(I5=0,0,(IF(J5&lt;-0.25,0,IF(J5&gt;0,0.5,0.25))))</f>
        <v>0.5</v>
      </c>
      <c r="I5" s="88">
        <v>104</v>
      </c>
      <c r="J5" s="106">
        <v>0.0833</v>
      </c>
      <c r="K5" s="105">
        <f aca="true" t="shared" si="2" ref="K5:K13">IF(L5=0,0,(IF(M5&lt;-0.25,0,IF(M5&gt;0,0.5,0.25))))</f>
        <v>0</v>
      </c>
      <c r="L5" s="88">
        <v>289</v>
      </c>
      <c r="M5" s="106">
        <v>-0.26903553299492383</v>
      </c>
      <c r="N5" s="105">
        <v>0.5</v>
      </c>
    </row>
    <row r="6" spans="1:14" ht="12.75">
      <c r="A6" s="102">
        <v>39685</v>
      </c>
      <c r="B6" s="103">
        <f t="shared" si="0"/>
        <v>1.8061333333333334</v>
      </c>
      <c r="C6" s="78">
        <v>1</v>
      </c>
      <c r="D6" s="78">
        <v>0</v>
      </c>
      <c r="E6" s="78">
        <v>0</v>
      </c>
      <c r="F6" s="104">
        <v>0.6</v>
      </c>
      <c r="G6" s="104">
        <v>0.8386</v>
      </c>
      <c r="H6" s="105">
        <f t="shared" si="1"/>
        <v>0</v>
      </c>
      <c r="I6" s="88">
        <v>77</v>
      </c>
      <c r="J6" s="106">
        <f aca="true" t="shared" si="3" ref="J6:J13">IF(I5=0,0,(I6-I5)/I5)</f>
        <v>-0.25961538461538464</v>
      </c>
      <c r="K6" s="105">
        <f t="shared" si="2"/>
        <v>0.25</v>
      </c>
      <c r="L6" s="88">
        <v>284</v>
      </c>
      <c r="M6" s="106">
        <f aca="true" t="shared" si="4" ref="M6:M13">IF(L5=0,0,(L6-L5)/L5)</f>
        <v>-0.01730103806228374</v>
      </c>
      <c r="N6" s="105">
        <v>0.5</v>
      </c>
    </row>
    <row r="7" spans="1:14" ht="12.75">
      <c r="A7" s="102">
        <v>39692</v>
      </c>
      <c r="B7" s="103">
        <f t="shared" si="0"/>
        <v>2.0325333333333333</v>
      </c>
      <c r="C7" s="78">
        <v>1</v>
      </c>
      <c r="D7" s="78">
        <v>0</v>
      </c>
      <c r="E7" s="78">
        <v>0</v>
      </c>
      <c r="F7" s="104">
        <v>0.5</v>
      </c>
      <c r="G7" s="104">
        <v>0.9004</v>
      </c>
      <c r="H7" s="105">
        <f t="shared" si="1"/>
        <v>0.25</v>
      </c>
      <c r="I7" s="88">
        <v>70</v>
      </c>
      <c r="J7" s="106">
        <f t="shared" si="3"/>
        <v>-0.09090909090909091</v>
      </c>
      <c r="K7" s="105">
        <f t="shared" si="2"/>
        <v>0.25</v>
      </c>
      <c r="L7" s="88">
        <v>282</v>
      </c>
      <c r="M7" s="106">
        <f t="shared" si="4"/>
        <v>-0.007042253521126761</v>
      </c>
      <c r="N7" s="105">
        <v>0.5</v>
      </c>
    </row>
    <row r="8" spans="1:14" ht="12.75">
      <c r="A8" s="102">
        <v>39699</v>
      </c>
      <c r="B8" s="103">
        <f t="shared" si="0"/>
        <v>3.7153333333333336</v>
      </c>
      <c r="C8" s="78">
        <v>4</v>
      </c>
      <c r="D8" s="78">
        <v>1</v>
      </c>
      <c r="E8" s="78">
        <v>2</v>
      </c>
      <c r="F8" s="104">
        <v>0.5</v>
      </c>
      <c r="G8" s="104">
        <v>0.934</v>
      </c>
      <c r="H8" s="105">
        <f t="shared" si="1"/>
        <v>0</v>
      </c>
      <c r="I8" s="88">
        <v>46</v>
      </c>
      <c r="J8" s="106">
        <f t="shared" si="3"/>
        <v>-0.34285714285714286</v>
      </c>
      <c r="K8" s="105">
        <f t="shared" si="2"/>
        <v>0.25</v>
      </c>
      <c r="L8" s="88">
        <v>253</v>
      </c>
      <c r="M8" s="106">
        <f t="shared" si="4"/>
        <v>-0.10283687943262411</v>
      </c>
      <c r="N8" s="105">
        <v>0.5</v>
      </c>
    </row>
    <row r="9" spans="1:14" ht="12.75">
      <c r="A9" s="102">
        <v>39706</v>
      </c>
      <c r="B9" s="103">
        <f t="shared" si="0"/>
        <v>2.9113333333333333</v>
      </c>
      <c r="C9" s="78">
        <v>2</v>
      </c>
      <c r="D9" s="78">
        <v>0</v>
      </c>
      <c r="E9" s="78">
        <v>2</v>
      </c>
      <c r="F9" s="104">
        <v>0.75</v>
      </c>
      <c r="G9" s="104">
        <v>0.961</v>
      </c>
      <c r="H9" s="105">
        <f t="shared" si="1"/>
        <v>0.5</v>
      </c>
      <c r="I9" s="88">
        <v>55</v>
      </c>
      <c r="J9" s="106">
        <f t="shared" si="3"/>
        <v>0.1956521739130435</v>
      </c>
      <c r="K9" s="105">
        <f t="shared" si="2"/>
        <v>0.25</v>
      </c>
      <c r="L9" s="88">
        <v>251</v>
      </c>
      <c r="M9" s="106">
        <f t="shared" si="4"/>
        <v>-0.007905138339920948</v>
      </c>
      <c r="N9" s="105">
        <v>0.5</v>
      </c>
    </row>
    <row r="10" spans="1:14" ht="12.75">
      <c r="A10" s="102">
        <v>39713</v>
      </c>
      <c r="B10" s="103">
        <f t="shared" si="0"/>
        <v>1.8093333333333332</v>
      </c>
      <c r="C10" s="78">
        <v>1</v>
      </c>
      <c r="D10" s="78">
        <v>0</v>
      </c>
      <c r="E10" s="78">
        <v>0</v>
      </c>
      <c r="F10" s="104">
        <v>0.4</v>
      </c>
      <c r="G10" s="104">
        <v>0.937</v>
      </c>
      <c r="H10" s="105">
        <f t="shared" si="1"/>
        <v>0</v>
      </c>
      <c r="I10" s="88">
        <v>39</v>
      </c>
      <c r="J10" s="106">
        <f t="shared" si="3"/>
        <v>-0.2909090909090909</v>
      </c>
      <c r="K10" s="105">
        <f t="shared" si="2"/>
        <v>0.25</v>
      </c>
      <c r="L10" s="88">
        <v>244</v>
      </c>
      <c r="M10" s="106">
        <f t="shared" si="4"/>
        <v>-0.027888446215139442</v>
      </c>
      <c r="N10" s="105">
        <v>0.5</v>
      </c>
    </row>
    <row r="11" spans="1:14" ht="12.75">
      <c r="A11" s="102">
        <v>39720</v>
      </c>
      <c r="B11" s="103">
        <f t="shared" si="0"/>
        <v>2.454238095238095</v>
      </c>
      <c r="C11" s="78">
        <v>2</v>
      </c>
      <c r="D11" s="78">
        <v>0</v>
      </c>
      <c r="E11" s="78">
        <v>1</v>
      </c>
      <c r="F11" s="104">
        <v>0.6</v>
      </c>
      <c r="G11" s="104">
        <v>0.9728809523809524</v>
      </c>
      <c r="H11" s="105">
        <f t="shared" si="1"/>
        <v>0.25</v>
      </c>
      <c r="I11" s="88">
        <v>37</v>
      </c>
      <c r="J11" s="106">
        <f t="shared" si="3"/>
        <v>-0.05128205128205128</v>
      </c>
      <c r="K11" s="105">
        <f t="shared" si="2"/>
        <v>0.25</v>
      </c>
      <c r="L11" s="88">
        <v>210</v>
      </c>
      <c r="M11" s="106">
        <f t="shared" si="4"/>
        <v>-0.13934426229508196</v>
      </c>
      <c r="N11" s="105">
        <v>0.5</v>
      </c>
    </row>
    <row r="12" spans="1:14" ht="12.75">
      <c r="A12" s="102">
        <v>39727</v>
      </c>
      <c r="B12" s="103">
        <f t="shared" si="0"/>
        <v>4.864504761904762</v>
      </c>
      <c r="C12" s="78">
        <v>2</v>
      </c>
      <c r="D12" s="78">
        <v>1</v>
      </c>
      <c r="E12" s="78">
        <v>5</v>
      </c>
      <c r="F12" s="104">
        <v>0.4</v>
      </c>
      <c r="G12" s="104">
        <v>0.9510809523809524</v>
      </c>
      <c r="H12" s="105">
        <f t="shared" si="1"/>
        <v>0.5</v>
      </c>
      <c r="I12" s="88">
        <v>41</v>
      </c>
      <c r="J12" s="106">
        <f t="shared" si="3"/>
        <v>0.10810810810810811</v>
      </c>
      <c r="K12" s="105">
        <f t="shared" si="2"/>
        <v>0.5</v>
      </c>
      <c r="L12" s="88">
        <v>213</v>
      </c>
      <c r="M12" s="106">
        <f t="shared" si="4"/>
        <v>0.014285714285714285</v>
      </c>
      <c r="N12" s="105">
        <v>0.5</v>
      </c>
    </row>
    <row r="13" spans="1:14" ht="12.75">
      <c r="A13" s="102">
        <v>39734</v>
      </c>
      <c r="B13" s="103">
        <f t="shared" si="0"/>
        <v>2.928</v>
      </c>
      <c r="C13" s="78">
        <v>2</v>
      </c>
      <c r="D13" s="78">
        <v>0</v>
      </c>
      <c r="E13" s="78">
        <v>1</v>
      </c>
      <c r="F13" s="104">
        <v>0.4</v>
      </c>
      <c r="G13" s="104">
        <v>0.961</v>
      </c>
      <c r="H13" s="105">
        <f t="shared" si="1"/>
        <v>0.25</v>
      </c>
      <c r="I13" s="88">
        <v>37</v>
      </c>
      <c r="J13" s="106">
        <f t="shared" si="3"/>
        <v>-0.0975609756097561</v>
      </c>
      <c r="K13" s="105">
        <f t="shared" si="2"/>
        <v>0.5</v>
      </c>
      <c r="L13" s="88">
        <v>223</v>
      </c>
      <c r="M13" s="106">
        <f t="shared" si="4"/>
        <v>0.046948356807511735</v>
      </c>
      <c r="N13" s="105">
        <v>0.5</v>
      </c>
    </row>
    <row r="14" spans="1:14" s="97" customFormat="1" ht="12.75">
      <c r="A14" s="107"/>
      <c r="B14" s="107"/>
      <c r="C14" s="107"/>
      <c r="D14" s="107"/>
      <c r="E14" s="107"/>
      <c r="F14" s="107"/>
      <c r="G14" s="107"/>
      <c r="H14" s="107"/>
      <c r="I14" s="107"/>
      <c r="J14" s="107"/>
      <c r="K14" s="107"/>
      <c r="L14" s="107"/>
      <c r="M14" s="107"/>
      <c r="N14" s="107"/>
    </row>
    <row r="15" spans="1:14" ht="12.75">
      <c r="A15" s="132" t="s">
        <v>288</v>
      </c>
      <c r="B15" s="131">
        <f>((C15+E15+D15)/3)+((1-F15))+((1-G15))+H15+K15+N15</f>
        <v>0</v>
      </c>
      <c r="C15" s="78">
        <v>0</v>
      </c>
      <c r="D15" s="78">
        <v>0</v>
      </c>
      <c r="E15" s="78">
        <v>0</v>
      </c>
      <c r="F15" s="104">
        <v>1</v>
      </c>
      <c r="G15" s="104">
        <v>1</v>
      </c>
      <c r="H15" s="105">
        <f>IF(I15=0,0,(IF(J15&lt;-0.25,0,IF(J15&gt;0,0.5,0.25))))</f>
        <v>0</v>
      </c>
      <c r="I15" s="88">
        <v>0</v>
      </c>
      <c r="J15" s="106">
        <f>IF(I14=0,0,(I15-I14)/I14)</f>
        <v>0</v>
      </c>
      <c r="K15" s="105">
        <f>IF(L15=0,0,(IF(M15&lt;-0.25,0,IF(M15&gt;0,0.5,0.25))))</f>
        <v>0</v>
      </c>
      <c r="L15" s="88">
        <v>0</v>
      </c>
      <c r="M15" s="106">
        <f>IF(L14=0,0,(L15-L14)/L14)</f>
        <v>0</v>
      </c>
      <c r="N15" s="105">
        <v>0</v>
      </c>
    </row>
    <row r="16" spans="1:14" ht="12.75">
      <c r="A16" s="107"/>
      <c r="B16" s="107"/>
      <c r="C16" s="107"/>
      <c r="D16" s="107"/>
      <c r="E16" s="107"/>
      <c r="F16" s="107"/>
      <c r="G16" s="107"/>
      <c r="H16" s="107"/>
      <c r="I16" s="107"/>
      <c r="J16" s="107"/>
      <c r="K16" s="107"/>
      <c r="L16" s="107"/>
      <c r="M16" s="107"/>
      <c r="N16" s="107"/>
    </row>
    <row r="17" spans="1:21" ht="13.5" customHeight="1">
      <c r="A17" s="127"/>
      <c r="B17" s="3" t="s">
        <v>287</v>
      </c>
      <c r="C17" s="191" t="s">
        <v>290</v>
      </c>
      <c r="D17" s="191"/>
      <c r="E17" s="191"/>
      <c r="F17" s="191"/>
      <c r="G17" s="191"/>
      <c r="H17" s="191"/>
      <c r="I17" s="191"/>
      <c r="J17" s="191"/>
      <c r="K17" s="191"/>
      <c r="L17" s="191"/>
      <c r="M17" s="127"/>
      <c r="N17" s="127"/>
      <c r="O17" s="127"/>
      <c r="P17" s="127"/>
      <c r="Q17" s="127"/>
      <c r="R17" s="127"/>
      <c r="S17" s="127"/>
      <c r="T17" s="127"/>
      <c r="U17" s="127"/>
    </row>
    <row r="18" spans="1:21" ht="12.75">
      <c r="A18" s="126"/>
      <c r="B18" s="128" t="s">
        <v>282</v>
      </c>
      <c r="C18" s="179" t="s">
        <v>285</v>
      </c>
      <c r="D18" s="179"/>
      <c r="E18" s="179"/>
      <c r="F18" s="179"/>
      <c r="G18" s="179"/>
      <c r="H18" s="179"/>
      <c r="I18" s="179"/>
      <c r="J18" s="179"/>
      <c r="K18" s="179"/>
      <c r="L18" s="179"/>
      <c r="M18" s="127"/>
      <c r="N18" s="127"/>
      <c r="O18" s="127"/>
      <c r="P18" s="127"/>
      <c r="Q18" s="127"/>
      <c r="R18" s="127"/>
      <c r="S18" s="127"/>
      <c r="T18" s="127"/>
      <c r="U18" s="127"/>
    </row>
    <row r="19" spans="1:21" ht="12.75">
      <c r="A19" s="126"/>
      <c r="B19" s="129" t="s">
        <v>283</v>
      </c>
      <c r="C19" s="179" t="s">
        <v>292</v>
      </c>
      <c r="D19" s="179"/>
      <c r="E19" s="179"/>
      <c r="F19" s="179"/>
      <c r="G19" s="179"/>
      <c r="H19" s="179"/>
      <c r="I19" s="179"/>
      <c r="J19" s="179"/>
      <c r="K19" s="179"/>
      <c r="L19" s="179"/>
      <c r="M19" s="127"/>
      <c r="N19" s="127"/>
      <c r="O19" s="127"/>
      <c r="P19" s="127"/>
      <c r="Q19" s="127"/>
      <c r="R19" s="127"/>
      <c r="S19" s="127"/>
      <c r="T19" s="127"/>
      <c r="U19" s="127"/>
    </row>
    <row r="20" spans="1:21" ht="12.75">
      <c r="A20" s="126"/>
      <c r="B20" s="130" t="s">
        <v>284</v>
      </c>
      <c r="C20" s="179" t="s">
        <v>286</v>
      </c>
      <c r="D20" s="179"/>
      <c r="E20" s="179"/>
      <c r="F20" s="179"/>
      <c r="G20" s="179"/>
      <c r="H20" s="179"/>
      <c r="I20" s="179"/>
      <c r="J20" s="179"/>
      <c r="K20" s="179"/>
      <c r="L20" s="179"/>
      <c r="M20" s="127"/>
      <c r="N20" s="127"/>
      <c r="O20" s="127"/>
      <c r="P20" s="127"/>
      <c r="Q20" s="127"/>
      <c r="R20" s="127"/>
      <c r="S20" s="127"/>
      <c r="T20" s="127"/>
      <c r="U20" s="127"/>
    </row>
    <row r="21" spans="1:21" ht="12.75">
      <c r="A21" s="126"/>
      <c r="C21" s="179" t="s">
        <v>235</v>
      </c>
      <c r="D21" s="179"/>
      <c r="E21" s="179"/>
      <c r="F21" s="179"/>
      <c r="G21" s="179"/>
      <c r="H21" s="179"/>
      <c r="I21" s="179"/>
      <c r="J21" s="179"/>
      <c r="K21" s="179"/>
      <c r="L21" s="179"/>
      <c r="M21" s="127"/>
      <c r="N21" s="127"/>
      <c r="O21" s="127"/>
      <c r="P21" s="127"/>
      <c r="Q21" s="127"/>
      <c r="R21" s="127"/>
      <c r="S21" s="127"/>
      <c r="T21" s="127"/>
      <c r="U21" s="127"/>
    </row>
    <row r="22" spans="1:21" ht="12.75">
      <c r="A22" s="126"/>
      <c r="C22" s="179" t="s">
        <v>236</v>
      </c>
      <c r="D22" s="179"/>
      <c r="E22" s="179"/>
      <c r="F22" s="179"/>
      <c r="G22" s="179"/>
      <c r="H22" s="179"/>
      <c r="I22" s="179"/>
      <c r="J22" s="179"/>
      <c r="K22" s="179"/>
      <c r="L22" s="179"/>
      <c r="M22" s="127"/>
      <c r="N22" s="127"/>
      <c r="O22" s="127"/>
      <c r="P22" s="127"/>
      <c r="Q22" s="127"/>
      <c r="R22" s="127"/>
      <c r="S22" s="127"/>
      <c r="T22" s="127"/>
      <c r="U22" s="127"/>
    </row>
    <row r="23" spans="1:21" ht="12.75">
      <c r="A23" s="126"/>
      <c r="C23" s="179" t="s">
        <v>237</v>
      </c>
      <c r="D23" s="179"/>
      <c r="E23" s="179"/>
      <c r="F23" s="179"/>
      <c r="G23" s="179"/>
      <c r="H23" s="179"/>
      <c r="I23" s="179"/>
      <c r="J23" s="179"/>
      <c r="K23" s="179"/>
      <c r="L23" s="179"/>
      <c r="M23" s="127"/>
      <c r="N23" s="127"/>
      <c r="O23" s="127"/>
      <c r="P23" s="127"/>
      <c r="Q23" s="127"/>
      <c r="R23" s="127"/>
      <c r="S23" s="127"/>
      <c r="T23" s="127"/>
      <c r="U23" s="127"/>
    </row>
    <row r="24" ht="12.75">
      <c r="A24" s="109"/>
    </row>
    <row r="25" spans="1:14" ht="12.75">
      <c r="A25" s="110" t="s">
        <v>238</v>
      </c>
      <c r="B25" s="108"/>
      <c r="C25" s="108"/>
      <c r="D25" s="108"/>
      <c r="E25" s="108"/>
      <c r="F25" s="108"/>
      <c r="G25" s="108"/>
      <c r="H25" s="108"/>
      <c r="I25" s="108"/>
      <c r="J25" s="182" t="s">
        <v>311</v>
      </c>
      <c r="K25" s="183"/>
      <c r="L25" s="183"/>
      <c r="M25" s="183"/>
      <c r="N25" s="183"/>
    </row>
    <row r="26" spans="1:14" ht="12.75" customHeight="1">
      <c r="A26" s="111" t="s">
        <v>144</v>
      </c>
      <c r="B26" s="187" t="s">
        <v>239</v>
      </c>
      <c r="C26" s="187"/>
      <c r="D26" s="187"/>
      <c r="E26" s="187"/>
      <c r="F26" s="187"/>
      <c r="G26" s="187"/>
      <c r="H26" s="187"/>
      <c r="I26" s="108"/>
      <c r="J26" s="180" t="s">
        <v>320</v>
      </c>
      <c r="K26" s="181"/>
      <c r="L26" s="181"/>
      <c r="M26" s="181"/>
      <c r="N26" s="181"/>
    </row>
    <row r="27" spans="1:14" ht="12.75" customHeight="1">
      <c r="A27" s="111" t="s">
        <v>240</v>
      </c>
      <c r="B27" s="187" t="s">
        <v>280</v>
      </c>
      <c r="C27" s="187"/>
      <c r="D27" s="187"/>
      <c r="E27" s="187"/>
      <c r="F27" s="187"/>
      <c r="G27" s="187"/>
      <c r="H27" s="187"/>
      <c r="I27" s="108"/>
      <c r="J27" s="180" t="s">
        <v>322</v>
      </c>
      <c r="K27" s="181"/>
      <c r="L27" s="181"/>
      <c r="M27" s="181"/>
      <c r="N27" s="181"/>
    </row>
    <row r="28" spans="1:14" ht="25.5" customHeight="1">
      <c r="A28" s="112" t="s">
        <v>241</v>
      </c>
      <c r="B28" s="187" t="s">
        <v>281</v>
      </c>
      <c r="C28" s="157"/>
      <c r="D28" s="157"/>
      <c r="E28" s="157"/>
      <c r="F28" s="157"/>
      <c r="G28" s="157"/>
      <c r="H28" s="157"/>
      <c r="I28" s="108"/>
      <c r="J28" s="180" t="s">
        <v>321</v>
      </c>
      <c r="K28" s="181"/>
      <c r="L28" s="181"/>
      <c r="M28" s="181"/>
      <c r="N28" s="181"/>
    </row>
    <row r="29" spans="1:14" ht="38.25">
      <c r="A29" s="112" t="s">
        <v>242</v>
      </c>
      <c r="B29" s="187" t="s">
        <v>243</v>
      </c>
      <c r="C29" s="157"/>
      <c r="D29" s="157"/>
      <c r="E29" s="157"/>
      <c r="F29" s="157"/>
      <c r="G29" s="157"/>
      <c r="H29" s="157"/>
      <c r="I29" s="108"/>
      <c r="J29" s="180" t="s">
        <v>323</v>
      </c>
      <c r="K29" s="181"/>
      <c r="L29" s="181"/>
      <c r="M29" s="181"/>
      <c r="N29" s="181"/>
    </row>
    <row r="30" spans="1:14" ht="25.5" customHeight="1">
      <c r="A30" s="112" t="s">
        <v>226</v>
      </c>
      <c r="B30" s="187" t="s">
        <v>244</v>
      </c>
      <c r="C30" s="157"/>
      <c r="D30" s="157"/>
      <c r="E30" s="157"/>
      <c r="F30" s="157"/>
      <c r="G30" s="157"/>
      <c r="H30" s="157"/>
      <c r="I30" s="108"/>
      <c r="J30" s="180" t="s">
        <v>324</v>
      </c>
      <c r="K30" s="181"/>
      <c r="L30" s="181"/>
      <c r="M30" s="181"/>
      <c r="N30" s="181"/>
    </row>
    <row r="31" spans="1:14" ht="51">
      <c r="A31" s="112" t="s">
        <v>245</v>
      </c>
      <c r="B31" s="187" t="s">
        <v>289</v>
      </c>
      <c r="C31" s="157"/>
      <c r="D31" s="157"/>
      <c r="E31" s="157"/>
      <c r="F31" s="157"/>
      <c r="G31" s="157"/>
      <c r="H31" s="157"/>
      <c r="J31" s="180" t="s">
        <v>325</v>
      </c>
      <c r="K31" s="181"/>
      <c r="L31" s="181"/>
      <c r="M31" s="181"/>
      <c r="N31" s="181"/>
    </row>
    <row r="32" spans="1:14" ht="25.5">
      <c r="A32" s="112" t="s">
        <v>246</v>
      </c>
      <c r="B32" s="187" t="s">
        <v>247</v>
      </c>
      <c r="C32" s="157"/>
      <c r="D32" s="157"/>
      <c r="E32" s="157"/>
      <c r="F32" s="157"/>
      <c r="G32" s="157"/>
      <c r="H32" s="157"/>
      <c r="J32" s="180" t="s">
        <v>326</v>
      </c>
      <c r="K32" s="181"/>
      <c r="L32" s="181"/>
      <c r="M32" s="181"/>
      <c r="N32" s="181"/>
    </row>
    <row r="33" spans="2:11" ht="12.75">
      <c r="B33" s="71"/>
      <c r="C33" s="71"/>
      <c r="D33" s="71"/>
      <c r="E33" s="71"/>
      <c r="F33" s="71"/>
      <c r="G33" s="71"/>
      <c r="H33" s="71"/>
      <c r="K33" s="71"/>
    </row>
  </sheetData>
  <mergeCells count="33">
    <mergeCell ref="F3:F4"/>
    <mergeCell ref="G3:G4"/>
    <mergeCell ref="B31:H31"/>
    <mergeCell ref="B32:H32"/>
    <mergeCell ref="B27:H27"/>
    <mergeCell ref="B28:H28"/>
    <mergeCell ref="B29:H29"/>
    <mergeCell ref="B30:H30"/>
    <mergeCell ref="C17:L17"/>
    <mergeCell ref="C18:L18"/>
    <mergeCell ref="L3:L4"/>
    <mergeCell ref="M3:M4"/>
    <mergeCell ref="N3:N4"/>
    <mergeCell ref="B26:H26"/>
    <mergeCell ref="H3:H4"/>
    <mergeCell ref="I3:I4"/>
    <mergeCell ref="J3:J4"/>
    <mergeCell ref="K3:K4"/>
    <mergeCell ref="B3:B4"/>
    <mergeCell ref="C3:E3"/>
    <mergeCell ref="C19:L19"/>
    <mergeCell ref="C20:L20"/>
    <mergeCell ref="C21:L21"/>
    <mergeCell ref="C22:L22"/>
    <mergeCell ref="C23:L23"/>
    <mergeCell ref="J26:N26"/>
    <mergeCell ref="J31:N31"/>
    <mergeCell ref="J32:N32"/>
    <mergeCell ref="J25:N25"/>
    <mergeCell ref="J27:N27"/>
    <mergeCell ref="J28:N28"/>
    <mergeCell ref="J29:N29"/>
    <mergeCell ref="J30:N30"/>
  </mergeCells>
  <conditionalFormatting sqref="M15 J15 J5:J13 M5:M13">
    <cfRule type="cellIs" priority="1" dxfId="0" operator="greaterThan" stopIfTrue="1">
      <formula>0</formula>
    </cfRule>
    <cfRule type="cellIs" priority="2" dxfId="1" operator="between" stopIfTrue="1">
      <formula>0</formula>
      <formula>-0.25</formula>
    </cfRule>
    <cfRule type="cellIs" priority="3" dxfId="2" operator="lessThan" stopIfTrue="1">
      <formula>-0.25</formula>
    </cfRule>
  </conditionalFormatting>
  <conditionalFormatting sqref="H15 K15 K5:K13 H5:H13">
    <cfRule type="cellIs" priority="4" dxfId="2" operator="equal" stopIfTrue="1">
      <formula>0</formula>
    </cfRule>
    <cfRule type="cellIs" priority="5" dxfId="1" operator="between" stopIfTrue="1">
      <formula>0</formula>
      <formula>0.25</formula>
    </cfRule>
    <cfRule type="cellIs" priority="6" dxfId="0" operator="lessThan" stopIfTrue="1">
      <formula>0.25</formula>
    </cfRule>
  </conditionalFormatting>
  <conditionalFormatting sqref="F15 F5:F13">
    <cfRule type="cellIs" priority="7" dxfId="0" operator="lessThan" stopIfTrue="1">
      <formula>0.75</formula>
    </cfRule>
    <cfRule type="cellIs" priority="8" dxfId="1" operator="between" stopIfTrue="1">
      <formula>0.75</formula>
      <formula>0.99</formula>
    </cfRule>
    <cfRule type="cellIs" priority="9" dxfId="2" operator="equal" stopIfTrue="1">
      <formula>1</formula>
    </cfRule>
  </conditionalFormatting>
  <conditionalFormatting sqref="G15 G5:G13">
    <cfRule type="cellIs" priority="10" dxfId="2" operator="greaterThan" stopIfTrue="1">
      <formula>0.95</formula>
    </cfRule>
    <cfRule type="cellIs" priority="11" dxfId="1" operator="between" stopIfTrue="1">
      <formula>0.75</formula>
      <formula>0.95</formula>
    </cfRule>
    <cfRule type="cellIs" priority="12" dxfId="0" operator="lessThan" stopIfTrue="1">
      <formula>0.75</formula>
    </cfRule>
  </conditionalFormatting>
  <conditionalFormatting sqref="C15:E15 C5:E13">
    <cfRule type="cellIs" priority="13" dxfId="0" operator="greaterThan" stopIfTrue="1">
      <formula>5</formula>
    </cfRule>
    <cfRule type="cellIs" priority="14" dxfId="1" operator="between" stopIfTrue="1">
      <formula>1</formula>
      <formula>5</formula>
    </cfRule>
    <cfRule type="cellIs" priority="15" dxfId="2" operator="lessThan" stopIfTrue="1">
      <formula>1</formula>
    </cfRule>
  </conditionalFormatting>
  <conditionalFormatting sqref="B15 B5:B13">
    <cfRule type="cellIs" priority="16" dxfId="2" operator="between" stopIfTrue="1">
      <formula>0</formula>
      <formula>2</formula>
    </cfRule>
    <cfRule type="cellIs" priority="17" dxfId="1" operator="between" stopIfTrue="1">
      <formula>2</formula>
      <formula>5</formula>
    </cfRule>
    <cfRule type="cellIs" priority="18" dxfId="0" operator="greaterThanOrEqual" stopIfTrue="1">
      <formula>5</formula>
    </cfRule>
  </conditionalFormatting>
  <conditionalFormatting sqref="B14:N14 A16:N16 A5:A15">
    <cfRule type="cellIs" priority="19" dxfId="4" operator="greaterThan" stopIfTrue="1">
      <formula>#REF!</formula>
    </cfRule>
  </conditionalFormatting>
  <conditionalFormatting sqref="N15 N5:N13">
    <cfRule type="cellIs" priority="20" dxfId="2" operator="equal" stopIfTrue="1">
      <formula>0</formula>
    </cfRule>
    <cfRule type="cellIs" priority="21" dxfId="0" operator="greaterThanOrEqual" stopIfTrue="1">
      <formula>0.5</formula>
    </cfRule>
  </conditionalFormatting>
  <printOptions/>
  <pageMargins left="0.75" right="0.75" top="1" bottom="1" header="0.5" footer="0.5"/>
  <pageSetup fitToHeight="1" fitToWidth="1" horizontalDpi="600" verticalDpi="600" orientation="landscape" scale="88" r:id="rId3"/>
  <headerFooter alignWithMargins="0">
    <oddFooter>&amp;L&amp;"Arial,Bold"&amp;F&amp;C&amp;D&amp;RPage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7">
      <selection activeCell="A1" sqref="A1:J1"/>
    </sheetView>
  </sheetViews>
  <sheetFormatPr defaultColWidth="9.140625" defaultRowHeight="12.75"/>
  <cols>
    <col min="1" max="1" width="15.7109375" style="0" customWidth="1"/>
    <col min="2" max="2" width="7.00390625" style="0" customWidth="1"/>
    <col min="3" max="8" width="15.7109375" style="0" customWidth="1"/>
    <col min="9" max="9" width="14.8515625" style="0" customWidth="1"/>
    <col min="10" max="10" width="15.7109375" style="0" customWidth="1"/>
  </cols>
  <sheetData>
    <row r="1" spans="1:10" ht="18">
      <c r="A1" s="140" t="s">
        <v>186</v>
      </c>
      <c r="B1" s="140"/>
      <c r="C1" s="140"/>
      <c r="D1" s="140"/>
      <c r="E1" s="140"/>
      <c r="F1" s="140"/>
      <c r="G1" s="140"/>
      <c r="H1" s="140"/>
      <c r="I1" s="140"/>
      <c r="J1" s="140"/>
    </row>
    <row r="2" spans="1:10" ht="12.75">
      <c r="A2" s="11" t="s">
        <v>86</v>
      </c>
      <c r="B2" s="141" t="s">
        <v>85</v>
      </c>
      <c r="C2" s="141"/>
      <c r="D2" s="141"/>
      <c r="E2" s="141"/>
      <c r="F2" s="141" t="s">
        <v>0</v>
      </c>
      <c r="G2" s="141"/>
      <c r="H2" s="141"/>
      <c r="I2" s="141"/>
      <c r="J2" s="141"/>
    </row>
    <row r="3" spans="1:12" ht="64.5" customHeight="1">
      <c r="A3" s="11" t="s">
        <v>16</v>
      </c>
      <c r="B3" s="138" t="s">
        <v>29</v>
      </c>
      <c r="C3" s="138"/>
      <c r="D3" s="138"/>
      <c r="E3" s="138"/>
      <c r="F3" s="142" t="s">
        <v>138</v>
      </c>
      <c r="G3" s="139"/>
      <c r="H3" s="139"/>
      <c r="I3" s="139"/>
      <c r="J3" s="139"/>
      <c r="K3" s="16"/>
      <c r="L3" s="16"/>
    </row>
    <row r="4" spans="1:10" ht="54.75" customHeight="1">
      <c r="A4" s="11" t="s">
        <v>13</v>
      </c>
      <c r="B4" s="138" t="s">
        <v>27</v>
      </c>
      <c r="C4" s="138"/>
      <c r="D4" s="138"/>
      <c r="E4" s="138"/>
      <c r="F4" s="139" t="s">
        <v>201</v>
      </c>
      <c r="G4" s="139"/>
      <c r="H4" s="139"/>
      <c r="I4" s="139"/>
      <c r="J4" s="139"/>
    </row>
    <row r="5" spans="1:10" ht="12.75">
      <c r="A5" s="143" t="s">
        <v>21</v>
      </c>
      <c r="B5" s="143"/>
      <c r="C5" s="138" t="s">
        <v>9</v>
      </c>
      <c r="D5" s="138"/>
      <c r="E5" s="138"/>
      <c r="F5" s="138"/>
      <c r="G5" s="144" t="s">
        <v>51</v>
      </c>
      <c r="H5" s="144"/>
      <c r="I5" s="157" t="s">
        <v>200</v>
      </c>
      <c r="J5" s="157"/>
    </row>
    <row r="7" ht="15.75">
      <c r="A7" s="10" t="s">
        <v>330</v>
      </c>
    </row>
    <row r="8" spans="1:10" ht="12.75">
      <c r="A8" s="12" t="s">
        <v>61</v>
      </c>
      <c r="B8" s="12" t="s">
        <v>332</v>
      </c>
      <c r="C8" s="12" t="s">
        <v>327</v>
      </c>
      <c r="D8" s="12" t="s">
        <v>52</v>
      </c>
      <c r="E8" s="12" t="s">
        <v>53</v>
      </c>
      <c r="F8" s="12" t="s">
        <v>54</v>
      </c>
      <c r="G8" s="12" t="s">
        <v>55</v>
      </c>
      <c r="H8" s="12" t="s">
        <v>56</v>
      </c>
      <c r="I8" s="12" t="s">
        <v>202</v>
      </c>
      <c r="J8" s="2"/>
    </row>
    <row r="9" spans="1:10" ht="12.75">
      <c r="A9" s="31">
        <v>39605</v>
      </c>
      <c r="B9" s="21">
        <v>13</v>
      </c>
      <c r="C9" s="21">
        <v>0</v>
      </c>
      <c r="D9" s="21">
        <v>11</v>
      </c>
      <c r="E9" s="21">
        <v>279</v>
      </c>
      <c r="F9" s="21">
        <v>36</v>
      </c>
      <c r="G9" s="21">
        <v>2</v>
      </c>
      <c r="H9" s="5">
        <f aca="true" t="shared" si="0" ref="H9:H27">SUM(C9:G9)</f>
        <v>328</v>
      </c>
      <c r="I9" s="5">
        <f aca="true" t="shared" si="1" ref="I9:I27">SUM(C9:E9)</f>
        <v>290</v>
      </c>
      <c r="J9" s="2"/>
    </row>
    <row r="10" spans="1:10" ht="12.75">
      <c r="A10" s="31">
        <v>39612</v>
      </c>
      <c r="B10" s="21">
        <v>14</v>
      </c>
      <c r="C10" s="21">
        <v>0</v>
      </c>
      <c r="D10" s="21">
        <v>9</v>
      </c>
      <c r="E10" s="21">
        <v>270</v>
      </c>
      <c r="F10" s="21">
        <v>36</v>
      </c>
      <c r="G10" s="21">
        <v>4</v>
      </c>
      <c r="H10" s="5">
        <f t="shared" si="0"/>
        <v>319</v>
      </c>
      <c r="I10" s="5">
        <f t="shared" si="1"/>
        <v>279</v>
      </c>
      <c r="J10" s="2"/>
    </row>
    <row r="11" spans="1:10" ht="12.75">
      <c r="A11" s="31">
        <v>39619</v>
      </c>
      <c r="B11" s="21">
        <v>15</v>
      </c>
      <c r="C11" s="21">
        <v>0</v>
      </c>
      <c r="D11" s="21">
        <v>8</v>
      </c>
      <c r="E11" s="21">
        <v>296</v>
      </c>
      <c r="F11" s="21">
        <v>50</v>
      </c>
      <c r="G11" s="21">
        <v>4</v>
      </c>
      <c r="H11" s="5">
        <f t="shared" si="0"/>
        <v>358</v>
      </c>
      <c r="I11" s="5">
        <f t="shared" si="1"/>
        <v>304</v>
      </c>
      <c r="J11" s="2"/>
    </row>
    <row r="12" spans="1:10" ht="12.75">
      <c r="A12" s="31">
        <v>39626</v>
      </c>
      <c r="B12" s="21">
        <v>16</v>
      </c>
      <c r="C12" s="21">
        <v>0</v>
      </c>
      <c r="D12" s="21">
        <v>10</v>
      </c>
      <c r="E12" s="21">
        <v>316</v>
      </c>
      <c r="F12" s="21">
        <v>55</v>
      </c>
      <c r="G12" s="21">
        <v>4</v>
      </c>
      <c r="H12" s="5">
        <f t="shared" si="0"/>
        <v>385</v>
      </c>
      <c r="I12" s="5">
        <f t="shared" si="1"/>
        <v>326</v>
      </c>
      <c r="J12" s="2"/>
    </row>
    <row r="13" spans="1:10" ht="12.75">
      <c r="A13" s="31">
        <v>39632</v>
      </c>
      <c r="B13" s="21">
        <v>17</v>
      </c>
      <c r="C13" s="21">
        <v>1</v>
      </c>
      <c r="D13" s="21">
        <v>10</v>
      </c>
      <c r="E13" s="21">
        <v>341</v>
      </c>
      <c r="F13" s="21">
        <v>53</v>
      </c>
      <c r="G13" s="21">
        <v>4</v>
      </c>
      <c r="H13" s="5">
        <f t="shared" si="0"/>
        <v>409</v>
      </c>
      <c r="I13" s="5">
        <f t="shared" si="1"/>
        <v>352</v>
      </c>
      <c r="J13" s="2"/>
    </row>
    <row r="14" spans="1:10" ht="12.75">
      <c r="A14" s="31">
        <v>39640</v>
      </c>
      <c r="B14" s="21">
        <v>18</v>
      </c>
      <c r="C14" s="21">
        <v>1</v>
      </c>
      <c r="D14" s="21">
        <v>21</v>
      </c>
      <c r="E14" s="21">
        <v>325</v>
      </c>
      <c r="F14" s="21">
        <v>56</v>
      </c>
      <c r="G14" s="21">
        <v>4</v>
      </c>
      <c r="H14" s="5">
        <f t="shared" si="0"/>
        <v>407</v>
      </c>
      <c r="I14" s="5">
        <f t="shared" si="1"/>
        <v>347</v>
      </c>
      <c r="J14" s="2"/>
    </row>
    <row r="15" spans="1:10" ht="12.75">
      <c r="A15" s="31">
        <v>39647</v>
      </c>
      <c r="B15" s="21">
        <v>19</v>
      </c>
      <c r="C15" s="21">
        <v>1</v>
      </c>
      <c r="D15" s="21">
        <v>17</v>
      </c>
      <c r="E15" s="21">
        <v>355</v>
      </c>
      <c r="F15" s="21">
        <v>51</v>
      </c>
      <c r="G15" s="21">
        <v>5</v>
      </c>
      <c r="H15" s="5">
        <f t="shared" si="0"/>
        <v>429</v>
      </c>
      <c r="I15" s="5">
        <f t="shared" si="1"/>
        <v>373</v>
      </c>
      <c r="J15" s="2"/>
    </row>
    <row r="16" spans="1:10" ht="12.75">
      <c r="A16" s="31">
        <v>39654</v>
      </c>
      <c r="B16" s="21">
        <v>20</v>
      </c>
      <c r="C16" s="21">
        <v>1</v>
      </c>
      <c r="D16" s="21">
        <v>27</v>
      </c>
      <c r="E16" s="21">
        <v>373</v>
      </c>
      <c r="F16" s="21">
        <v>47</v>
      </c>
      <c r="G16" s="21">
        <v>4</v>
      </c>
      <c r="H16" s="5">
        <f t="shared" si="0"/>
        <v>452</v>
      </c>
      <c r="I16" s="5">
        <f t="shared" si="1"/>
        <v>401</v>
      </c>
      <c r="J16" s="2"/>
    </row>
    <row r="17" spans="1:10" ht="12.75">
      <c r="A17" s="31">
        <v>39661</v>
      </c>
      <c r="B17" s="21">
        <v>21</v>
      </c>
      <c r="C17" s="21">
        <v>1</v>
      </c>
      <c r="D17" s="21">
        <v>33</v>
      </c>
      <c r="E17" s="21">
        <v>376</v>
      </c>
      <c r="F17" s="21">
        <v>51</v>
      </c>
      <c r="G17" s="21">
        <v>4</v>
      </c>
      <c r="H17" s="5">
        <f t="shared" si="0"/>
        <v>465</v>
      </c>
      <c r="I17" s="5">
        <f t="shared" si="1"/>
        <v>410</v>
      </c>
      <c r="J17" s="2"/>
    </row>
    <row r="18" spans="1:10" ht="12.75">
      <c r="A18" s="31">
        <v>39668</v>
      </c>
      <c r="B18" s="21">
        <v>22</v>
      </c>
      <c r="C18" s="21">
        <v>1</v>
      </c>
      <c r="D18" s="21">
        <v>36</v>
      </c>
      <c r="E18" s="21">
        <v>357</v>
      </c>
      <c r="F18" s="21">
        <v>47</v>
      </c>
      <c r="G18" s="21">
        <v>4</v>
      </c>
      <c r="H18" s="5">
        <f t="shared" si="0"/>
        <v>445</v>
      </c>
      <c r="I18" s="5">
        <f t="shared" si="1"/>
        <v>394</v>
      </c>
      <c r="J18" s="97"/>
    </row>
    <row r="19" spans="1:10" ht="12.75">
      <c r="A19" s="31">
        <v>39682</v>
      </c>
      <c r="B19" s="21">
        <v>23</v>
      </c>
      <c r="C19" s="21">
        <v>1</v>
      </c>
      <c r="D19" s="21">
        <v>24</v>
      </c>
      <c r="E19" s="21">
        <v>264</v>
      </c>
      <c r="F19" s="21">
        <v>40</v>
      </c>
      <c r="G19" s="21">
        <v>4</v>
      </c>
      <c r="H19" s="5">
        <f t="shared" si="0"/>
        <v>333</v>
      </c>
      <c r="I19" s="5">
        <f t="shared" si="1"/>
        <v>289</v>
      </c>
      <c r="J19" s="97"/>
    </row>
    <row r="20" spans="1:10" ht="12.75">
      <c r="A20" s="31">
        <v>39689</v>
      </c>
      <c r="B20" s="21">
        <v>24</v>
      </c>
      <c r="C20" s="21">
        <v>0</v>
      </c>
      <c r="D20" s="21">
        <v>25</v>
      </c>
      <c r="E20" s="21">
        <v>259</v>
      </c>
      <c r="F20" s="21">
        <v>40</v>
      </c>
      <c r="G20" s="21">
        <v>4</v>
      </c>
      <c r="H20" s="5">
        <f t="shared" si="0"/>
        <v>328</v>
      </c>
      <c r="I20" s="5">
        <f t="shared" si="1"/>
        <v>284</v>
      </c>
      <c r="J20" s="97"/>
    </row>
    <row r="21" spans="1:10" ht="12.75">
      <c r="A21" s="31">
        <v>39696</v>
      </c>
      <c r="B21" s="21">
        <v>25</v>
      </c>
      <c r="C21" s="21">
        <v>0</v>
      </c>
      <c r="D21" s="21">
        <v>27</v>
      </c>
      <c r="E21" s="21">
        <v>255</v>
      </c>
      <c r="F21" s="21">
        <v>44</v>
      </c>
      <c r="G21" s="21">
        <v>3</v>
      </c>
      <c r="H21" s="5">
        <f t="shared" si="0"/>
        <v>329</v>
      </c>
      <c r="I21" s="5">
        <f t="shared" si="1"/>
        <v>282</v>
      </c>
      <c r="J21" s="97"/>
    </row>
    <row r="22" spans="1:10" ht="12.75">
      <c r="A22" s="31">
        <v>39703</v>
      </c>
      <c r="B22" s="21">
        <v>26</v>
      </c>
      <c r="C22" s="21">
        <v>0</v>
      </c>
      <c r="D22" s="21">
        <v>20</v>
      </c>
      <c r="E22" s="21">
        <v>233</v>
      </c>
      <c r="F22" s="21">
        <v>40</v>
      </c>
      <c r="G22" s="21">
        <v>4</v>
      </c>
      <c r="H22" s="5">
        <f t="shared" si="0"/>
        <v>297</v>
      </c>
      <c r="I22" s="5">
        <f t="shared" si="1"/>
        <v>253</v>
      </c>
      <c r="J22" s="2"/>
    </row>
    <row r="23" spans="1:10" ht="12.75">
      <c r="A23" s="31">
        <v>39710</v>
      </c>
      <c r="B23" s="21">
        <v>27</v>
      </c>
      <c r="C23" s="21">
        <v>0</v>
      </c>
      <c r="D23" s="21">
        <v>21</v>
      </c>
      <c r="E23" s="21">
        <v>230</v>
      </c>
      <c r="F23" s="21">
        <v>37</v>
      </c>
      <c r="G23" s="21">
        <v>5</v>
      </c>
      <c r="H23" s="5">
        <f t="shared" si="0"/>
        <v>293</v>
      </c>
      <c r="I23" s="5">
        <f t="shared" si="1"/>
        <v>251</v>
      </c>
      <c r="J23" s="2"/>
    </row>
    <row r="24" spans="1:10" ht="12.75">
      <c r="A24" s="31">
        <v>39717</v>
      </c>
      <c r="B24" s="21">
        <v>28</v>
      </c>
      <c r="C24" s="21">
        <v>0</v>
      </c>
      <c r="D24" s="21">
        <v>20</v>
      </c>
      <c r="E24" s="21">
        <v>224</v>
      </c>
      <c r="F24" s="21">
        <v>43</v>
      </c>
      <c r="G24" s="21">
        <v>5</v>
      </c>
      <c r="H24" s="5">
        <f t="shared" si="0"/>
        <v>292</v>
      </c>
      <c r="I24" s="5">
        <f t="shared" si="1"/>
        <v>244</v>
      </c>
      <c r="J24" s="2"/>
    </row>
    <row r="25" spans="1:10" ht="12.75">
      <c r="A25" s="31">
        <v>39724</v>
      </c>
      <c r="B25" s="21">
        <v>29</v>
      </c>
      <c r="C25" s="21">
        <v>0</v>
      </c>
      <c r="D25" s="21">
        <v>17</v>
      </c>
      <c r="E25" s="21">
        <v>193</v>
      </c>
      <c r="F25" s="21">
        <v>42</v>
      </c>
      <c r="G25" s="21">
        <v>2</v>
      </c>
      <c r="H25" s="5">
        <f t="shared" si="0"/>
        <v>254</v>
      </c>
      <c r="I25" s="5">
        <f t="shared" si="1"/>
        <v>210</v>
      </c>
      <c r="J25" s="2"/>
    </row>
    <row r="26" spans="1:10" ht="12.75">
      <c r="A26" s="31">
        <v>39731</v>
      </c>
      <c r="B26" s="21">
        <v>30</v>
      </c>
      <c r="C26" s="21">
        <v>0</v>
      </c>
      <c r="D26" s="21">
        <v>17</v>
      </c>
      <c r="E26" s="21">
        <v>196</v>
      </c>
      <c r="F26" s="21">
        <v>41</v>
      </c>
      <c r="G26" s="21">
        <v>3</v>
      </c>
      <c r="H26" s="5">
        <f t="shared" si="0"/>
        <v>257</v>
      </c>
      <c r="I26" s="5">
        <f t="shared" si="1"/>
        <v>213</v>
      </c>
      <c r="J26" s="2"/>
    </row>
    <row r="27" spans="1:10" ht="12.75">
      <c r="A27" s="31">
        <v>39738</v>
      </c>
      <c r="B27" s="21">
        <v>31</v>
      </c>
      <c r="C27" s="21">
        <v>0</v>
      </c>
      <c r="D27" s="21">
        <v>19</v>
      </c>
      <c r="E27" s="21">
        <v>204</v>
      </c>
      <c r="F27" s="21">
        <v>36</v>
      </c>
      <c r="G27" s="21">
        <v>2</v>
      </c>
      <c r="H27" s="5">
        <f t="shared" si="0"/>
        <v>261</v>
      </c>
      <c r="I27" s="5">
        <f t="shared" si="1"/>
        <v>223</v>
      </c>
      <c r="J27" s="2"/>
    </row>
  </sheetData>
  <mergeCells count="11">
    <mergeCell ref="A5:B5"/>
    <mergeCell ref="C5:F5"/>
    <mergeCell ref="G5:H5"/>
    <mergeCell ref="I5:J5"/>
    <mergeCell ref="B4:E4"/>
    <mergeCell ref="F4:J4"/>
    <mergeCell ref="A1:J1"/>
    <mergeCell ref="B2:E2"/>
    <mergeCell ref="F2:J2"/>
    <mergeCell ref="B3:E3"/>
    <mergeCell ref="F3:J3"/>
  </mergeCells>
  <printOptions/>
  <pageMargins left="0.75" right="0.75" top="1" bottom="1" header="0.5" footer="0.5"/>
  <pageSetup fitToHeight="1" fitToWidth="1" horizontalDpi="600" verticalDpi="600" orientation="landscape" scale="65" r:id="rId2"/>
  <headerFooter alignWithMargins="0">
    <oddFooter>&amp;L&amp;"Arial,Bold"&amp;F&amp;C&amp;D&amp;RPage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12"/>
  <sheetViews>
    <sheetView workbookViewId="0" topLeftCell="A1">
      <selection activeCell="A1" sqref="A1:J1"/>
    </sheetView>
  </sheetViews>
  <sheetFormatPr defaultColWidth="9.140625" defaultRowHeight="12.75"/>
  <cols>
    <col min="1" max="1" width="18.28125" style="0" customWidth="1"/>
    <col min="2" max="2" width="16.7109375" style="0" bestFit="1" customWidth="1"/>
    <col min="3" max="3" width="26.00390625" style="0" bestFit="1" customWidth="1"/>
    <col min="4" max="4" width="36.00390625" style="0" customWidth="1"/>
  </cols>
  <sheetData>
    <row r="1" spans="1:10" ht="18">
      <c r="A1" s="140" t="s">
        <v>176</v>
      </c>
      <c r="B1" s="140"/>
      <c r="C1" s="140"/>
      <c r="D1" s="140"/>
      <c r="E1" s="140"/>
      <c r="F1" s="140"/>
      <c r="G1" s="140"/>
      <c r="H1" s="140"/>
      <c r="I1" s="140"/>
      <c r="J1" s="140"/>
    </row>
    <row r="2" spans="1:10" ht="12.75">
      <c r="A2" s="11" t="s">
        <v>86</v>
      </c>
      <c r="B2" s="141" t="s">
        <v>85</v>
      </c>
      <c r="C2" s="141"/>
      <c r="D2" s="141"/>
      <c r="E2" s="141"/>
      <c r="F2" s="141" t="s">
        <v>0</v>
      </c>
      <c r="G2" s="141"/>
      <c r="H2" s="141"/>
      <c r="I2" s="141"/>
      <c r="J2" s="141"/>
    </row>
    <row r="3" spans="1:12" ht="54.75" customHeight="1">
      <c r="A3" s="11" t="s">
        <v>2</v>
      </c>
      <c r="B3" s="138" t="s">
        <v>92</v>
      </c>
      <c r="C3" s="138"/>
      <c r="D3" s="138"/>
      <c r="E3" s="138"/>
      <c r="F3" s="142" t="s">
        <v>306</v>
      </c>
      <c r="G3" s="139"/>
      <c r="H3" s="139"/>
      <c r="I3" s="139"/>
      <c r="J3" s="139"/>
      <c r="K3" s="16"/>
      <c r="L3" s="16"/>
    </row>
    <row r="4" spans="1:10" ht="54.75" customHeight="1">
      <c r="A4" s="11" t="s">
        <v>17</v>
      </c>
      <c r="B4" s="138" t="s">
        <v>93</v>
      </c>
      <c r="C4" s="138"/>
      <c r="D4" s="138"/>
      <c r="E4" s="138"/>
      <c r="F4" s="142" t="s">
        <v>306</v>
      </c>
      <c r="G4" s="139"/>
      <c r="H4" s="139"/>
      <c r="I4" s="139"/>
      <c r="J4" s="139"/>
    </row>
    <row r="5" spans="1:10" ht="12.75">
      <c r="A5" s="143" t="s">
        <v>21</v>
      </c>
      <c r="B5" s="143"/>
      <c r="C5" s="138" t="s">
        <v>32</v>
      </c>
      <c r="D5" s="138"/>
      <c r="E5" s="138"/>
      <c r="F5" s="138"/>
      <c r="G5" s="144" t="s">
        <v>51</v>
      </c>
      <c r="H5" s="144"/>
      <c r="I5" s="157" t="s">
        <v>199</v>
      </c>
      <c r="J5" s="157"/>
    </row>
    <row r="6" spans="1:10" ht="12.75">
      <c r="A6" s="36"/>
      <c r="B6" s="36"/>
      <c r="C6" s="13"/>
      <c r="D6" s="13"/>
      <c r="E6" s="13"/>
      <c r="F6" s="13"/>
      <c r="G6" s="37"/>
      <c r="H6" s="37"/>
      <c r="I6" s="38"/>
      <c r="J6" s="38"/>
    </row>
    <row r="7" spans="1:10" ht="12.75">
      <c r="A7" s="36"/>
      <c r="B7" s="36"/>
      <c r="C7" s="13"/>
      <c r="D7" s="13"/>
      <c r="E7" s="13"/>
      <c r="F7" s="13"/>
      <c r="G7" s="37"/>
      <c r="H7" s="37"/>
      <c r="I7" s="38"/>
      <c r="J7" s="38"/>
    </row>
    <row r="8" spans="1:10" ht="18">
      <c r="A8" s="140" t="s">
        <v>177</v>
      </c>
      <c r="B8" s="140"/>
      <c r="C8" s="140"/>
      <c r="D8" s="140"/>
      <c r="E8" s="140"/>
      <c r="F8" s="140"/>
      <c r="G8" s="140"/>
      <c r="H8" s="140"/>
      <c r="I8" s="140"/>
      <c r="J8" s="140"/>
    </row>
    <row r="9" spans="1:10" ht="12.75">
      <c r="A9" s="11" t="s">
        <v>86</v>
      </c>
      <c r="B9" s="141" t="s">
        <v>85</v>
      </c>
      <c r="C9" s="141"/>
      <c r="D9" s="141"/>
      <c r="E9" s="141"/>
      <c r="F9" s="141" t="s">
        <v>0</v>
      </c>
      <c r="G9" s="141"/>
      <c r="H9" s="141"/>
      <c r="I9" s="141"/>
      <c r="J9" s="141"/>
    </row>
    <row r="10" spans="1:10" ht="54.75" customHeight="1">
      <c r="A10" s="11" t="s">
        <v>18</v>
      </c>
      <c r="B10" s="138" t="s">
        <v>30</v>
      </c>
      <c r="C10" s="138"/>
      <c r="D10" s="138"/>
      <c r="E10" s="138"/>
      <c r="F10" s="142" t="s">
        <v>166</v>
      </c>
      <c r="G10" s="139"/>
      <c r="H10" s="139"/>
      <c r="I10" s="139"/>
      <c r="J10" s="139"/>
    </row>
    <row r="11" spans="1:10" ht="54.75" customHeight="1">
      <c r="A11" s="11" t="s">
        <v>19</v>
      </c>
      <c r="B11" s="138" t="s">
        <v>31</v>
      </c>
      <c r="C11" s="138"/>
      <c r="D11" s="138"/>
      <c r="E11" s="138"/>
      <c r="F11" s="142" t="s">
        <v>166</v>
      </c>
      <c r="G11" s="139"/>
      <c r="H11" s="139"/>
      <c r="I11" s="139"/>
      <c r="J11" s="139"/>
    </row>
    <row r="12" spans="1:10" ht="12.75">
      <c r="A12" s="143" t="s">
        <v>21</v>
      </c>
      <c r="B12" s="143"/>
      <c r="C12" s="138" t="s">
        <v>9</v>
      </c>
      <c r="D12" s="138"/>
      <c r="E12" s="138"/>
      <c r="F12" s="138"/>
      <c r="G12" s="144" t="s">
        <v>51</v>
      </c>
      <c r="H12" s="144"/>
      <c r="I12" s="157" t="s">
        <v>199</v>
      </c>
      <c r="J12" s="157"/>
    </row>
  </sheetData>
  <mergeCells count="22">
    <mergeCell ref="B11:E11"/>
    <mergeCell ref="F11:J11"/>
    <mergeCell ref="A12:B12"/>
    <mergeCell ref="C12:F12"/>
    <mergeCell ref="G12:H12"/>
    <mergeCell ref="I12:J12"/>
    <mergeCell ref="A8:J8"/>
    <mergeCell ref="A5:B5"/>
    <mergeCell ref="C5:F5"/>
    <mergeCell ref="G5:H5"/>
    <mergeCell ref="I5:J5"/>
    <mergeCell ref="B10:E10"/>
    <mergeCell ref="F10:J10"/>
    <mergeCell ref="B9:E9"/>
    <mergeCell ref="F9:J9"/>
    <mergeCell ref="B4:E4"/>
    <mergeCell ref="F4:J4"/>
    <mergeCell ref="A1:J1"/>
    <mergeCell ref="B2:E2"/>
    <mergeCell ref="F2:J2"/>
    <mergeCell ref="B3:E3"/>
    <mergeCell ref="F3:J3"/>
  </mergeCells>
  <printOptions/>
  <pageMargins left="0.75" right="0.75" top="1" bottom="1" header="0.5" footer="0.5"/>
  <pageSetup fitToHeight="1" fitToWidth="1" horizontalDpi="600" verticalDpi="600" orientation="landscape" scale="81" r:id="rId1"/>
  <headerFooter alignWithMargins="0">
    <oddFooter>&amp;L&amp;"Arial,Bold"&amp;F&amp;C&amp;D&amp;RPage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1" sqref="A1:J1"/>
    </sheetView>
  </sheetViews>
  <sheetFormatPr defaultColWidth="9.140625" defaultRowHeight="12.75"/>
  <cols>
    <col min="3" max="8" width="19.57421875" style="0" customWidth="1"/>
  </cols>
  <sheetData>
    <row r="1" spans="1:10" ht="18">
      <c r="A1" s="140" t="s">
        <v>178</v>
      </c>
      <c r="B1" s="140"/>
      <c r="C1" s="140"/>
      <c r="D1" s="140"/>
      <c r="E1" s="140"/>
      <c r="F1" s="140"/>
      <c r="G1" s="140"/>
      <c r="H1" s="140"/>
      <c r="I1" s="140"/>
      <c r="J1" s="140"/>
    </row>
    <row r="2" spans="1:10" ht="12.75">
      <c r="A2" s="11" t="s">
        <v>86</v>
      </c>
      <c r="B2" s="141" t="s">
        <v>85</v>
      </c>
      <c r="C2" s="141"/>
      <c r="D2" s="141"/>
      <c r="E2" s="141"/>
      <c r="F2" s="141" t="s">
        <v>0</v>
      </c>
      <c r="G2" s="141"/>
      <c r="H2" s="141"/>
      <c r="I2" s="141"/>
      <c r="J2" s="141"/>
    </row>
    <row r="3" spans="1:12" ht="84.75" customHeight="1">
      <c r="A3" s="11" t="s">
        <v>3</v>
      </c>
      <c r="B3" s="138" t="s">
        <v>59</v>
      </c>
      <c r="C3" s="138"/>
      <c r="D3" s="138"/>
      <c r="E3" s="138"/>
      <c r="F3" s="139" t="s">
        <v>273</v>
      </c>
      <c r="G3" s="139"/>
      <c r="H3" s="139"/>
      <c r="I3" s="139"/>
      <c r="J3" s="139"/>
      <c r="K3" s="16"/>
      <c r="L3" s="16"/>
    </row>
    <row r="4" spans="1:10" ht="84.75" customHeight="1">
      <c r="A4" s="11" t="s">
        <v>1</v>
      </c>
      <c r="B4" s="138" t="s">
        <v>22</v>
      </c>
      <c r="C4" s="138"/>
      <c r="D4" s="138"/>
      <c r="E4" s="138"/>
      <c r="F4" s="139" t="s">
        <v>274</v>
      </c>
      <c r="G4" s="139"/>
      <c r="H4" s="139"/>
      <c r="I4" s="139"/>
      <c r="J4" s="139"/>
    </row>
    <row r="5" spans="1:10" ht="84.75" customHeight="1">
      <c r="A5" s="11" t="s">
        <v>4</v>
      </c>
      <c r="B5" s="138" t="s">
        <v>23</v>
      </c>
      <c r="C5" s="138"/>
      <c r="D5" s="138"/>
      <c r="E5" s="138"/>
      <c r="F5" s="159" t="s">
        <v>308</v>
      </c>
      <c r="G5" s="160"/>
      <c r="H5" s="160"/>
      <c r="I5" s="160"/>
      <c r="J5" s="160"/>
    </row>
    <row r="6" spans="1:10" ht="84.75" customHeight="1">
      <c r="A6" s="11" t="s">
        <v>5</v>
      </c>
      <c r="B6" s="138" t="s">
        <v>57</v>
      </c>
      <c r="C6" s="138"/>
      <c r="D6" s="138"/>
      <c r="E6" s="138"/>
      <c r="F6" s="139" t="s">
        <v>275</v>
      </c>
      <c r="G6" s="139"/>
      <c r="H6" s="139"/>
      <c r="I6" s="139"/>
      <c r="J6" s="139"/>
    </row>
    <row r="7" spans="1:10" ht="84.75" customHeight="1">
      <c r="A7" s="11" t="s">
        <v>11</v>
      </c>
      <c r="B7" s="138" t="s">
        <v>94</v>
      </c>
      <c r="C7" s="138"/>
      <c r="D7" s="138"/>
      <c r="E7" s="138"/>
      <c r="F7" s="139" t="s">
        <v>276</v>
      </c>
      <c r="G7" s="139"/>
      <c r="H7" s="139"/>
      <c r="I7" s="139"/>
      <c r="J7" s="139"/>
    </row>
    <row r="8" spans="1:10" ht="12.75">
      <c r="A8" s="143" t="s">
        <v>21</v>
      </c>
      <c r="B8" s="143"/>
      <c r="C8" s="138" t="s">
        <v>58</v>
      </c>
      <c r="D8" s="138"/>
      <c r="E8" s="138"/>
      <c r="F8" s="138"/>
      <c r="G8" s="144" t="s">
        <v>51</v>
      </c>
      <c r="H8" s="144"/>
      <c r="I8" s="157" t="s">
        <v>198</v>
      </c>
      <c r="J8" s="157"/>
    </row>
    <row r="10" spans="1:10" ht="20.25">
      <c r="A10" s="158" t="s">
        <v>139</v>
      </c>
      <c r="B10" s="158"/>
      <c r="C10" s="158"/>
      <c r="D10" s="158"/>
      <c r="E10" s="158"/>
      <c r="F10" s="158"/>
      <c r="G10" s="158"/>
      <c r="H10" s="158"/>
      <c r="I10" s="158"/>
      <c r="J10" s="158"/>
    </row>
  </sheetData>
  <mergeCells count="18">
    <mergeCell ref="B5:E5"/>
    <mergeCell ref="B6:E6"/>
    <mergeCell ref="F3:J3"/>
    <mergeCell ref="F4:J4"/>
    <mergeCell ref="B2:E2"/>
    <mergeCell ref="F2:J2"/>
    <mergeCell ref="B3:E3"/>
    <mergeCell ref="B4:E4"/>
    <mergeCell ref="A1:J1"/>
    <mergeCell ref="A10:J10"/>
    <mergeCell ref="B7:E7"/>
    <mergeCell ref="F7:J7"/>
    <mergeCell ref="F5:J5"/>
    <mergeCell ref="F6:J6"/>
    <mergeCell ref="A8:B8"/>
    <mergeCell ref="C8:F8"/>
    <mergeCell ref="G8:H8"/>
    <mergeCell ref="I8:J8"/>
  </mergeCells>
  <printOptions/>
  <pageMargins left="0.75" right="0.75" top="1" bottom="1" header="0.5" footer="0.5"/>
  <pageSetup fitToHeight="1" fitToWidth="1" horizontalDpi="600" verticalDpi="600" orientation="landscape" scale="80" r:id="rId1"/>
  <headerFooter alignWithMargins="0">
    <oddFooter>&amp;L&amp;"Arial,Bold"&amp;F&amp;C&amp;D&amp;RPage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67"/>
  <sheetViews>
    <sheetView workbookViewId="0" topLeftCell="A21">
      <selection activeCell="H45" sqref="H45"/>
    </sheetView>
  </sheetViews>
  <sheetFormatPr defaultColWidth="9.140625" defaultRowHeight="12.75"/>
  <cols>
    <col min="1" max="1" width="18.28125" style="0" customWidth="1"/>
    <col min="2" max="2" width="16.7109375" style="0" bestFit="1" customWidth="1"/>
    <col min="3" max="3" width="26.00390625" style="0" bestFit="1" customWidth="1"/>
    <col min="4" max="4" width="36.00390625" style="0" customWidth="1"/>
  </cols>
  <sheetData>
    <row r="1" spans="1:10" ht="18">
      <c r="A1" s="140" t="s">
        <v>179</v>
      </c>
      <c r="B1" s="140"/>
      <c r="C1" s="140"/>
      <c r="D1" s="140"/>
      <c r="E1" s="140"/>
      <c r="F1" s="140"/>
      <c r="G1" s="140"/>
      <c r="H1" s="140"/>
      <c r="I1" s="140"/>
      <c r="J1" s="140"/>
    </row>
    <row r="2" spans="1:10" ht="12.75">
      <c r="A2" s="11" t="s">
        <v>86</v>
      </c>
      <c r="B2" s="141" t="s">
        <v>85</v>
      </c>
      <c r="C2" s="141"/>
      <c r="D2" s="141"/>
      <c r="E2" s="141"/>
      <c r="F2" s="141" t="s">
        <v>0</v>
      </c>
      <c r="G2" s="141"/>
      <c r="H2" s="141"/>
      <c r="I2" s="141"/>
      <c r="J2" s="141"/>
    </row>
    <row r="3" spans="1:12" ht="56.25" customHeight="1">
      <c r="A3" s="11" t="s">
        <v>6</v>
      </c>
      <c r="B3" s="138" t="s">
        <v>60</v>
      </c>
      <c r="C3" s="138"/>
      <c r="D3" s="138"/>
      <c r="E3" s="138"/>
      <c r="F3" s="142" t="s">
        <v>307</v>
      </c>
      <c r="G3" s="139"/>
      <c r="H3" s="139"/>
      <c r="I3" s="139"/>
      <c r="J3" s="139"/>
      <c r="K3" s="16"/>
      <c r="L3" s="16"/>
    </row>
    <row r="4" spans="1:10" ht="54.75" customHeight="1">
      <c r="A4" s="143" t="s">
        <v>21</v>
      </c>
      <c r="B4" s="143"/>
      <c r="C4" s="138" t="s">
        <v>33</v>
      </c>
      <c r="D4" s="138"/>
      <c r="E4" s="138"/>
      <c r="F4" s="138"/>
      <c r="G4" s="144" t="s">
        <v>51</v>
      </c>
      <c r="H4" s="144"/>
      <c r="I4" s="157" t="s">
        <v>87</v>
      </c>
      <c r="J4" s="157"/>
    </row>
    <row r="6" spans="1:15" ht="12.75">
      <c r="A6" s="3" t="s">
        <v>61</v>
      </c>
      <c r="B6" s="39" t="s">
        <v>62</v>
      </c>
      <c r="C6" s="39" t="s">
        <v>63</v>
      </c>
      <c r="D6" s="39" t="s">
        <v>64</v>
      </c>
      <c r="E6" s="17"/>
      <c r="F6" s="17"/>
      <c r="G6" s="17"/>
      <c r="H6" s="17"/>
      <c r="I6" s="17"/>
      <c r="J6" s="17"/>
      <c r="K6" s="17"/>
      <c r="L6" s="17"/>
      <c r="M6" s="17"/>
      <c r="N6" s="17"/>
      <c r="O6" s="17"/>
    </row>
    <row r="7" spans="1:4" ht="12.75">
      <c r="A7" s="28">
        <v>39692</v>
      </c>
      <c r="B7" s="8" t="s">
        <v>9</v>
      </c>
      <c r="C7" s="8"/>
      <c r="D7" s="8"/>
    </row>
    <row r="8" spans="1:4" ht="12.75">
      <c r="A8" s="28">
        <f aca="true" t="shared" si="0" ref="A8:A39">A7+1</f>
        <v>39693</v>
      </c>
      <c r="B8" s="7" t="s">
        <v>65</v>
      </c>
      <c r="C8" s="1" t="s">
        <v>66</v>
      </c>
      <c r="D8" s="1" t="s">
        <v>9</v>
      </c>
    </row>
    <row r="9" spans="1:4" ht="12.75">
      <c r="A9" s="28">
        <f t="shared" si="0"/>
        <v>39694</v>
      </c>
      <c r="B9" s="18" t="s">
        <v>67</v>
      </c>
      <c r="C9" s="1"/>
      <c r="D9" s="1"/>
    </row>
    <row r="10" spans="1:4" ht="12.75">
      <c r="A10" s="28">
        <f t="shared" si="0"/>
        <v>39695</v>
      </c>
      <c r="B10" s="18" t="s">
        <v>67</v>
      </c>
      <c r="C10" s="1"/>
      <c r="D10" s="1"/>
    </row>
    <row r="11" spans="1:4" ht="12.75">
      <c r="A11" s="28">
        <f t="shared" si="0"/>
        <v>39696</v>
      </c>
      <c r="B11" s="7" t="s">
        <v>65</v>
      </c>
      <c r="C11" s="1" t="s">
        <v>66</v>
      </c>
      <c r="D11" s="1" t="s">
        <v>9</v>
      </c>
    </row>
    <row r="12" spans="1:4" ht="12.75">
      <c r="A12" s="28">
        <f t="shared" si="0"/>
        <v>39697</v>
      </c>
      <c r="B12" s="8" t="s">
        <v>9</v>
      </c>
      <c r="C12" s="8"/>
      <c r="D12" s="8"/>
    </row>
    <row r="13" spans="1:4" ht="12.75">
      <c r="A13" s="28">
        <f t="shared" si="0"/>
        <v>39698</v>
      </c>
      <c r="B13" s="8" t="s">
        <v>9</v>
      </c>
      <c r="C13" s="8"/>
      <c r="D13" s="8"/>
    </row>
    <row r="14" spans="1:4" ht="12.75">
      <c r="A14" s="28">
        <f t="shared" si="0"/>
        <v>39699</v>
      </c>
      <c r="B14" s="18" t="s">
        <v>67</v>
      </c>
      <c r="C14" s="1"/>
      <c r="D14" s="1"/>
    </row>
    <row r="15" spans="1:4" ht="12.75">
      <c r="A15" s="28">
        <f t="shared" si="0"/>
        <v>39700</v>
      </c>
      <c r="B15" s="7" t="s">
        <v>65</v>
      </c>
      <c r="C15" s="1" t="s">
        <v>68</v>
      </c>
      <c r="D15" s="1" t="s">
        <v>69</v>
      </c>
    </row>
    <row r="16" spans="1:4" ht="12.75">
      <c r="A16" s="28">
        <f t="shared" si="0"/>
        <v>39701</v>
      </c>
      <c r="B16" s="6" t="s">
        <v>67</v>
      </c>
      <c r="C16" s="1"/>
      <c r="D16" s="1"/>
    </row>
    <row r="17" spans="1:4" ht="12.75">
      <c r="A17" s="28">
        <f t="shared" si="0"/>
        <v>39702</v>
      </c>
      <c r="B17" s="7" t="s">
        <v>65</v>
      </c>
      <c r="C17" s="1" t="s">
        <v>70</v>
      </c>
      <c r="D17" s="1" t="s">
        <v>71</v>
      </c>
    </row>
    <row r="18" spans="1:4" ht="12.75">
      <c r="A18" s="28">
        <f t="shared" si="0"/>
        <v>39703</v>
      </c>
      <c r="B18" s="19" t="s">
        <v>65</v>
      </c>
      <c r="C18" s="1" t="s">
        <v>72</v>
      </c>
      <c r="D18" s="1" t="s">
        <v>71</v>
      </c>
    </row>
    <row r="19" spans="1:4" ht="12.75">
      <c r="A19" s="28">
        <f t="shared" si="0"/>
        <v>39704</v>
      </c>
      <c r="B19" s="8" t="s">
        <v>9</v>
      </c>
      <c r="C19" s="8"/>
      <c r="D19" s="8"/>
    </row>
    <row r="20" spans="1:4" ht="12.75">
      <c r="A20" s="28">
        <f t="shared" si="0"/>
        <v>39705</v>
      </c>
      <c r="B20" s="8" t="s">
        <v>9</v>
      </c>
      <c r="C20" s="8"/>
      <c r="D20" s="8"/>
    </row>
    <row r="21" spans="1:4" ht="12.75">
      <c r="A21" s="28">
        <f t="shared" si="0"/>
        <v>39706</v>
      </c>
      <c r="B21" s="18" t="s">
        <v>67</v>
      </c>
      <c r="C21" s="1"/>
      <c r="D21" s="1"/>
    </row>
    <row r="22" spans="1:4" ht="12.75">
      <c r="A22" s="28">
        <f t="shared" si="0"/>
        <v>39707</v>
      </c>
      <c r="B22" s="18" t="s">
        <v>67</v>
      </c>
      <c r="C22" s="1"/>
      <c r="D22" s="1"/>
    </row>
    <row r="23" spans="1:4" ht="12.75">
      <c r="A23" s="28">
        <f t="shared" si="0"/>
        <v>39708</v>
      </c>
      <c r="B23" s="18" t="s">
        <v>67</v>
      </c>
      <c r="C23" s="1"/>
      <c r="D23" s="1"/>
    </row>
    <row r="24" spans="1:4" ht="12.75">
      <c r="A24" s="28">
        <f t="shared" si="0"/>
        <v>39709</v>
      </c>
      <c r="B24" s="7" t="s">
        <v>65</v>
      </c>
      <c r="C24" s="1" t="s">
        <v>73</v>
      </c>
      <c r="D24" s="1" t="s">
        <v>74</v>
      </c>
    </row>
    <row r="25" spans="1:4" ht="12.75">
      <c r="A25" s="28">
        <f t="shared" si="0"/>
        <v>39710</v>
      </c>
      <c r="B25" s="18" t="s">
        <v>67</v>
      </c>
      <c r="C25" s="1"/>
      <c r="D25" s="1"/>
    </row>
    <row r="26" spans="1:4" ht="12.75">
      <c r="A26" s="28">
        <f t="shared" si="0"/>
        <v>39711</v>
      </c>
      <c r="B26" s="8" t="s">
        <v>9</v>
      </c>
      <c r="C26" s="8"/>
      <c r="D26" s="8"/>
    </row>
    <row r="27" spans="1:4" ht="12.75">
      <c r="A27" s="28">
        <f t="shared" si="0"/>
        <v>39712</v>
      </c>
      <c r="B27" s="8" t="s">
        <v>9</v>
      </c>
      <c r="C27" s="8"/>
      <c r="D27" s="8"/>
    </row>
    <row r="28" spans="1:4" ht="12.75">
      <c r="A28" s="28">
        <f t="shared" si="0"/>
        <v>39713</v>
      </c>
      <c r="B28" s="19" t="s">
        <v>65</v>
      </c>
      <c r="C28" s="1" t="s">
        <v>75</v>
      </c>
      <c r="D28" s="1" t="s">
        <v>76</v>
      </c>
    </row>
    <row r="29" spans="1:4" ht="12.75">
      <c r="A29" s="28">
        <f t="shared" si="0"/>
        <v>39714</v>
      </c>
      <c r="B29" s="18" t="s">
        <v>67</v>
      </c>
      <c r="C29" s="1"/>
      <c r="D29" s="1" t="s">
        <v>77</v>
      </c>
    </row>
    <row r="30" spans="1:4" ht="12.75">
      <c r="A30" s="28">
        <f t="shared" si="0"/>
        <v>39715</v>
      </c>
      <c r="B30" s="18" t="s">
        <v>67</v>
      </c>
      <c r="C30" s="1"/>
      <c r="D30" s="1"/>
    </row>
    <row r="31" spans="1:4" ht="12.75">
      <c r="A31" s="28">
        <f t="shared" si="0"/>
        <v>39716</v>
      </c>
      <c r="B31" s="7" t="s">
        <v>65</v>
      </c>
      <c r="C31" s="1" t="s">
        <v>305</v>
      </c>
      <c r="D31" s="1" t="s">
        <v>78</v>
      </c>
    </row>
    <row r="32" spans="1:4" ht="12.75">
      <c r="A32" s="28">
        <f t="shared" si="0"/>
        <v>39717</v>
      </c>
      <c r="B32" s="7" t="s">
        <v>65</v>
      </c>
      <c r="C32" s="1" t="s">
        <v>79</v>
      </c>
      <c r="D32" s="1" t="s">
        <v>80</v>
      </c>
    </row>
    <row r="33" spans="1:4" ht="12.75">
      <c r="A33" s="28">
        <f t="shared" si="0"/>
        <v>39718</v>
      </c>
      <c r="B33" s="8" t="s">
        <v>9</v>
      </c>
      <c r="C33" s="8"/>
      <c r="D33" s="8"/>
    </row>
    <row r="34" spans="1:4" ht="12.75">
      <c r="A34" s="28">
        <f t="shared" si="0"/>
        <v>39719</v>
      </c>
      <c r="B34" s="8" t="s">
        <v>9</v>
      </c>
      <c r="C34" s="8"/>
      <c r="D34" s="8"/>
    </row>
    <row r="35" spans="1:4" ht="12.75">
      <c r="A35" s="28">
        <f t="shared" si="0"/>
        <v>39720</v>
      </c>
      <c r="B35" s="18" t="s">
        <v>67</v>
      </c>
      <c r="C35" s="1"/>
      <c r="D35" s="1"/>
    </row>
    <row r="36" spans="1:4" ht="12.75">
      <c r="A36" s="28">
        <f t="shared" si="0"/>
        <v>39721</v>
      </c>
      <c r="B36" s="19" t="s">
        <v>65</v>
      </c>
      <c r="C36" s="1" t="s">
        <v>81</v>
      </c>
      <c r="D36" s="1" t="s">
        <v>82</v>
      </c>
    </row>
    <row r="37" spans="1:4" ht="12.75">
      <c r="A37" s="28">
        <f t="shared" si="0"/>
        <v>39722</v>
      </c>
      <c r="B37" s="19" t="s">
        <v>65</v>
      </c>
      <c r="C37" s="1" t="s">
        <v>83</v>
      </c>
      <c r="D37" s="1" t="s">
        <v>82</v>
      </c>
    </row>
    <row r="38" spans="1:4" ht="12.75">
      <c r="A38" s="28">
        <f t="shared" si="0"/>
        <v>39723</v>
      </c>
      <c r="B38" s="18" t="s">
        <v>67</v>
      </c>
      <c r="C38" s="1"/>
      <c r="D38" s="1"/>
    </row>
    <row r="39" spans="1:4" ht="12.75">
      <c r="A39" s="28">
        <f t="shared" si="0"/>
        <v>39724</v>
      </c>
      <c r="B39" s="19" t="s">
        <v>65</v>
      </c>
      <c r="C39" s="1" t="s">
        <v>84</v>
      </c>
      <c r="D39" s="1" t="s">
        <v>82</v>
      </c>
    </row>
    <row r="40" spans="1:4" ht="12.75">
      <c r="A40" s="28">
        <f aca="true" t="shared" si="1" ref="A40:A67">A39+1</f>
        <v>39725</v>
      </c>
      <c r="B40" s="8" t="s">
        <v>9</v>
      </c>
      <c r="C40" s="8"/>
      <c r="D40" s="8"/>
    </row>
    <row r="41" spans="1:4" ht="12.75">
      <c r="A41" s="28">
        <f t="shared" si="1"/>
        <v>39726</v>
      </c>
      <c r="B41" s="8" t="s">
        <v>9</v>
      </c>
      <c r="C41" s="8"/>
      <c r="D41" s="8"/>
    </row>
    <row r="42" spans="1:4" ht="12.75">
      <c r="A42" s="28">
        <f t="shared" si="1"/>
        <v>39727</v>
      </c>
      <c r="B42" s="18" t="s">
        <v>67</v>
      </c>
      <c r="C42" s="1"/>
      <c r="D42" s="1"/>
    </row>
    <row r="43" spans="1:4" ht="12.75">
      <c r="A43" s="28">
        <f t="shared" si="1"/>
        <v>39728</v>
      </c>
      <c r="B43" s="19" t="s">
        <v>65</v>
      </c>
      <c r="C43" s="1" t="s">
        <v>305</v>
      </c>
      <c r="D43" s="1" t="s">
        <v>203</v>
      </c>
    </row>
    <row r="44" spans="1:4" ht="12.75">
      <c r="A44" s="28">
        <f t="shared" si="1"/>
        <v>39729</v>
      </c>
      <c r="B44" s="19" t="s">
        <v>65</v>
      </c>
      <c r="C44" s="1" t="s">
        <v>204</v>
      </c>
      <c r="D44" s="1" t="s">
        <v>205</v>
      </c>
    </row>
    <row r="45" spans="1:4" ht="12.75">
      <c r="A45" s="28">
        <f t="shared" si="1"/>
        <v>39730</v>
      </c>
      <c r="B45" s="19" t="s">
        <v>65</v>
      </c>
      <c r="C45" s="79" t="s">
        <v>206</v>
      </c>
      <c r="D45" s="1" t="s">
        <v>207</v>
      </c>
    </row>
    <row r="46" spans="1:4" ht="12.75">
      <c r="A46" s="28">
        <f t="shared" si="1"/>
        <v>39731</v>
      </c>
      <c r="B46" s="18" t="s">
        <v>67</v>
      </c>
      <c r="C46" s="1"/>
      <c r="D46" s="1" t="s">
        <v>208</v>
      </c>
    </row>
    <row r="47" spans="1:4" ht="12.75">
      <c r="A47" s="28">
        <f t="shared" si="1"/>
        <v>39732</v>
      </c>
      <c r="B47" s="8" t="s">
        <v>9</v>
      </c>
      <c r="C47" s="8"/>
      <c r="D47" s="8"/>
    </row>
    <row r="48" spans="1:4" ht="12.75">
      <c r="A48" s="28">
        <f t="shared" si="1"/>
        <v>39733</v>
      </c>
      <c r="B48" s="8" t="s">
        <v>9</v>
      </c>
      <c r="C48" s="8"/>
      <c r="D48" s="8"/>
    </row>
    <row r="49" spans="1:4" ht="12.75">
      <c r="A49" s="28">
        <f t="shared" si="1"/>
        <v>39734</v>
      </c>
      <c r="B49" s="19" t="s">
        <v>65</v>
      </c>
      <c r="C49" s="1" t="s">
        <v>336</v>
      </c>
      <c r="D49" s="1" t="s">
        <v>250</v>
      </c>
    </row>
    <row r="50" spans="1:4" ht="12.75">
      <c r="A50" s="28">
        <f t="shared" si="1"/>
        <v>39735</v>
      </c>
      <c r="B50" s="18" t="s">
        <v>67</v>
      </c>
      <c r="C50" s="1"/>
      <c r="D50" s="1"/>
    </row>
    <row r="51" spans="1:4" ht="12.75">
      <c r="A51" s="28">
        <f t="shared" si="1"/>
        <v>39736</v>
      </c>
      <c r="B51" s="18" t="s">
        <v>67</v>
      </c>
      <c r="C51" s="1"/>
      <c r="D51" s="1"/>
    </row>
    <row r="52" spans="1:4" ht="12.75">
      <c r="A52" s="28">
        <f t="shared" si="1"/>
        <v>39737</v>
      </c>
      <c r="B52" s="19" t="s">
        <v>65</v>
      </c>
      <c r="C52" s="79" t="s">
        <v>335</v>
      </c>
      <c r="D52" s="1" t="s">
        <v>207</v>
      </c>
    </row>
    <row r="53" spans="1:4" ht="12.75">
      <c r="A53" s="28">
        <f t="shared" si="1"/>
        <v>39738</v>
      </c>
      <c r="B53" s="19" t="s">
        <v>65</v>
      </c>
      <c r="C53" s="1" t="s">
        <v>305</v>
      </c>
      <c r="D53" s="1"/>
    </row>
    <row r="54" spans="1:4" ht="12.75">
      <c r="A54" s="28">
        <f t="shared" si="1"/>
        <v>39739</v>
      </c>
      <c r="B54" s="8" t="s">
        <v>9</v>
      </c>
      <c r="C54" s="8"/>
      <c r="D54" s="8"/>
    </row>
    <row r="55" spans="1:4" ht="12.75">
      <c r="A55" s="28">
        <f t="shared" si="1"/>
        <v>39740</v>
      </c>
      <c r="B55" s="8" t="s">
        <v>9</v>
      </c>
      <c r="C55" s="8"/>
      <c r="D55" s="8"/>
    </row>
    <row r="56" spans="1:4" ht="12.75">
      <c r="A56" s="28">
        <f t="shared" si="1"/>
        <v>39741</v>
      </c>
      <c r="B56" s="8" t="s">
        <v>9</v>
      </c>
      <c r="C56" s="8"/>
      <c r="D56" s="8"/>
    </row>
    <row r="57" spans="1:4" ht="12.75">
      <c r="A57" s="28">
        <f t="shared" si="1"/>
        <v>39742</v>
      </c>
      <c r="B57" s="8" t="s">
        <v>9</v>
      </c>
      <c r="C57" s="8"/>
      <c r="D57" s="8"/>
    </row>
    <row r="58" spans="1:4" ht="12.75">
      <c r="A58" s="28">
        <f t="shared" si="1"/>
        <v>39743</v>
      </c>
      <c r="B58" s="8" t="s">
        <v>9</v>
      </c>
      <c r="C58" s="8"/>
      <c r="D58" s="8"/>
    </row>
    <row r="59" spans="1:4" ht="12.75">
      <c r="A59" s="28">
        <f t="shared" si="1"/>
        <v>39744</v>
      </c>
      <c r="B59" s="8" t="s">
        <v>9</v>
      </c>
      <c r="C59" s="8"/>
      <c r="D59" s="8"/>
    </row>
    <row r="60" spans="1:4" ht="12.75">
      <c r="A60" s="28">
        <f t="shared" si="1"/>
        <v>39745</v>
      </c>
      <c r="B60" s="8" t="s">
        <v>9</v>
      </c>
      <c r="C60" s="8"/>
      <c r="D60" s="8"/>
    </row>
    <row r="61" spans="1:4" ht="12.75">
      <c r="A61" s="28">
        <f t="shared" si="1"/>
        <v>39746</v>
      </c>
      <c r="B61" s="8" t="s">
        <v>9</v>
      </c>
      <c r="C61" s="8"/>
      <c r="D61" s="8"/>
    </row>
    <row r="62" spans="1:4" ht="12.75">
      <c r="A62" s="28">
        <f t="shared" si="1"/>
        <v>39747</v>
      </c>
      <c r="B62" s="8" t="s">
        <v>9</v>
      </c>
      <c r="C62" s="8"/>
      <c r="D62" s="8"/>
    </row>
    <row r="63" spans="1:4" ht="12.75">
      <c r="A63" s="28">
        <f t="shared" si="1"/>
        <v>39748</v>
      </c>
      <c r="B63" s="1" t="s">
        <v>9</v>
      </c>
      <c r="C63" s="1"/>
      <c r="D63" s="1"/>
    </row>
    <row r="64" spans="1:4" ht="12.75">
      <c r="A64" s="28">
        <f t="shared" si="1"/>
        <v>39749</v>
      </c>
      <c r="B64" s="1" t="s">
        <v>9</v>
      </c>
      <c r="C64" s="1"/>
      <c r="D64" s="1"/>
    </row>
    <row r="65" spans="1:4" ht="12.75">
      <c r="A65" s="28">
        <f t="shared" si="1"/>
        <v>39750</v>
      </c>
      <c r="B65" s="1" t="s">
        <v>9</v>
      </c>
      <c r="C65" s="1"/>
      <c r="D65" s="1"/>
    </row>
    <row r="66" spans="1:4" ht="12.75">
      <c r="A66" s="28">
        <f t="shared" si="1"/>
        <v>39751</v>
      </c>
      <c r="B66" s="1" t="s">
        <v>9</v>
      </c>
      <c r="C66" s="1"/>
      <c r="D66" s="1"/>
    </row>
    <row r="67" spans="1:4" ht="12.75">
      <c r="A67" s="28">
        <f t="shared" si="1"/>
        <v>39752</v>
      </c>
      <c r="B67" s="1" t="s">
        <v>9</v>
      </c>
      <c r="C67" s="1"/>
      <c r="D67" s="1"/>
    </row>
  </sheetData>
  <mergeCells count="9">
    <mergeCell ref="A1:J1"/>
    <mergeCell ref="B2:E2"/>
    <mergeCell ref="F2:J2"/>
    <mergeCell ref="A4:B4"/>
    <mergeCell ref="C4:F4"/>
    <mergeCell ref="G4:H4"/>
    <mergeCell ref="I4:J4"/>
    <mergeCell ref="F3:J3"/>
    <mergeCell ref="B3:E3"/>
  </mergeCells>
  <printOptions/>
  <pageMargins left="0.75" right="0.75" top="1" bottom="1" header="0.5" footer="0.5"/>
  <pageSetup fitToHeight="1" fitToWidth="1" horizontalDpi="600" verticalDpi="600" orientation="portrait" scale="59" r:id="rId2"/>
  <headerFooter alignWithMargins="0">
    <oddFooter>&amp;L&amp;"Arial,Bold"&amp;F&amp;C&amp;D&amp;RPage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O67"/>
  <sheetViews>
    <sheetView workbookViewId="0" topLeftCell="A11">
      <selection activeCell="A1" sqref="A1:J1"/>
    </sheetView>
  </sheetViews>
  <sheetFormatPr defaultColWidth="9.140625" defaultRowHeight="12.75"/>
  <cols>
    <col min="1" max="1" width="18.28125" style="0" customWidth="1"/>
    <col min="2" max="2" width="16.7109375" style="0" bestFit="1" customWidth="1"/>
    <col min="3" max="3" width="26.00390625" style="0" bestFit="1" customWidth="1"/>
    <col min="4" max="4" width="36.00390625" style="0" customWidth="1"/>
  </cols>
  <sheetData>
    <row r="1" spans="1:10" ht="18">
      <c r="A1" s="140" t="s">
        <v>180</v>
      </c>
      <c r="B1" s="140"/>
      <c r="C1" s="140"/>
      <c r="D1" s="140"/>
      <c r="E1" s="140"/>
      <c r="F1" s="140"/>
      <c r="G1" s="140"/>
      <c r="H1" s="140"/>
      <c r="I1" s="140"/>
      <c r="J1" s="140"/>
    </row>
    <row r="2" spans="1:10" ht="12.75">
      <c r="A2" s="11" t="s">
        <v>86</v>
      </c>
      <c r="B2" s="141" t="s">
        <v>85</v>
      </c>
      <c r="C2" s="141"/>
      <c r="D2" s="141"/>
      <c r="E2" s="141"/>
      <c r="F2" s="141" t="s">
        <v>0</v>
      </c>
      <c r="G2" s="141"/>
      <c r="H2" s="141"/>
      <c r="I2" s="141"/>
      <c r="J2" s="141"/>
    </row>
    <row r="3" spans="1:12" ht="54.75" customHeight="1">
      <c r="A3" s="11" t="s">
        <v>7</v>
      </c>
      <c r="B3" s="138" t="s">
        <v>88</v>
      </c>
      <c r="C3" s="138"/>
      <c r="D3" s="138"/>
      <c r="E3" s="138"/>
      <c r="F3" s="142" t="s">
        <v>195</v>
      </c>
      <c r="G3" s="139"/>
      <c r="H3" s="139"/>
      <c r="I3" s="139"/>
      <c r="J3" s="139"/>
      <c r="K3" s="16"/>
      <c r="L3" s="16"/>
    </row>
    <row r="4" spans="1:10" ht="54.75" customHeight="1">
      <c r="A4" s="143" t="s">
        <v>21</v>
      </c>
      <c r="B4" s="143"/>
      <c r="C4" s="138" t="s">
        <v>33</v>
      </c>
      <c r="D4" s="138"/>
      <c r="E4" s="138"/>
      <c r="F4" s="138"/>
      <c r="G4" s="144" t="s">
        <v>51</v>
      </c>
      <c r="H4" s="144"/>
      <c r="I4" s="157" t="s">
        <v>164</v>
      </c>
      <c r="J4" s="157"/>
    </row>
    <row r="6" spans="1:15" ht="51">
      <c r="A6" s="20" t="s">
        <v>61</v>
      </c>
      <c r="B6" s="27" t="s">
        <v>89</v>
      </c>
      <c r="C6" s="27" t="s">
        <v>90</v>
      </c>
      <c r="D6" s="27" t="s">
        <v>91</v>
      </c>
      <c r="E6" s="17"/>
      <c r="F6" s="70"/>
      <c r="G6" s="70"/>
      <c r="H6" s="17"/>
      <c r="I6" s="17"/>
      <c r="J6" s="17"/>
      <c r="K6" s="17"/>
      <c r="L6" s="17"/>
      <c r="M6" s="17"/>
      <c r="N6" s="17"/>
      <c r="O6" s="17"/>
    </row>
    <row r="7" spans="1:7" ht="12.75">
      <c r="A7" s="15">
        <v>39692</v>
      </c>
      <c r="B7" s="69"/>
      <c r="C7" s="69"/>
      <c r="D7" s="69"/>
      <c r="F7" s="70"/>
      <c r="G7" s="70"/>
    </row>
    <row r="8" spans="1:7" ht="12.75">
      <c r="A8" s="15">
        <f aca="true" t="shared" si="0" ref="A8:A39">A7+1</f>
        <v>39693</v>
      </c>
      <c r="B8" s="74" t="s">
        <v>187</v>
      </c>
      <c r="C8" s="69"/>
      <c r="D8" s="69"/>
      <c r="F8" s="71"/>
      <c r="G8" s="71"/>
    </row>
    <row r="9" spans="1:7" ht="12.75">
      <c r="A9" s="15">
        <f t="shared" si="0"/>
        <v>39694</v>
      </c>
      <c r="B9" s="78" t="s">
        <v>188</v>
      </c>
      <c r="C9" s="69">
        <v>72</v>
      </c>
      <c r="D9" s="69" t="s">
        <v>189</v>
      </c>
      <c r="F9" s="71"/>
      <c r="G9" s="71"/>
    </row>
    <row r="10" spans="1:7" ht="12.75">
      <c r="A10" s="15">
        <f t="shared" si="0"/>
        <v>39695</v>
      </c>
      <c r="B10" s="74" t="s">
        <v>187</v>
      </c>
      <c r="C10" s="69"/>
      <c r="D10" s="69"/>
      <c r="F10" s="71"/>
      <c r="G10" s="71"/>
    </row>
    <row r="11" spans="1:7" ht="12.75">
      <c r="A11" s="15">
        <f t="shared" si="0"/>
        <v>39696</v>
      </c>
      <c r="B11" s="78" t="s">
        <v>188</v>
      </c>
      <c r="C11" s="69">
        <v>46</v>
      </c>
      <c r="D11" s="69" t="s">
        <v>190</v>
      </c>
      <c r="F11" s="71"/>
      <c r="G11" s="71"/>
    </row>
    <row r="12" spans="1:7" ht="12.75">
      <c r="A12" s="72">
        <f t="shared" si="0"/>
        <v>39697</v>
      </c>
      <c r="B12" s="73"/>
      <c r="C12" s="73"/>
      <c r="D12" s="73"/>
      <c r="F12" s="71"/>
      <c r="G12" s="71"/>
    </row>
    <row r="13" spans="1:7" ht="12.75">
      <c r="A13" s="72">
        <f t="shared" si="0"/>
        <v>39698</v>
      </c>
      <c r="B13" s="73"/>
      <c r="C13" s="73"/>
      <c r="D13" s="73"/>
      <c r="F13" s="71"/>
      <c r="G13" s="71"/>
    </row>
    <row r="14" spans="1:7" ht="12.75">
      <c r="A14" s="15">
        <f t="shared" si="0"/>
        <v>39699</v>
      </c>
      <c r="B14" s="74" t="s">
        <v>187</v>
      </c>
      <c r="C14" s="69"/>
      <c r="D14" s="69"/>
      <c r="F14" s="71"/>
      <c r="G14" s="71"/>
    </row>
    <row r="15" spans="1:7" ht="12.75">
      <c r="A15" s="15">
        <f t="shared" si="0"/>
        <v>39700</v>
      </c>
      <c r="B15" s="74" t="s">
        <v>187</v>
      </c>
      <c r="C15" s="69"/>
      <c r="D15" s="69"/>
      <c r="F15" s="71"/>
      <c r="G15" s="71"/>
    </row>
    <row r="16" spans="1:7" ht="12.75">
      <c r="A16" s="15">
        <f t="shared" si="0"/>
        <v>39701</v>
      </c>
      <c r="B16" s="78" t="s">
        <v>188</v>
      </c>
      <c r="C16" s="69">
        <v>24</v>
      </c>
      <c r="D16" s="69" t="s">
        <v>191</v>
      </c>
      <c r="F16" s="71"/>
      <c r="G16" s="71"/>
    </row>
    <row r="17" spans="1:7" ht="12.75">
      <c r="A17" s="15">
        <f t="shared" si="0"/>
        <v>39702</v>
      </c>
      <c r="B17" s="74" t="s">
        <v>187</v>
      </c>
      <c r="C17" s="69"/>
      <c r="D17" s="69"/>
      <c r="F17" s="71"/>
      <c r="G17" s="71"/>
    </row>
    <row r="18" spans="1:7" ht="12.75">
      <c r="A18" s="15">
        <f t="shared" si="0"/>
        <v>39703</v>
      </c>
      <c r="B18" s="78" t="s">
        <v>188</v>
      </c>
      <c r="C18" s="69">
        <v>6</v>
      </c>
      <c r="D18" s="69">
        <v>10</v>
      </c>
      <c r="F18" s="71"/>
      <c r="G18" s="71"/>
    </row>
    <row r="19" spans="1:7" ht="12.75">
      <c r="A19" s="72">
        <f t="shared" si="0"/>
        <v>39704</v>
      </c>
      <c r="B19" s="73"/>
      <c r="C19" s="73"/>
      <c r="D19" s="73"/>
      <c r="F19" s="71"/>
      <c r="G19" s="71"/>
    </row>
    <row r="20" spans="1:7" ht="12.75">
      <c r="A20" s="72">
        <f t="shared" si="0"/>
        <v>39705</v>
      </c>
      <c r="B20" s="73"/>
      <c r="C20" s="73"/>
      <c r="D20" s="73"/>
      <c r="F20" s="71"/>
      <c r="G20" s="71"/>
    </row>
    <row r="21" spans="1:7" ht="12.75">
      <c r="A21" s="15">
        <f t="shared" si="0"/>
        <v>39706</v>
      </c>
      <c r="B21" s="74" t="s">
        <v>187</v>
      </c>
      <c r="C21" s="69"/>
      <c r="D21" s="69"/>
      <c r="F21" s="71"/>
      <c r="G21" s="71"/>
    </row>
    <row r="22" spans="1:7" ht="12.75">
      <c r="A22" s="15">
        <f t="shared" si="0"/>
        <v>39707</v>
      </c>
      <c r="B22" s="78" t="s">
        <v>188</v>
      </c>
      <c r="C22" s="69">
        <v>10</v>
      </c>
      <c r="D22" s="69" t="s">
        <v>192</v>
      </c>
      <c r="F22" s="71"/>
      <c r="G22" s="71"/>
    </row>
    <row r="23" spans="1:7" ht="12.75">
      <c r="A23" s="15">
        <f t="shared" si="0"/>
        <v>39708</v>
      </c>
      <c r="B23" s="74" t="s">
        <v>187</v>
      </c>
      <c r="C23" s="69"/>
      <c r="D23" s="69"/>
      <c r="F23" s="71"/>
      <c r="G23" s="71"/>
    </row>
    <row r="24" spans="1:7" ht="12.75">
      <c r="A24" s="15">
        <f t="shared" si="0"/>
        <v>39709</v>
      </c>
      <c r="B24" s="74" t="s">
        <v>187</v>
      </c>
      <c r="C24" s="69"/>
      <c r="D24" s="69"/>
      <c r="F24" s="71"/>
      <c r="G24" s="71"/>
    </row>
    <row r="25" spans="1:7" ht="12.75">
      <c r="A25" s="15">
        <f t="shared" si="0"/>
        <v>39710</v>
      </c>
      <c r="B25" s="74" t="s">
        <v>187</v>
      </c>
      <c r="C25" s="69"/>
      <c r="D25" s="69"/>
      <c r="F25" s="71"/>
      <c r="G25" s="71"/>
    </row>
    <row r="26" spans="1:7" ht="12.75">
      <c r="A26" s="72">
        <f t="shared" si="0"/>
        <v>39711</v>
      </c>
      <c r="B26" s="73"/>
      <c r="C26" s="73"/>
      <c r="D26" s="73"/>
      <c r="F26" s="71"/>
      <c r="G26" s="71"/>
    </row>
    <row r="27" spans="1:7" ht="12.75">
      <c r="A27" s="72">
        <f t="shared" si="0"/>
        <v>39712</v>
      </c>
      <c r="B27" s="73"/>
      <c r="C27" s="73"/>
      <c r="D27" s="73"/>
      <c r="F27" s="71"/>
      <c r="G27" s="71"/>
    </row>
    <row r="28" spans="1:7" ht="12.75">
      <c r="A28" s="76">
        <f t="shared" si="0"/>
        <v>39713</v>
      </c>
      <c r="B28" s="74" t="s">
        <v>187</v>
      </c>
      <c r="C28" s="21"/>
      <c r="D28" s="21"/>
      <c r="E28" s="50"/>
      <c r="F28" s="77"/>
      <c r="G28" s="77"/>
    </row>
    <row r="29" spans="1:7" ht="12.75">
      <c r="A29" s="76">
        <f t="shared" si="0"/>
        <v>39714</v>
      </c>
      <c r="B29" s="75" t="s">
        <v>187</v>
      </c>
      <c r="C29" s="21">
        <v>5</v>
      </c>
      <c r="D29" s="21">
        <v>13</v>
      </c>
      <c r="E29" s="50"/>
      <c r="F29" s="77"/>
      <c r="G29" s="77"/>
    </row>
    <row r="30" spans="1:7" ht="12.75">
      <c r="A30" s="76">
        <f t="shared" si="0"/>
        <v>39715</v>
      </c>
      <c r="B30" s="75" t="s">
        <v>187</v>
      </c>
      <c r="C30" s="21">
        <v>5</v>
      </c>
      <c r="D30" s="21">
        <v>15</v>
      </c>
      <c r="E30" s="50"/>
      <c r="F30" s="77"/>
      <c r="G30" s="77"/>
    </row>
    <row r="31" spans="1:7" ht="12.75">
      <c r="A31" s="76">
        <f t="shared" si="0"/>
        <v>39716</v>
      </c>
      <c r="B31" s="78" t="s">
        <v>188</v>
      </c>
      <c r="C31" s="21">
        <v>6</v>
      </c>
      <c r="D31" s="21">
        <v>15</v>
      </c>
      <c r="E31" s="50"/>
      <c r="F31" s="77"/>
      <c r="G31" s="77"/>
    </row>
    <row r="32" spans="1:7" ht="12.75">
      <c r="A32" s="15">
        <f t="shared" si="0"/>
        <v>39717</v>
      </c>
      <c r="B32" s="78" t="s">
        <v>188</v>
      </c>
      <c r="C32" s="69">
        <v>36</v>
      </c>
      <c r="D32" s="69" t="s">
        <v>193</v>
      </c>
      <c r="F32" s="71"/>
      <c r="G32" s="71"/>
    </row>
    <row r="33" spans="1:7" ht="12.75">
      <c r="A33" s="72">
        <f t="shared" si="0"/>
        <v>39718</v>
      </c>
      <c r="B33" s="73"/>
      <c r="C33" s="73"/>
      <c r="D33" s="73"/>
      <c r="F33" s="71"/>
      <c r="G33" s="71"/>
    </row>
    <row r="34" spans="1:7" ht="12.75">
      <c r="A34" s="72">
        <f t="shared" si="0"/>
        <v>39719</v>
      </c>
      <c r="B34" s="73"/>
      <c r="C34" s="73"/>
      <c r="D34" s="73"/>
      <c r="F34" s="71"/>
      <c r="G34" s="71"/>
    </row>
    <row r="35" spans="1:7" ht="12.75">
      <c r="A35" s="15">
        <f t="shared" si="0"/>
        <v>39720</v>
      </c>
      <c r="B35" s="74" t="s">
        <v>187</v>
      </c>
      <c r="C35" s="69"/>
      <c r="D35" s="69"/>
      <c r="F35" s="71"/>
      <c r="G35" s="71"/>
    </row>
    <row r="36" spans="1:7" ht="12.75">
      <c r="A36" s="15">
        <f t="shared" si="0"/>
        <v>39721</v>
      </c>
      <c r="B36" s="74" t="s">
        <v>187</v>
      </c>
      <c r="C36" s="69"/>
      <c r="D36" s="69"/>
      <c r="F36" s="71"/>
      <c r="G36" s="71"/>
    </row>
    <row r="37" spans="1:7" ht="12.75">
      <c r="A37" s="15">
        <f t="shared" si="0"/>
        <v>39722</v>
      </c>
      <c r="B37" s="74" t="s">
        <v>187</v>
      </c>
      <c r="C37" s="69"/>
      <c r="D37" s="69"/>
      <c r="F37" s="71"/>
      <c r="G37" s="71"/>
    </row>
    <row r="38" spans="1:7" ht="12.75">
      <c r="A38" s="15">
        <f t="shared" si="0"/>
        <v>39723</v>
      </c>
      <c r="B38" s="74" t="s">
        <v>187</v>
      </c>
      <c r="C38" s="69"/>
      <c r="D38" s="69"/>
      <c r="F38" s="71"/>
      <c r="G38" s="71"/>
    </row>
    <row r="39" spans="1:7" ht="12.75">
      <c r="A39" s="15">
        <f t="shared" si="0"/>
        <v>39724</v>
      </c>
      <c r="B39" s="78" t="s">
        <v>188</v>
      </c>
      <c r="C39" s="69">
        <v>21</v>
      </c>
      <c r="D39" s="69" t="s">
        <v>194</v>
      </c>
      <c r="F39" s="71"/>
      <c r="G39" s="71"/>
    </row>
    <row r="40" spans="1:7" ht="12.75">
      <c r="A40" s="72">
        <f aca="true" t="shared" si="1" ref="A40:A67">A39+1</f>
        <v>39725</v>
      </c>
      <c r="B40" s="73"/>
      <c r="C40" s="73"/>
      <c r="D40" s="73"/>
      <c r="F40" s="71"/>
      <c r="G40" s="71"/>
    </row>
    <row r="41" spans="1:7" ht="12.75">
      <c r="A41" s="72">
        <f t="shared" si="1"/>
        <v>39726</v>
      </c>
      <c r="B41" s="73"/>
      <c r="C41" s="73"/>
      <c r="D41" s="73"/>
      <c r="F41" s="71"/>
      <c r="G41" s="71"/>
    </row>
    <row r="42" spans="1:7" ht="12.75">
      <c r="A42" s="15">
        <f t="shared" si="1"/>
        <v>39727</v>
      </c>
      <c r="B42" s="74" t="s">
        <v>187</v>
      </c>
      <c r="C42" s="69"/>
      <c r="D42" s="69"/>
      <c r="F42" s="71"/>
      <c r="G42" s="71"/>
    </row>
    <row r="43" spans="1:7" ht="12.75">
      <c r="A43" s="15">
        <f t="shared" si="1"/>
        <v>39728</v>
      </c>
      <c r="B43" s="113" t="s">
        <v>188</v>
      </c>
      <c r="C43" s="69">
        <v>12</v>
      </c>
      <c r="D43" s="69">
        <v>9</v>
      </c>
      <c r="F43" s="71"/>
      <c r="G43" s="71"/>
    </row>
    <row r="44" spans="1:7" ht="12.75">
      <c r="A44" s="15">
        <f t="shared" si="1"/>
        <v>39729</v>
      </c>
      <c r="B44" s="74" t="s">
        <v>187</v>
      </c>
      <c r="C44" s="69"/>
      <c r="D44" s="69"/>
      <c r="F44" s="71"/>
      <c r="G44" s="71"/>
    </row>
    <row r="45" spans="1:7" ht="12.75">
      <c r="A45" s="15">
        <f t="shared" si="1"/>
        <v>39730</v>
      </c>
      <c r="B45" s="78" t="s">
        <v>188</v>
      </c>
      <c r="C45" s="69">
        <v>35</v>
      </c>
      <c r="D45" s="69" t="s">
        <v>248</v>
      </c>
      <c r="F45" s="71"/>
      <c r="G45" s="71"/>
    </row>
    <row r="46" spans="1:7" ht="12.75">
      <c r="A46" s="15">
        <f t="shared" si="1"/>
        <v>39731</v>
      </c>
      <c r="B46" s="78" t="s">
        <v>188</v>
      </c>
      <c r="C46" s="69">
        <v>16</v>
      </c>
      <c r="D46" s="69" t="s">
        <v>249</v>
      </c>
      <c r="F46" s="71"/>
      <c r="G46" s="71"/>
    </row>
    <row r="47" spans="1:7" ht="12.75">
      <c r="A47" s="72">
        <f t="shared" si="1"/>
        <v>39732</v>
      </c>
      <c r="B47" s="73"/>
      <c r="C47" s="73"/>
      <c r="D47" s="73"/>
      <c r="F47" s="71"/>
      <c r="G47" s="71"/>
    </row>
    <row r="48" spans="1:7" ht="12.75">
      <c r="A48" s="72">
        <f t="shared" si="1"/>
        <v>39733</v>
      </c>
      <c r="B48" s="73"/>
      <c r="C48" s="73"/>
      <c r="D48" s="73"/>
      <c r="F48" s="71"/>
      <c r="G48" s="71"/>
    </row>
    <row r="49" spans="1:7" ht="12.75">
      <c r="A49" s="15">
        <f t="shared" si="1"/>
        <v>39734</v>
      </c>
      <c r="B49" s="114" t="s">
        <v>187</v>
      </c>
      <c r="C49" s="69"/>
      <c r="D49" s="69"/>
      <c r="F49" s="71"/>
      <c r="G49" s="71"/>
    </row>
    <row r="50" spans="1:7" ht="12.75">
      <c r="A50" s="15">
        <f t="shared" si="1"/>
        <v>39735</v>
      </c>
      <c r="B50" s="114" t="s">
        <v>187</v>
      </c>
      <c r="C50" s="69"/>
      <c r="D50" s="69"/>
      <c r="F50" s="71"/>
      <c r="G50" s="71"/>
    </row>
    <row r="51" spans="1:7" ht="12.75">
      <c r="A51" s="15">
        <f t="shared" si="1"/>
        <v>39736</v>
      </c>
      <c r="B51" s="114" t="s">
        <v>187</v>
      </c>
      <c r="C51" s="69"/>
      <c r="D51" s="69"/>
      <c r="F51" s="71"/>
      <c r="G51" s="71"/>
    </row>
    <row r="52" spans="1:7" ht="12.75">
      <c r="A52" s="15">
        <f t="shared" si="1"/>
        <v>39737</v>
      </c>
      <c r="B52" s="78" t="s">
        <v>188</v>
      </c>
      <c r="C52" s="69">
        <v>9</v>
      </c>
      <c r="D52" s="69" t="s">
        <v>309</v>
      </c>
      <c r="F52" s="71"/>
      <c r="G52" s="71"/>
    </row>
    <row r="53" spans="1:7" ht="12.75">
      <c r="A53" s="15">
        <f t="shared" si="1"/>
        <v>39738</v>
      </c>
      <c r="B53" s="114" t="s">
        <v>187</v>
      </c>
      <c r="C53" s="69"/>
      <c r="D53" s="69"/>
      <c r="F53" s="71"/>
      <c r="G53" s="71"/>
    </row>
    <row r="54" spans="1:7" ht="12.75">
      <c r="A54" s="72">
        <f t="shared" si="1"/>
        <v>39739</v>
      </c>
      <c r="B54" s="73"/>
      <c r="C54" s="73"/>
      <c r="D54" s="73"/>
      <c r="F54" s="71"/>
      <c r="G54" s="71"/>
    </row>
    <row r="55" spans="1:7" ht="12.75">
      <c r="A55" s="72">
        <f t="shared" si="1"/>
        <v>39740</v>
      </c>
      <c r="B55" s="73"/>
      <c r="C55" s="73"/>
      <c r="D55" s="73"/>
      <c r="F55" s="71"/>
      <c r="G55" s="71"/>
    </row>
    <row r="56" spans="1:7" ht="12.75">
      <c r="A56" s="15">
        <f t="shared" si="1"/>
        <v>39741</v>
      </c>
      <c r="B56" s="69"/>
      <c r="C56" s="69"/>
      <c r="D56" s="69"/>
      <c r="F56" s="71"/>
      <c r="G56" s="71"/>
    </row>
    <row r="57" spans="1:7" ht="12.75">
      <c r="A57" s="15">
        <f t="shared" si="1"/>
        <v>39742</v>
      </c>
      <c r="B57" s="69"/>
      <c r="C57" s="69"/>
      <c r="D57" s="69"/>
      <c r="F57" s="71"/>
      <c r="G57" s="71"/>
    </row>
    <row r="58" spans="1:7" ht="12.75">
      <c r="A58" s="15">
        <f t="shared" si="1"/>
        <v>39743</v>
      </c>
      <c r="B58" s="69"/>
      <c r="C58" s="69"/>
      <c r="D58" s="69"/>
      <c r="F58" s="71"/>
      <c r="G58" s="71"/>
    </row>
    <row r="59" spans="1:7" ht="12.75">
      <c r="A59" s="15">
        <f t="shared" si="1"/>
        <v>39744</v>
      </c>
      <c r="B59" s="69"/>
      <c r="C59" s="69"/>
      <c r="D59" s="69"/>
      <c r="F59" s="71"/>
      <c r="G59" s="71"/>
    </row>
    <row r="60" spans="1:7" ht="12.75">
      <c r="A60" s="15">
        <f t="shared" si="1"/>
        <v>39745</v>
      </c>
      <c r="B60" s="69"/>
      <c r="C60" s="69"/>
      <c r="D60" s="69"/>
      <c r="F60" s="71"/>
      <c r="G60" s="71"/>
    </row>
    <row r="61" spans="1:7" ht="12.75">
      <c r="A61" s="72">
        <f t="shared" si="1"/>
        <v>39746</v>
      </c>
      <c r="B61" s="73"/>
      <c r="C61" s="73"/>
      <c r="D61" s="73"/>
      <c r="F61" s="71"/>
      <c r="G61" s="71"/>
    </row>
    <row r="62" spans="1:7" ht="12.75">
      <c r="A62" s="72">
        <f t="shared" si="1"/>
        <v>39747</v>
      </c>
      <c r="B62" s="73"/>
      <c r="C62" s="73"/>
      <c r="D62" s="73"/>
      <c r="F62" s="71"/>
      <c r="G62" s="71"/>
    </row>
    <row r="63" spans="1:7" ht="12.75">
      <c r="A63" s="15">
        <f t="shared" si="1"/>
        <v>39748</v>
      </c>
      <c r="B63" s="69"/>
      <c r="C63" s="69"/>
      <c r="D63" s="69"/>
      <c r="F63" s="71"/>
      <c r="G63" s="71"/>
    </row>
    <row r="64" spans="1:7" ht="12.75">
      <c r="A64" s="15">
        <f t="shared" si="1"/>
        <v>39749</v>
      </c>
      <c r="B64" s="69"/>
      <c r="C64" s="69"/>
      <c r="D64" s="69"/>
      <c r="F64" s="71"/>
      <c r="G64" s="71"/>
    </row>
    <row r="65" spans="1:7" ht="12.75">
      <c r="A65" s="15">
        <f t="shared" si="1"/>
        <v>39750</v>
      </c>
      <c r="B65" s="69"/>
      <c r="C65" s="69"/>
      <c r="D65" s="69"/>
      <c r="F65" s="71"/>
      <c r="G65" s="71"/>
    </row>
    <row r="66" spans="1:7" ht="12.75">
      <c r="A66" s="15">
        <f t="shared" si="1"/>
        <v>39751</v>
      </c>
      <c r="B66" s="69"/>
      <c r="C66" s="69"/>
      <c r="D66" s="69"/>
      <c r="F66" s="71"/>
      <c r="G66" s="71"/>
    </row>
    <row r="67" spans="1:7" ht="12.75">
      <c r="A67" s="15">
        <f t="shared" si="1"/>
        <v>39752</v>
      </c>
      <c r="B67" s="69"/>
      <c r="C67" s="69"/>
      <c r="D67" s="69"/>
      <c r="F67" s="71"/>
      <c r="G67" s="71"/>
    </row>
  </sheetData>
  <mergeCells count="9">
    <mergeCell ref="A1:J1"/>
    <mergeCell ref="B2:E2"/>
    <mergeCell ref="F2:J2"/>
    <mergeCell ref="A4:B4"/>
    <mergeCell ref="C4:F4"/>
    <mergeCell ref="G4:H4"/>
    <mergeCell ref="I4:J4"/>
    <mergeCell ref="F3:J3"/>
    <mergeCell ref="B3:E3"/>
  </mergeCells>
  <printOptions/>
  <pageMargins left="0.75" right="0.75" top="1" bottom="1" header="0.5" footer="0.5"/>
  <pageSetup fitToHeight="1" fitToWidth="1" horizontalDpi="600" verticalDpi="600" orientation="landscape" scale="49" r:id="rId1"/>
  <headerFooter alignWithMargins="0">
    <oddFooter>&amp;L&amp;"Arial,Bold"&amp;F&amp;C&amp;D&amp;RPage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workbookViewId="0" topLeftCell="A5">
      <selection activeCell="A1" sqref="A1:J1"/>
    </sheetView>
  </sheetViews>
  <sheetFormatPr defaultColWidth="9.140625" defaultRowHeight="12.75"/>
  <cols>
    <col min="1" max="12" width="13.7109375" style="0" customWidth="1"/>
  </cols>
  <sheetData>
    <row r="1" spans="1:10" ht="18">
      <c r="A1" s="140" t="s">
        <v>181</v>
      </c>
      <c r="B1" s="140"/>
      <c r="C1" s="140"/>
      <c r="D1" s="140"/>
      <c r="E1" s="140"/>
      <c r="F1" s="140"/>
      <c r="G1" s="140"/>
      <c r="H1" s="140"/>
      <c r="I1" s="140"/>
      <c r="J1" s="140"/>
    </row>
    <row r="2" spans="1:10" ht="12.75">
      <c r="A2" s="11" t="s">
        <v>86</v>
      </c>
      <c r="B2" s="141" t="s">
        <v>85</v>
      </c>
      <c r="C2" s="141"/>
      <c r="D2" s="141"/>
      <c r="E2" s="141"/>
      <c r="F2" s="141" t="s">
        <v>0</v>
      </c>
      <c r="G2" s="141"/>
      <c r="H2" s="141"/>
      <c r="I2" s="141"/>
      <c r="J2" s="141"/>
    </row>
    <row r="3" spans="1:12" ht="54.75" customHeight="1">
      <c r="A3" s="11" t="s">
        <v>8</v>
      </c>
      <c r="B3" s="138" t="s">
        <v>24</v>
      </c>
      <c r="C3" s="138"/>
      <c r="D3" s="138"/>
      <c r="E3" s="138"/>
      <c r="F3" s="142" t="s">
        <v>256</v>
      </c>
      <c r="G3" s="139"/>
      <c r="H3" s="139"/>
      <c r="I3" s="139"/>
      <c r="J3" s="139"/>
      <c r="K3" s="16"/>
      <c r="L3" s="16"/>
    </row>
    <row r="4" spans="1:10" ht="54.75" customHeight="1">
      <c r="A4" s="143" t="s">
        <v>21</v>
      </c>
      <c r="B4" s="143"/>
      <c r="C4" s="138" t="s">
        <v>9</v>
      </c>
      <c r="D4" s="138"/>
      <c r="E4" s="138"/>
      <c r="F4" s="138"/>
      <c r="G4" s="144" t="s">
        <v>51</v>
      </c>
      <c r="H4" s="144"/>
      <c r="I4" s="157" t="s">
        <v>196</v>
      </c>
      <c r="J4" s="157"/>
    </row>
    <row r="6" spans="1:12" ht="25.5">
      <c r="A6" s="22" t="s">
        <v>61</v>
      </c>
      <c r="B6" s="22" t="s">
        <v>146</v>
      </c>
      <c r="C6" s="22" t="s">
        <v>144</v>
      </c>
      <c r="D6" s="22" t="s">
        <v>141</v>
      </c>
      <c r="E6" s="22" t="s">
        <v>142</v>
      </c>
      <c r="F6" s="22" t="s">
        <v>150</v>
      </c>
      <c r="G6" s="22" t="s">
        <v>145</v>
      </c>
      <c r="H6" s="22" t="s">
        <v>140</v>
      </c>
      <c r="I6" s="22" t="s">
        <v>143</v>
      </c>
      <c r="J6" s="22" t="s">
        <v>149</v>
      </c>
      <c r="K6" s="22" t="s">
        <v>148</v>
      </c>
      <c r="L6" s="22" t="s">
        <v>147</v>
      </c>
    </row>
    <row r="7" spans="1:12" ht="12.75">
      <c r="A7" s="28">
        <v>39692</v>
      </c>
      <c r="B7" s="33">
        <v>1</v>
      </c>
      <c r="C7" s="33">
        <v>1</v>
      </c>
      <c r="D7" s="33">
        <v>1</v>
      </c>
      <c r="E7" s="33">
        <v>1</v>
      </c>
      <c r="F7" s="33">
        <v>1</v>
      </c>
      <c r="G7" s="33">
        <v>1</v>
      </c>
      <c r="H7" s="34">
        <v>1</v>
      </c>
      <c r="I7" s="33">
        <v>1</v>
      </c>
      <c r="J7" s="33">
        <v>1</v>
      </c>
      <c r="K7" s="33" t="s">
        <v>9</v>
      </c>
      <c r="L7" s="33" t="s">
        <v>9</v>
      </c>
    </row>
    <row r="8" spans="1:12" ht="12.75">
      <c r="A8" s="28">
        <v>39693</v>
      </c>
      <c r="B8" s="33">
        <v>1</v>
      </c>
      <c r="C8" s="33">
        <v>1</v>
      </c>
      <c r="D8" s="33">
        <v>1</v>
      </c>
      <c r="E8" s="33">
        <v>1</v>
      </c>
      <c r="F8" s="33">
        <v>0.9652777777777778</v>
      </c>
      <c r="G8" s="33">
        <v>1</v>
      </c>
      <c r="H8" s="34">
        <v>1</v>
      </c>
      <c r="I8" s="33">
        <v>1</v>
      </c>
      <c r="J8" s="33">
        <v>1</v>
      </c>
      <c r="K8" s="33" t="s">
        <v>9</v>
      </c>
      <c r="L8" s="33" t="s">
        <v>9</v>
      </c>
    </row>
    <row r="9" spans="1:12" ht="12.75">
      <c r="A9" s="28">
        <v>39694</v>
      </c>
      <c r="B9" s="33">
        <v>1</v>
      </c>
      <c r="C9" s="33">
        <v>1</v>
      </c>
      <c r="D9" s="33">
        <v>1</v>
      </c>
      <c r="E9" s="33">
        <v>1</v>
      </c>
      <c r="F9" s="33">
        <v>0.9652777777777778</v>
      </c>
      <c r="G9" s="33">
        <v>1</v>
      </c>
      <c r="H9" s="34">
        <v>1</v>
      </c>
      <c r="I9" s="33">
        <v>1</v>
      </c>
      <c r="J9" s="33">
        <v>1</v>
      </c>
      <c r="K9" s="33" t="s">
        <v>9</v>
      </c>
      <c r="L9" s="33" t="s">
        <v>9</v>
      </c>
    </row>
    <row r="10" spans="1:12" ht="12.75">
      <c r="A10" s="28">
        <v>39695</v>
      </c>
      <c r="B10" s="33">
        <v>1</v>
      </c>
      <c r="C10" s="33">
        <v>1</v>
      </c>
      <c r="D10" s="33">
        <v>1</v>
      </c>
      <c r="E10" s="33">
        <v>1</v>
      </c>
      <c r="F10" s="33">
        <v>0.9930555555555556</v>
      </c>
      <c r="G10" s="33">
        <v>1</v>
      </c>
      <c r="H10" s="34">
        <v>1</v>
      </c>
      <c r="I10" s="33">
        <v>1</v>
      </c>
      <c r="J10" s="33">
        <v>1</v>
      </c>
      <c r="K10" s="33" t="s">
        <v>9</v>
      </c>
      <c r="L10" s="33" t="s">
        <v>9</v>
      </c>
    </row>
    <row r="11" spans="1:12" ht="12.75">
      <c r="A11" s="28">
        <v>39696</v>
      </c>
      <c r="B11" s="33">
        <v>1</v>
      </c>
      <c r="C11" s="33">
        <v>1</v>
      </c>
      <c r="D11" s="33">
        <v>1</v>
      </c>
      <c r="E11" s="33">
        <v>0.9759615384615384</v>
      </c>
      <c r="F11" s="33">
        <v>0.9807692307692307</v>
      </c>
      <c r="G11" s="33">
        <v>1</v>
      </c>
      <c r="H11" s="34">
        <v>1</v>
      </c>
      <c r="I11" s="33">
        <v>1</v>
      </c>
      <c r="J11" s="33">
        <v>1</v>
      </c>
      <c r="K11" s="33" t="s">
        <v>9</v>
      </c>
      <c r="L11" s="33" t="s">
        <v>9</v>
      </c>
    </row>
    <row r="12" spans="1:12" ht="12.75">
      <c r="A12" s="28">
        <v>39699</v>
      </c>
      <c r="B12" s="33">
        <v>1</v>
      </c>
      <c r="C12" s="33">
        <v>1</v>
      </c>
      <c r="D12" s="33">
        <v>1</v>
      </c>
      <c r="E12" s="33">
        <v>1</v>
      </c>
      <c r="F12" s="33">
        <v>0.9190751445086706</v>
      </c>
      <c r="G12" s="33">
        <v>1</v>
      </c>
      <c r="H12" s="34">
        <v>1</v>
      </c>
      <c r="I12" s="33">
        <v>1</v>
      </c>
      <c r="J12" s="33">
        <v>1</v>
      </c>
      <c r="K12" s="33" t="s">
        <v>9</v>
      </c>
      <c r="L12" s="33" t="s">
        <v>9</v>
      </c>
    </row>
    <row r="13" spans="1:12" ht="12.75">
      <c r="A13" s="28">
        <v>39700</v>
      </c>
      <c r="B13" s="33">
        <v>1</v>
      </c>
      <c r="C13" s="33">
        <v>1</v>
      </c>
      <c r="D13" s="33">
        <v>0.9861111111111112</v>
      </c>
      <c r="E13" s="33">
        <v>1</v>
      </c>
      <c r="F13" s="33">
        <v>0.9409722222222222</v>
      </c>
      <c r="G13" s="33">
        <v>1</v>
      </c>
      <c r="H13" s="34">
        <v>0.9826388888888888</v>
      </c>
      <c r="I13" s="33">
        <v>1</v>
      </c>
      <c r="J13" s="33">
        <v>1</v>
      </c>
      <c r="K13" s="33" t="s">
        <v>9</v>
      </c>
      <c r="L13" s="33" t="s">
        <v>9</v>
      </c>
    </row>
    <row r="14" spans="1:12" ht="12.75">
      <c r="A14" s="28">
        <v>39701</v>
      </c>
      <c r="B14" s="33">
        <v>1</v>
      </c>
      <c r="C14" s="33">
        <v>0.9791666666666666</v>
      </c>
      <c r="D14" s="33">
        <v>0.9756944444444444</v>
      </c>
      <c r="E14" s="33">
        <v>0.9583333333333334</v>
      </c>
      <c r="F14" s="33">
        <v>0.8368055555555556</v>
      </c>
      <c r="G14" s="33">
        <v>1</v>
      </c>
      <c r="H14" s="34">
        <v>0.9826388888888888</v>
      </c>
      <c r="I14" s="33">
        <v>1</v>
      </c>
      <c r="J14" s="33">
        <v>1</v>
      </c>
      <c r="K14" s="33" t="s">
        <v>9</v>
      </c>
      <c r="L14" s="33" t="s">
        <v>9</v>
      </c>
    </row>
    <row r="15" spans="1:12" ht="12.75">
      <c r="A15" s="28">
        <v>39702</v>
      </c>
      <c r="B15" s="33">
        <v>1</v>
      </c>
      <c r="C15" s="33">
        <v>1</v>
      </c>
      <c r="D15" s="33">
        <v>0.9791666666666666</v>
      </c>
      <c r="E15" s="33">
        <v>0.9236111111111112</v>
      </c>
      <c r="F15" s="33">
        <v>0.6493055555555556</v>
      </c>
      <c r="G15" s="33">
        <v>1</v>
      </c>
      <c r="H15" s="34">
        <v>0.9861111111111112</v>
      </c>
      <c r="I15" s="33">
        <v>1</v>
      </c>
      <c r="J15" s="33">
        <v>1</v>
      </c>
      <c r="K15" s="33" t="s">
        <v>9</v>
      </c>
      <c r="L15" s="33" t="s">
        <v>9</v>
      </c>
    </row>
    <row r="16" spans="1:12" ht="12.75">
      <c r="A16" s="28">
        <v>39703</v>
      </c>
      <c r="B16" s="33">
        <v>1</v>
      </c>
      <c r="C16" s="33">
        <v>1</v>
      </c>
      <c r="D16" s="33">
        <v>0.9652777777777778</v>
      </c>
      <c r="E16" s="33">
        <v>0.9652777777777778</v>
      </c>
      <c r="F16" s="33">
        <v>0.7743055555555556</v>
      </c>
      <c r="G16" s="33">
        <v>1</v>
      </c>
      <c r="H16" s="34">
        <v>0.9444444444444444</v>
      </c>
      <c r="I16" s="33">
        <v>1</v>
      </c>
      <c r="J16" s="33">
        <v>1</v>
      </c>
      <c r="K16" s="33" t="s">
        <v>9</v>
      </c>
      <c r="L16" s="33" t="s">
        <v>9</v>
      </c>
    </row>
    <row r="17" spans="1:12" ht="12.75">
      <c r="A17" s="28">
        <v>39704</v>
      </c>
      <c r="B17" s="33">
        <v>1</v>
      </c>
      <c r="C17" s="33">
        <v>1</v>
      </c>
      <c r="D17" s="33">
        <v>1</v>
      </c>
      <c r="E17" s="33">
        <v>0.9826388888888888</v>
      </c>
      <c r="F17" s="33">
        <v>1</v>
      </c>
      <c r="G17" s="33">
        <v>1</v>
      </c>
      <c r="H17" s="34">
        <v>1</v>
      </c>
      <c r="I17" s="33">
        <v>1</v>
      </c>
      <c r="J17" s="33">
        <v>1</v>
      </c>
      <c r="K17" s="33" t="s">
        <v>9</v>
      </c>
      <c r="L17" s="33" t="s">
        <v>9</v>
      </c>
    </row>
    <row r="18" spans="1:12" ht="12.75">
      <c r="A18" s="28">
        <v>39705</v>
      </c>
      <c r="B18" s="33">
        <v>1</v>
      </c>
      <c r="C18" s="33">
        <v>1</v>
      </c>
      <c r="D18" s="33">
        <v>1</v>
      </c>
      <c r="E18" s="33">
        <v>1</v>
      </c>
      <c r="F18" s="33">
        <v>0.9756944444444444</v>
      </c>
      <c r="G18" s="33">
        <v>1</v>
      </c>
      <c r="H18" s="34">
        <v>0.9965277777777778</v>
      </c>
      <c r="I18" s="33">
        <v>1</v>
      </c>
      <c r="J18" s="33">
        <v>1</v>
      </c>
      <c r="K18" s="33" t="s">
        <v>9</v>
      </c>
      <c r="L18" s="33" t="s">
        <v>9</v>
      </c>
    </row>
    <row r="19" spans="1:12" ht="12.75">
      <c r="A19" s="28">
        <v>39706</v>
      </c>
      <c r="B19" s="33">
        <v>1</v>
      </c>
      <c r="C19" s="33">
        <v>1</v>
      </c>
      <c r="D19" s="33">
        <v>1</v>
      </c>
      <c r="E19" s="33">
        <v>1</v>
      </c>
      <c r="F19" s="33">
        <v>0.9685314685314685</v>
      </c>
      <c r="G19" s="33">
        <v>1</v>
      </c>
      <c r="H19" s="34">
        <v>0.993006993006993</v>
      </c>
      <c r="I19" s="33">
        <v>1</v>
      </c>
      <c r="J19" s="33">
        <v>1</v>
      </c>
      <c r="K19" s="33" t="s">
        <v>9</v>
      </c>
      <c r="L19" s="33" t="s">
        <v>9</v>
      </c>
    </row>
    <row r="20" spans="1:12" ht="12.75">
      <c r="A20" s="28">
        <v>39707</v>
      </c>
      <c r="B20" s="33">
        <v>1</v>
      </c>
      <c r="C20" s="33">
        <v>0.9929328621908127</v>
      </c>
      <c r="D20" s="33">
        <v>1</v>
      </c>
      <c r="E20" s="33">
        <v>1</v>
      </c>
      <c r="F20" s="33">
        <v>0.9823321554770318</v>
      </c>
      <c r="G20" s="33">
        <v>1</v>
      </c>
      <c r="H20" s="34">
        <v>0.9540636042402827</v>
      </c>
      <c r="I20" s="33">
        <v>1</v>
      </c>
      <c r="J20" s="33">
        <v>1</v>
      </c>
      <c r="K20" s="33" t="s">
        <v>9</v>
      </c>
      <c r="L20" s="33" t="s">
        <v>9</v>
      </c>
    </row>
    <row r="21" spans="1:12" ht="12.75">
      <c r="A21" s="28">
        <v>39708</v>
      </c>
      <c r="B21" s="33">
        <v>0.9965277777777778</v>
      </c>
      <c r="C21" s="33">
        <v>0.9930555555555556</v>
      </c>
      <c r="D21" s="33">
        <v>0.9965277777777778</v>
      </c>
      <c r="E21" s="33">
        <v>0.9930555555555556</v>
      </c>
      <c r="F21" s="33">
        <v>0.9722222222222222</v>
      </c>
      <c r="G21" s="33">
        <v>0.9930555555555556</v>
      </c>
      <c r="H21" s="34">
        <v>0.9965277777777778</v>
      </c>
      <c r="I21" s="33">
        <v>0.9930555555555556</v>
      </c>
      <c r="J21" s="33">
        <v>1</v>
      </c>
      <c r="K21" s="33" t="s">
        <v>9</v>
      </c>
      <c r="L21" s="33" t="s">
        <v>9</v>
      </c>
    </row>
    <row r="22" spans="1:12" ht="12.75">
      <c r="A22" s="28">
        <v>39709</v>
      </c>
      <c r="B22" s="33">
        <v>1</v>
      </c>
      <c r="C22" s="33">
        <v>1</v>
      </c>
      <c r="D22" s="33">
        <v>1</v>
      </c>
      <c r="E22" s="33">
        <v>1</v>
      </c>
      <c r="F22" s="33">
        <v>0.9626865671641791</v>
      </c>
      <c r="G22" s="33">
        <v>1</v>
      </c>
      <c r="H22" s="34">
        <v>1</v>
      </c>
      <c r="I22" s="33">
        <v>1</v>
      </c>
      <c r="J22" s="33">
        <v>1</v>
      </c>
      <c r="K22" s="33" t="s">
        <v>9</v>
      </c>
      <c r="L22" s="33" t="s">
        <v>9</v>
      </c>
    </row>
    <row r="23" spans="1:12" ht="12.75">
      <c r="A23" s="28">
        <v>39710</v>
      </c>
      <c r="B23" s="33">
        <v>1</v>
      </c>
      <c r="C23" s="33">
        <v>1</v>
      </c>
      <c r="D23" s="33">
        <v>1</v>
      </c>
      <c r="E23" s="33">
        <v>0.9791666666666666</v>
      </c>
      <c r="F23" s="33">
        <v>0.9548611111111112</v>
      </c>
      <c r="G23" s="33">
        <v>1</v>
      </c>
      <c r="H23" s="34">
        <v>1</v>
      </c>
      <c r="I23" s="33">
        <v>1</v>
      </c>
      <c r="J23" s="33">
        <v>1</v>
      </c>
      <c r="K23" s="33" t="s">
        <v>9</v>
      </c>
      <c r="L23" s="33" t="s">
        <v>9</v>
      </c>
    </row>
    <row r="24" spans="1:12" ht="12.75">
      <c r="A24" s="28">
        <v>39711</v>
      </c>
      <c r="B24" s="33">
        <v>1</v>
      </c>
      <c r="C24" s="33">
        <v>1</v>
      </c>
      <c r="D24" s="33">
        <v>1</v>
      </c>
      <c r="E24" s="33">
        <v>1</v>
      </c>
      <c r="F24" s="33">
        <v>0.96875</v>
      </c>
      <c r="G24" s="33">
        <v>1</v>
      </c>
      <c r="H24" s="34">
        <v>1</v>
      </c>
      <c r="I24" s="33">
        <v>1</v>
      </c>
      <c r="J24" s="33">
        <v>1</v>
      </c>
      <c r="K24" s="33" t="s">
        <v>9</v>
      </c>
      <c r="L24" s="33" t="s">
        <v>9</v>
      </c>
    </row>
    <row r="25" spans="1:12" ht="12.75">
      <c r="A25" s="28">
        <v>39712</v>
      </c>
      <c r="B25" s="33">
        <v>0.9861111111111112</v>
      </c>
      <c r="C25" s="33">
        <v>1</v>
      </c>
      <c r="D25" s="33">
        <v>1</v>
      </c>
      <c r="E25" s="33">
        <v>1</v>
      </c>
      <c r="F25" s="33">
        <v>0.9930555555555556</v>
      </c>
      <c r="G25" s="33">
        <v>1</v>
      </c>
      <c r="H25" s="34">
        <v>1</v>
      </c>
      <c r="I25" s="33">
        <v>1</v>
      </c>
      <c r="J25" s="33">
        <v>1</v>
      </c>
      <c r="K25" s="33" t="s">
        <v>9</v>
      </c>
      <c r="L25" s="33" t="s">
        <v>9</v>
      </c>
    </row>
    <row r="26" spans="1:12" ht="12.75">
      <c r="A26" s="28">
        <v>39713</v>
      </c>
      <c r="B26" s="33">
        <v>1</v>
      </c>
      <c r="C26" s="33">
        <v>1</v>
      </c>
      <c r="D26" s="33">
        <v>1</v>
      </c>
      <c r="E26" s="33">
        <v>1</v>
      </c>
      <c r="F26" s="33">
        <v>0.96875</v>
      </c>
      <c r="G26" s="33">
        <v>1</v>
      </c>
      <c r="H26" s="34">
        <v>1</v>
      </c>
      <c r="I26" s="33">
        <v>1</v>
      </c>
      <c r="J26" s="33">
        <v>1</v>
      </c>
      <c r="K26" s="33" t="s">
        <v>9</v>
      </c>
      <c r="L26" s="33" t="s">
        <v>9</v>
      </c>
    </row>
    <row r="27" spans="1:12" ht="12.75">
      <c r="A27" s="28">
        <v>39714</v>
      </c>
      <c r="B27" s="33">
        <v>1</v>
      </c>
      <c r="C27" s="33">
        <v>1</v>
      </c>
      <c r="D27" s="33">
        <v>0.9791666666666666</v>
      </c>
      <c r="E27" s="33">
        <v>0.9965277777777778</v>
      </c>
      <c r="F27" s="33">
        <v>0.9756944444444444</v>
      </c>
      <c r="G27" s="33">
        <v>1</v>
      </c>
      <c r="H27" s="34">
        <v>0.9930555555555556</v>
      </c>
      <c r="I27" s="33">
        <v>1</v>
      </c>
      <c r="J27" s="33">
        <v>1</v>
      </c>
      <c r="K27" s="33" t="s">
        <v>9</v>
      </c>
      <c r="L27" s="33" t="s">
        <v>9</v>
      </c>
    </row>
    <row r="28" spans="1:12" ht="12.75">
      <c r="A28" s="28">
        <v>39715</v>
      </c>
      <c r="B28" s="33">
        <v>1</v>
      </c>
      <c r="C28" s="33">
        <v>1</v>
      </c>
      <c r="D28" s="33">
        <v>0.9755244755244755</v>
      </c>
      <c r="E28" s="33">
        <v>0.9685314685314685</v>
      </c>
      <c r="F28" s="33">
        <v>0.9125874125874126</v>
      </c>
      <c r="G28" s="33">
        <v>1</v>
      </c>
      <c r="H28" s="34">
        <v>0.9790209790209791</v>
      </c>
      <c r="I28" s="33">
        <v>1</v>
      </c>
      <c r="J28" s="33">
        <v>1</v>
      </c>
      <c r="K28" s="33" t="s">
        <v>9</v>
      </c>
      <c r="L28" s="33" t="s">
        <v>9</v>
      </c>
    </row>
    <row r="29" spans="1:12" ht="12.75">
      <c r="A29" s="28">
        <v>39716</v>
      </c>
      <c r="B29" s="33">
        <v>1</v>
      </c>
      <c r="C29" s="33">
        <v>1</v>
      </c>
      <c r="D29" s="33">
        <v>1</v>
      </c>
      <c r="E29" s="33">
        <v>1</v>
      </c>
      <c r="F29" s="33">
        <v>0.9930555555555556</v>
      </c>
      <c r="G29" s="33">
        <v>1</v>
      </c>
      <c r="H29" s="34">
        <v>1</v>
      </c>
      <c r="I29" s="33">
        <v>1</v>
      </c>
      <c r="J29" s="33">
        <v>1</v>
      </c>
      <c r="K29" s="33" t="s">
        <v>9</v>
      </c>
      <c r="L29" s="33" t="s">
        <v>9</v>
      </c>
    </row>
    <row r="30" spans="1:12" ht="12.75">
      <c r="A30" s="28">
        <v>39717</v>
      </c>
      <c r="B30" s="33">
        <v>1</v>
      </c>
      <c r="C30" s="33">
        <v>0.9233449477351916</v>
      </c>
      <c r="D30" s="33">
        <v>1</v>
      </c>
      <c r="E30" s="33">
        <v>0.9930313588850174</v>
      </c>
      <c r="F30" s="33">
        <v>0.9790940766550522</v>
      </c>
      <c r="G30" s="33">
        <v>1</v>
      </c>
      <c r="H30" s="34">
        <v>1</v>
      </c>
      <c r="I30" s="33">
        <v>1</v>
      </c>
      <c r="J30" s="33">
        <v>1</v>
      </c>
      <c r="K30" s="33" t="s">
        <v>9</v>
      </c>
      <c r="L30" s="33" t="s">
        <v>9</v>
      </c>
    </row>
    <row r="31" spans="1:12" ht="12.75">
      <c r="A31" s="28">
        <v>39718</v>
      </c>
      <c r="B31" s="33">
        <v>1</v>
      </c>
      <c r="C31" s="33">
        <v>1</v>
      </c>
      <c r="D31" s="33">
        <v>1</v>
      </c>
      <c r="E31" s="33">
        <v>1</v>
      </c>
      <c r="F31" s="33">
        <v>0.9930555555555556</v>
      </c>
      <c r="G31" s="33">
        <v>1</v>
      </c>
      <c r="H31" s="34">
        <v>1</v>
      </c>
      <c r="I31" s="33">
        <v>1</v>
      </c>
      <c r="J31" s="33">
        <v>1</v>
      </c>
      <c r="K31" s="33" t="s">
        <v>9</v>
      </c>
      <c r="L31" s="33" t="s">
        <v>9</v>
      </c>
    </row>
    <row r="32" spans="1:12" ht="12.75">
      <c r="A32" s="28">
        <v>39719</v>
      </c>
      <c r="B32" s="33">
        <v>1</v>
      </c>
      <c r="C32" s="33">
        <v>1</v>
      </c>
      <c r="D32" s="33">
        <v>1</v>
      </c>
      <c r="E32" s="33">
        <v>1</v>
      </c>
      <c r="F32" s="33">
        <v>0.9930555555555556</v>
      </c>
      <c r="G32" s="33">
        <v>1</v>
      </c>
      <c r="H32" s="34">
        <v>1</v>
      </c>
      <c r="I32" s="33">
        <v>1</v>
      </c>
      <c r="J32" s="33">
        <v>1</v>
      </c>
      <c r="K32" s="33" t="s">
        <v>9</v>
      </c>
      <c r="L32" s="33" t="s">
        <v>9</v>
      </c>
    </row>
    <row r="33" spans="1:12" ht="12.75">
      <c r="A33" s="28">
        <v>39720</v>
      </c>
      <c r="B33" s="33">
        <v>1</v>
      </c>
      <c r="C33" s="33">
        <v>1</v>
      </c>
      <c r="D33" s="33">
        <v>1</v>
      </c>
      <c r="E33" s="33">
        <v>1</v>
      </c>
      <c r="F33" s="33">
        <v>0.9735849056603774</v>
      </c>
      <c r="G33" s="33">
        <v>1</v>
      </c>
      <c r="H33" s="34">
        <v>1</v>
      </c>
      <c r="I33" s="33">
        <v>1</v>
      </c>
      <c r="J33" s="33">
        <v>1</v>
      </c>
      <c r="K33" s="33">
        <v>1</v>
      </c>
      <c r="L33" s="33">
        <v>1</v>
      </c>
    </row>
    <row r="34" spans="1:12" ht="12.75">
      <c r="A34" s="28">
        <v>39721</v>
      </c>
      <c r="B34" s="33">
        <v>1</v>
      </c>
      <c r="C34" s="33">
        <v>1</v>
      </c>
      <c r="D34" s="33">
        <v>1</v>
      </c>
      <c r="E34" s="33">
        <v>0.9688581314878892</v>
      </c>
      <c r="F34" s="33">
        <v>0.9342560553633218</v>
      </c>
      <c r="G34" s="33">
        <v>1</v>
      </c>
      <c r="H34" s="34">
        <v>1</v>
      </c>
      <c r="I34" s="33">
        <v>1</v>
      </c>
      <c r="J34" s="33">
        <v>0.9965277777777778</v>
      </c>
      <c r="K34" s="33">
        <v>0.9965277777777778</v>
      </c>
      <c r="L34" s="33">
        <v>1</v>
      </c>
    </row>
    <row r="35" spans="1:12" ht="12.75">
      <c r="A35" s="28">
        <v>39722</v>
      </c>
      <c r="B35" s="32">
        <v>1</v>
      </c>
      <c r="C35" s="32">
        <v>1</v>
      </c>
      <c r="D35" s="32">
        <v>1</v>
      </c>
      <c r="E35" s="32">
        <v>0.9618055555555556</v>
      </c>
      <c r="F35" s="32">
        <v>0.9375</v>
      </c>
      <c r="G35" s="32">
        <v>1</v>
      </c>
      <c r="H35" s="32">
        <v>1</v>
      </c>
      <c r="I35" s="32">
        <v>1</v>
      </c>
      <c r="J35" s="32">
        <v>0.9930555555555556</v>
      </c>
      <c r="K35" s="32">
        <v>0.9895833333333334</v>
      </c>
      <c r="L35" s="32">
        <v>0.9965277777777778</v>
      </c>
    </row>
    <row r="36" spans="1:12" ht="12.75">
      <c r="A36" s="28">
        <v>39723</v>
      </c>
      <c r="B36" s="32">
        <v>1</v>
      </c>
      <c r="C36" s="32">
        <v>1</v>
      </c>
      <c r="D36" s="32">
        <v>1</v>
      </c>
      <c r="E36" s="32">
        <v>1</v>
      </c>
      <c r="F36" s="32">
        <v>0.9965277777777778</v>
      </c>
      <c r="G36" s="32">
        <v>1</v>
      </c>
      <c r="H36" s="32">
        <v>1</v>
      </c>
      <c r="I36" s="32">
        <v>1</v>
      </c>
      <c r="J36" s="32">
        <v>0.9965277777777778</v>
      </c>
      <c r="K36" s="32">
        <v>0.9861111111111112</v>
      </c>
      <c r="L36" s="32">
        <v>0.9895833333333334</v>
      </c>
    </row>
    <row r="37" spans="1:12" ht="12.75">
      <c r="A37" s="28">
        <v>39724</v>
      </c>
      <c r="B37" s="32">
        <v>0.9965156794425087</v>
      </c>
      <c r="C37" s="32">
        <v>1</v>
      </c>
      <c r="D37" s="32">
        <v>1</v>
      </c>
      <c r="E37" s="32">
        <v>1</v>
      </c>
      <c r="F37" s="32">
        <v>0.9895104895104895</v>
      </c>
      <c r="G37" s="32">
        <v>1</v>
      </c>
      <c r="H37" s="32">
        <v>1</v>
      </c>
      <c r="I37" s="32">
        <v>1</v>
      </c>
      <c r="J37" s="32">
        <v>0.9860627177700348</v>
      </c>
      <c r="K37" s="32">
        <v>0.9860627177700348</v>
      </c>
      <c r="L37" s="32">
        <v>0.9860627177700348</v>
      </c>
    </row>
    <row r="38" spans="1:12" ht="12.75">
      <c r="A38" s="28">
        <v>39725</v>
      </c>
      <c r="B38" s="32">
        <v>1</v>
      </c>
      <c r="C38" s="32">
        <v>0.9930555555555556</v>
      </c>
      <c r="D38" s="32">
        <v>1</v>
      </c>
      <c r="E38" s="32">
        <v>1</v>
      </c>
      <c r="F38" s="32">
        <v>0.9895833333333334</v>
      </c>
      <c r="G38" s="32">
        <v>1</v>
      </c>
      <c r="H38" s="32">
        <v>1</v>
      </c>
      <c r="I38" s="32">
        <v>1</v>
      </c>
      <c r="J38" s="32">
        <v>0.9791666666666666</v>
      </c>
      <c r="K38" s="32">
        <v>0.9826388888888888</v>
      </c>
      <c r="L38" s="32">
        <v>0.9791666666666666</v>
      </c>
    </row>
    <row r="39" spans="1:12" ht="12.75">
      <c r="A39" s="28">
        <v>39726</v>
      </c>
      <c r="B39" s="32">
        <v>1</v>
      </c>
      <c r="C39" s="32">
        <v>1</v>
      </c>
      <c r="D39" s="32">
        <v>1</v>
      </c>
      <c r="E39" s="32">
        <v>1</v>
      </c>
      <c r="F39" s="32">
        <v>0.9965277777777778</v>
      </c>
      <c r="G39" s="32">
        <v>1</v>
      </c>
      <c r="H39" s="32">
        <v>1</v>
      </c>
      <c r="I39" s="32">
        <v>1</v>
      </c>
      <c r="J39" s="32">
        <v>0.9861111111111112</v>
      </c>
      <c r="K39" s="32">
        <v>0.9895833333333334</v>
      </c>
      <c r="L39" s="32">
        <v>0.9930555555555556</v>
      </c>
    </row>
    <row r="40" spans="1:12" ht="12.75">
      <c r="A40" s="28">
        <v>39727</v>
      </c>
      <c r="B40" s="32">
        <v>1</v>
      </c>
      <c r="C40" s="32">
        <v>1</v>
      </c>
      <c r="D40" s="32">
        <v>1</v>
      </c>
      <c r="E40" s="32">
        <v>1</v>
      </c>
      <c r="F40" s="32">
        <v>0.9894366197183099</v>
      </c>
      <c r="G40" s="32">
        <v>1</v>
      </c>
      <c r="H40" s="32">
        <v>1</v>
      </c>
      <c r="I40" s="32">
        <v>1</v>
      </c>
      <c r="J40" s="32">
        <v>0.8838028169014085</v>
      </c>
      <c r="K40" s="32">
        <v>0.9788732394366197</v>
      </c>
      <c r="L40" s="32">
        <v>1</v>
      </c>
    </row>
    <row r="41" spans="1:12" ht="12.75">
      <c r="A41" s="28">
        <v>39728</v>
      </c>
      <c r="B41" s="32">
        <v>1</v>
      </c>
      <c r="C41" s="32">
        <v>1</v>
      </c>
      <c r="D41" s="32">
        <v>1</v>
      </c>
      <c r="E41" s="32">
        <v>1</v>
      </c>
      <c r="F41" s="32">
        <v>0.9821428571428571</v>
      </c>
      <c r="G41" s="32">
        <v>1</v>
      </c>
      <c r="H41" s="32">
        <v>1</v>
      </c>
      <c r="I41" s="32">
        <v>1</v>
      </c>
      <c r="J41" s="32">
        <v>0.37943262411347517</v>
      </c>
      <c r="K41" s="32">
        <v>0.5709219858156028</v>
      </c>
      <c r="L41" s="32">
        <v>1</v>
      </c>
    </row>
    <row r="42" spans="1:12" ht="12.75">
      <c r="A42" s="28">
        <v>39729</v>
      </c>
      <c r="B42" s="32">
        <v>0.9548611111111112</v>
      </c>
      <c r="C42" s="32">
        <v>0.9548611111111112</v>
      </c>
      <c r="D42" s="32">
        <v>0.9583333333333334</v>
      </c>
      <c r="E42" s="32">
        <v>1</v>
      </c>
      <c r="F42" s="32">
        <v>0.9791666666666666</v>
      </c>
      <c r="G42" s="32">
        <v>1</v>
      </c>
      <c r="H42" s="32">
        <v>0.9548611111111112</v>
      </c>
      <c r="I42" s="32">
        <v>0.9097222222222222</v>
      </c>
      <c r="J42" s="32">
        <v>1</v>
      </c>
      <c r="K42" s="32">
        <v>0.9861111111111112</v>
      </c>
      <c r="L42" s="32">
        <v>0.9930555555555556</v>
      </c>
    </row>
    <row r="43" spans="1:12" ht="12.75">
      <c r="A43" s="28">
        <v>39730</v>
      </c>
      <c r="B43" s="32">
        <v>1</v>
      </c>
      <c r="C43" s="32">
        <v>0.9930555555555556</v>
      </c>
      <c r="D43" s="32">
        <v>1</v>
      </c>
      <c r="E43" s="32">
        <v>1</v>
      </c>
      <c r="F43" s="32">
        <v>0.9652777777777778</v>
      </c>
      <c r="G43" s="32">
        <v>1</v>
      </c>
      <c r="H43" s="32">
        <v>1</v>
      </c>
      <c r="I43" s="32">
        <v>1</v>
      </c>
      <c r="J43" s="32">
        <v>0.8927335640138409</v>
      </c>
      <c r="K43" s="32">
        <v>0.8888888888888888</v>
      </c>
      <c r="L43" s="32">
        <v>0.8506944444444444</v>
      </c>
    </row>
    <row r="44" spans="1:12" ht="12.75">
      <c r="A44" s="28">
        <v>39731</v>
      </c>
      <c r="B44" s="32">
        <v>1</v>
      </c>
      <c r="C44" s="32">
        <v>1</v>
      </c>
      <c r="D44" s="32">
        <v>1</v>
      </c>
      <c r="E44" s="32">
        <v>1</v>
      </c>
      <c r="F44" s="32">
        <v>0.9826388888888888</v>
      </c>
      <c r="G44" s="32">
        <v>1</v>
      </c>
      <c r="H44" s="32">
        <v>0.9826388888888888</v>
      </c>
      <c r="I44" s="32">
        <v>1</v>
      </c>
      <c r="J44" s="32">
        <v>0.8989547038327527</v>
      </c>
      <c r="K44" s="32">
        <v>0.8958333333333334</v>
      </c>
      <c r="L44" s="32">
        <v>0.8506944444444444</v>
      </c>
    </row>
    <row r="45" spans="1:12" ht="12.75">
      <c r="A45" s="28">
        <v>39732</v>
      </c>
      <c r="B45" s="32">
        <v>1</v>
      </c>
      <c r="C45" s="32">
        <v>1</v>
      </c>
      <c r="D45" s="32">
        <v>0.9965277777777778</v>
      </c>
      <c r="E45" s="32">
        <v>1</v>
      </c>
      <c r="F45" s="32">
        <v>0.96875</v>
      </c>
      <c r="G45" s="32">
        <v>1</v>
      </c>
      <c r="H45" s="32">
        <v>1</v>
      </c>
      <c r="I45" s="32">
        <v>1</v>
      </c>
      <c r="J45" s="32">
        <v>0.8854166666666666</v>
      </c>
      <c r="K45" s="32">
        <v>0.9965277777777778</v>
      </c>
      <c r="L45" s="32">
        <v>0.9930555555555556</v>
      </c>
    </row>
    <row r="46" spans="1:12" ht="12.75">
      <c r="A46" s="28">
        <v>39733</v>
      </c>
      <c r="B46" s="32">
        <v>0.9965277777777778</v>
      </c>
      <c r="C46" s="32">
        <v>1</v>
      </c>
      <c r="D46" s="32">
        <v>1</v>
      </c>
      <c r="E46" s="32">
        <v>1</v>
      </c>
      <c r="F46" s="32">
        <v>0.9756944444444444</v>
      </c>
      <c r="G46" s="32">
        <v>1</v>
      </c>
      <c r="H46" s="32">
        <v>1</v>
      </c>
      <c r="I46" s="32">
        <v>1</v>
      </c>
      <c r="J46" s="32">
        <v>0.4756944444444444</v>
      </c>
      <c r="K46" s="32">
        <v>0.96875</v>
      </c>
      <c r="L46" s="32">
        <v>0.9722222222222222</v>
      </c>
    </row>
    <row r="47" spans="1:12" ht="12.75">
      <c r="A47" s="28">
        <v>39734</v>
      </c>
      <c r="B47" s="32">
        <v>0.9965277777777778</v>
      </c>
      <c r="C47" s="32">
        <v>1</v>
      </c>
      <c r="D47" s="32">
        <v>1</v>
      </c>
      <c r="E47" s="32">
        <v>0.96875</v>
      </c>
      <c r="F47" s="32">
        <v>0.8819444444444444</v>
      </c>
      <c r="G47" s="32">
        <v>1</v>
      </c>
      <c r="H47" s="32">
        <v>1</v>
      </c>
      <c r="I47" s="32">
        <v>1</v>
      </c>
      <c r="J47" s="32">
        <v>0.4444444444444444</v>
      </c>
      <c r="K47" s="32">
        <v>0.9965156794425087</v>
      </c>
      <c r="L47" s="32">
        <v>0.9895833333333334</v>
      </c>
    </row>
    <row r="48" spans="1:12" ht="12.75">
      <c r="A48" s="28">
        <v>39735</v>
      </c>
      <c r="B48" s="32">
        <v>1</v>
      </c>
      <c r="C48" s="32">
        <v>1</v>
      </c>
      <c r="D48" s="32">
        <v>1</v>
      </c>
      <c r="E48" s="32">
        <v>1</v>
      </c>
      <c r="F48" s="32">
        <v>0.972027972027972</v>
      </c>
      <c r="G48" s="32">
        <v>1</v>
      </c>
      <c r="H48" s="32">
        <v>1</v>
      </c>
      <c r="I48" s="32">
        <v>1</v>
      </c>
      <c r="J48" s="32">
        <v>0.46153846153846156</v>
      </c>
      <c r="K48" s="32">
        <v>0.9895104895104895</v>
      </c>
      <c r="L48" s="32">
        <v>0.9964912280701754</v>
      </c>
    </row>
    <row r="49" spans="1:12" ht="12.75">
      <c r="A49" s="28">
        <v>39736</v>
      </c>
      <c r="B49" s="32">
        <v>1</v>
      </c>
      <c r="C49" s="32">
        <v>0.9965156794425087</v>
      </c>
      <c r="D49" s="32">
        <v>1</v>
      </c>
      <c r="E49" s="32">
        <v>1</v>
      </c>
      <c r="F49" s="32">
        <v>0.9686411149825784</v>
      </c>
      <c r="G49" s="32">
        <v>1</v>
      </c>
      <c r="H49" s="32">
        <v>1</v>
      </c>
      <c r="I49" s="32">
        <v>1</v>
      </c>
      <c r="J49" s="32">
        <v>0.49477351916376305</v>
      </c>
      <c r="K49" s="32">
        <v>0.9965156794425087</v>
      </c>
      <c r="L49" s="32">
        <v>0.9930313588850174</v>
      </c>
    </row>
    <row r="50" spans="1:12" ht="12.75">
      <c r="A50" s="28">
        <v>39737</v>
      </c>
      <c r="B50" s="32">
        <v>0.9922779922779923</v>
      </c>
      <c r="C50" s="32">
        <v>1</v>
      </c>
      <c r="D50" s="32">
        <v>1</v>
      </c>
      <c r="E50" s="32">
        <v>1</v>
      </c>
      <c r="F50" s="32">
        <v>0.9575289575289575</v>
      </c>
      <c r="G50" s="32">
        <v>1</v>
      </c>
      <c r="H50" s="32">
        <v>1</v>
      </c>
      <c r="I50" s="32">
        <v>1</v>
      </c>
      <c r="J50" s="32">
        <v>0.3783783783783784</v>
      </c>
      <c r="K50" s="32">
        <v>0.9346153846153846</v>
      </c>
      <c r="L50" s="32">
        <v>0.9461538461538461</v>
      </c>
    </row>
    <row r="51" spans="1:12" ht="12.75">
      <c r="A51" s="28">
        <v>39738</v>
      </c>
      <c r="B51" s="32">
        <v>1</v>
      </c>
      <c r="C51" s="32">
        <v>0.9961832061068703</v>
      </c>
      <c r="D51" s="32">
        <v>1</v>
      </c>
      <c r="E51" s="32">
        <v>1</v>
      </c>
      <c r="F51" s="32">
        <v>0.8973384030418251</v>
      </c>
      <c r="G51" s="32">
        <v>0.7022900763358778</v>
      </c>
      <c r="H51" s="32">
        <v>1</v>
      </c>
      <c r="I51" s="32">
        <v>1</v>
      </c>
      <c r="J51" s="32">
        <v>0.49429657794676807</v>
      </c>
      <c r="K51" s="32">
        <v>0.6603053435114504</v>
      </c>
      <c r="L51" s="32">
        <v>0.6717557251908397</v>
      </c>
    </row>
  </sheetData>
  <mergeCells count="9">
    <mergeCell ref="A1:J1"/>
    <mergeCell ref="B2:E2"/>
    <mergeCell ref="F2:J2"/>
    <mergeCell ref="A4:B4"/>
    <mergeCell ref="C4:F4"/>
    <mergeCell ref="G4:H4"/>
    <mergeCell ref="I4:J4"/>
    <mergeCell ref="F3:J3"/>
    <mergeCell ref="B3:E3"/>
  </mergeCells>
  <conditionalFormatting sqref="B7:L51">
    <cfRule type="cellIs" priority="1" dxfId="0" operator="lessThan" stopIfTrue="1">
      <formula>0.975</formula>
    </cfRule>
  </conditionalFormatting>
  <printOptions/>
  <pageMargins left="0.75" right="0.75" top="1" bottom="1" header="0.5" footer="0.5"/>
  <pageSetup fitToHeight="1" fitToWidth="1" horizontalDpi="600" verticalDpi="600" orientation="landscape" scale="70" r:id="rId1"/>
  <headerFooter alignWithMargins="0">
    <oddFooter>&amp;L&amp;"Arial,Bold"&amp;F&amp;C&amp;D&amp;RPage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12"/>
  <sheetViews>
    <sheetView workbookViewId="0" topLeftCell="A1">
      <selection activeCell="A1" sqref="A1:J1"/>
    </sheetView>
  </sheetViews>
  <sheetFormatPr defaultColWidth="9.140625" defaultRowHeight="12.75"/>
  <cols>
    <col min="1" max="1" width="18.28125" style="0" customWidth="1"/>
    <col min="2" max="2" width="16.7109375" style="0" bestFit="1" customWidth="1"/>
    <col min="3" max="3" width="26.00390625" style="0" bestFit="1" customWidth="1"/>
    <col min="4" max="4" width="36.00390625" style="0" customWidth="1"/>
  </cols>
  <sheetData>
    <row r="1" spans="1:10" ht="18">
      <c r="A1" s="140" t="s">
        <v>182</v>
      </c>
      <c r="B1" s="140"/>
      <c r="C1" s="140"/>
      <c r="D1" s="140"/>
      <c r="E1" s="140"/>
      <c r="F1" s="140"/>
      <c r="G1" s="140"/>
      <c r="H1" s="140"/>
      <c r="I1" s="140"/>
      <c r="J1" s="140"/>
    </row>
    <row r="2" spans="1:10" ht="12.75">
      <c r="A2" s="11" t="s">
        <v>86</v>
      </c>
      <c r="B2" s="141" t="s">
        <v>85</v>
      </c>
      <c r="C2" s="141"/>
      <c r="D2" s="141"/>
      <c r="E2" s="141"/>
      <c r="F2" s="141" t="s">
        <v>0</v>
      </c>
      <c r="G2" s="141"/>
      <c r="H2" s="141"/>
      <c r="I2" s="141"/>
      <c r="J2" s="141"/>
    </row>
    <row r="3" spans="1:12" ht="34.5" customHeight="1">
      <c r="A3" s="11" t="s">
        <v>10</v>
      </c>
      <c r="B3" s="138" t="s">
        <v>25</v>
      </c>
      <c r="C3" s="138"/>
      <c r="D3" s="138"/>
      <c r="E3" s="138"/>
      <c r="F3" s="142" t="s">
        <v>165</v>
      </c>
      <c r="G3" s="139"/>
      <c r="H3" s="139"/>
      <c r="I3" s="139"/>
      <c r="J3" s="139"/>
      <c r="K3" s="16"/>
      <c r="L3" s="16"/>
    </row>
    <row r="4" spans="1:10" ht="12.75">
      <c r="A4" s="143" t="s">
        <v>21</v>
      </c>
      <c r="B4" s="143"/>
      <c r="C4" s="138" t="s">
        <v>9</v>
      </c>
      <c r="D4" s="138"/>
      <c r="E4" s="138"/>
      <c r="F4" s="138"/>
      <c r="G4" s="144" t="s">
        <v>51</v>
      </c>
      <c r="H4" s="144"/>
      <c r="I4" s="157" t="s">
        <v>197</v>
      </c>
      <c r="J4" s="157"/>
    </row>
    <row r="5" spans="1:10" ht="12.75">
      <c r="A5" s="36"/>
      <c r="B5" s="36"/>
      <c r="C5" s="13"/>
      <c r="D5" s="13"/>
      <c r="E5" s="13"/>
      <c r="F5" s="13"/>
      <c r="G5" s="37"/>
      <c r="H5" s="37"/>
      <c r="I5" s="38"/>
      <c r="J5" s="38"/>
    </row>
    <row r="7" spans="1:10" ht="18">
      <c r="A7" s="140" t="s">
        <v>183</v>
      </c>
      <c r="B7" s="140"/>
      <c r="C7" s="140"/>
      <c r="D7" s="140"/>
      <c r="E7" s="140"/>
      <c r="F7" s="140"/>
      <c r="G7" s="140"/>
      <c r="H7" s="140"/>
      <c r="I7" s="140"/>
      <c r="J7" s="140"/>
    </row>
    <row r="8" spans="1:10" ht="12.75">
      <c r="A8" s="11" t="s">
        <v>86</v>
      </c>
      <c r="B8" s="141" t="s">
        <v>85</v>
      </c>
      <c r="C8" s="141"/>
      <c r="D8" s="141"/>
      <c r="E8" s="141"/>
      <c r="F8" s="141" t="s">
        <v>0</v>
      </c>
      <c r="G8" s="141"/>
      <c r="H8" s="141"/>
      <c r="I8" s="141"/>
      <c r="J8" s="141"/>
    </row>
    <row r="9" spans="1:10" ht="34.5" customHeight="1">
      <c r="A9" s="11" t="s">
        <v>20</v>
      </c>
      <c r="B9" s="138" t="s">
        <v>95</v>
      </c>
      <c r="C9" s="138"/>
      <c r="D9" s="138"/>
      <c r="E9" s="138"/>
      <c r="F9" s="142" t="s">
        <v>167</v>
      </c>
      <c r="G9" s="139"/>
      <c r="H9" s="139"/>
      <c r="I9" s="139"/>
      <c r="J9" s="139"/>
    </row>
    <row r="10" spans="1:10" ht="12.75">
      <c r="A10" s="143" t="s">
        <v>21</v>
      </c>
      <c r="B10" s="143"/>
      <c r="C10" s="138" t="s">
        <v>34</v>
      </c>
      <c r="D10" s="138"/>
      <c r="E10" s="138"/>
      <c r="F10" s="138"/>
      <c r="G10" s="144" t="s">
        <v>51</v>
      </c>
      <c r="H10" s="144"/>
      <c r="I10" s="157" t="s">
        <v>197</v>
      </c>
      <c r="J10" s="157"/>
    </row>
    <row r="12" spans="1:10" ht="20.25">
      <c r="A12" s="158" t="s">
        <v>139</v>
      </c>
      <c r="B12" s="158"/>
      <c r="C12" s="158"/>
      <c r="D12" s="158"/>
      <c r="E12" s="158"/>
      <c r="F12" s="158"/>
      <c r="G12" s="158"/>
      <c r="H12" s="158"/>
      <c r="I12" s="158"/>
      <c r="J12" s="158"/>
    </row>
  </sheetData>
  <mergeCells count="19">
    <mergeCell ref="A12:J12"/>
    <mergeCell ref="A10:B10"/>
    <mergeCell ref="C10:F10"/>
    <mergeCell ref="G10:H10"/>
    <mergeCell ref="I10:J10"/>
    <mergeCell ref="A7:J7"/>
    <mergeCell ref="B8:E8"/>
    <mergeCell ref="F8:J8"/>
    <mergeCell ref="B9:E9"/>
    <mergeCell ref="F9:J9"/>
    <mergeCell ref="A1:J1"/>
    <mergeCell ref="B2:E2"/>
    <mergeCell ref="F2:J2"/>
    <mergeCell ref="A4:B4"/>
    <mergeCell ref="C4:F4"/>
    <mergeCell ref="G4:H4"/>
    <mergeCell ref="I4:J4"/>
    <mergeCell ref="F3:J3"/>
    <mergeCell ref="B3:E3"/>
  </mergeCells>
  <printOptions/>
  <pageMargins left="0.75" right="0.75" top="1" bottom="1" header="0.5" footer="0.5"/>
  <pageSetup fitToHeight="1" fitToWidth="1" horizontalDpi="600" verticalDpi="600" orientation="landscape" scale="81" r:id="rId1"/>
  <headerFooter alignWithMargins="0">
    <oddFooter>&amp;L&amp;"Arial,Bold"&amp;F&amp;C&amp;D&amp;RPage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36"/>
  <sheetViews>
    <sheetView workbookViewId="0" topLeftCell="A4">
      <selection activeCell="A1" sqref="A1:J1"/>
    </sheetView>
  </sheetViews>
  <sheetFormatPr defaultColWidth="9.140625" defaultRowHeight="12.75"/>
  <cols>
    <col min="1" max="1" width="18.28125" style="0" customWidth="1"/>
    <col min="2" max="2" width="16.7109375" style="0" bestFit="1" customWidth="1"/>
    <col min="3" max="3" width="26.00390625" style="0" bestFit="1" customWidth="1"/>
    <col min="4" max="4" width="36.00390625" style="0" customWidth="1"/>
  </cols>
  <sheetData>
    <row r="1" spans="1:10" ht="18">
      <c r="A1" s="140" t="s">
        <v>184</v>
      </c>
      <c r="B1" s="140"/>
      <c r="C1" s="140"/>
      <c r="D1" s="140"/>
      <c r="E1" s="140"/>
      <c r="F1" s="140"/>
      <c r="G1" s="140"/>
      <c r="H1" s="140"/>
      <c r="I1" s="140"/>
      <c r="J1" s="140"/>
    </row>
    <row r="2" spans="1:10" ht="12.75">
      <c r="A2" s="11" t="s">
        <v>86</v>
      </c>
      <c r="B2" s="141" t="s">
        <v>85</v>
      </c>
      <c r="C2" s="141"/>
      <c r="D2" s="141"/>
      <c r="E2" s="141"/>
      <c r="F2" s="141" t="s">
        <v>0</v>
      </c>
      <c r="G2" s="141"/>
      <c r="H2" s="141"/>
      <c r="I2" s="141"/>
      <c r="J2" s="141"/>
    </row>
    <row r="3" spans="1:12" ht="54.75" customHeight="1">
      <c r="A3" s="11" t="s">
        <v>12</v>
      </c>
      <c r="B3" s="138" t="s">
        <v>26</v>
      </c>
      <c r="C3" s="138"/>
      <c r="D3" s="138"/>
      <c r="E3" s="138"/>
      <c r="F3" s="142" t="s">
        <v>310</v>
      </c>
      <c r="G3" s="139"/>
      <c r="H3" s="139"/>
      <c r="I3" s="139"/>
      <c r="J3" s="139"/>
      <c r="K3" s="16"/>
      <c r="L3" s="16"/>
    </row>
    <row r="4" spans="1:10" ht="54.75" customHeight="1">
      <c r="A4" s="143" t="s">
        <v>21</v>
      </c>
      <c r="B4" s="143"/>
      <c r="C4" s="138" t="s">
        <v>9</v>
      </c>
      <c r="D4" s="138"/>
      <c r="E4" s="138"/>
      <c r="F4" s="138"/>
      <c r="G4" s="144" t="s">
        <v>51</v>
      </c>
      <c r="H4" s="144"/>
      <c r="I4" s="157" t="s">
        <v>87</v>
      </c>
      <c r="J4" s="157"/>
    </row>
    <row r="6" spans="1:10" ht="25.5">
      <c r="A6" s="22" t="s">
        <v>97</v>
      </c>
      <c r="B6" s="27" t="s">
        <v>98</v>
      </c>
      <c r="C6" s="161" t="s">
        <v>100</v>
      </c>
      <c r="D6" s="161"/>
      <c r="E6" s="27" t="s">
        <v>99</v>
      </c>
      <c r="F6" s="22" t="s">
        <v>49</v>
      </c>
      <c r="G6" s="22" t="s">
        <v>50</v>
      </c>
      <c r="H6" s="161" t="s">
        <v>101</v>
      </c>
      <c r="I6" s="161"/>
      <c r="J6" s="161"/>
    </row>
    <row r="7" spans="1:10" ht="12.75" customHeight="1">
      <c r="A7" s="28">
        <v>39699</v>
      </c>
      <c r="B7" s="29" t="s">
        <v>105</v>
      </c>
      <c r="C7" s="162" t="s">
        <v>106</v>
      </c>
      <c r="D7" s="162"/>
      <c r="E7" s="25" t="s">
        <v>102</v>
      </c>
      <c r="F7" s="23" t="s">
        <v>107</v>
      </c>
      <c r="G7" s="23" t="s">
        <v>107</v>
      </c>
      <c r="H7" s="138" t="s">
        <v>293</v>
      </c>
      <c r="I7" s="138"/>
      <c r="J7" s="138"/>
    </row>
    <row r="8" spans="1:10" ht="27.75" customHeight="1">
      <c r="A8" s="28">
        <v>39699</v>
      </c>
      <c r="B8" s="30">
        <v>29</v>
      </c>
      <c r="C8" s="163" t="s">
        <v>108</v>
      </c>
      <c r="D8" s="163"/>
      <c r="E8" s="26" t="s">
        <v>102</v>
      </c>
      <c r="F8" s="24" t="s">
        <v>109</v>
      </c>
      <c r="G8" s="24" t="s">
        <v>109</v>
      </c>
      <c r="H8" s="138" t="s">
        <v>169</v>
      </c>
      <c r="I8" s="138"/>
      <c r="J8" s="138"/>
    </row>
    <row r="9" spans="1:10" ht="63" customHeight="1">
      <c r="A9" s="28">
        <v>39700</v>
      </c>
      <c r="B9" s="29" t="s">
        <v>110</v>
      </c>
      <c r="C9" s="162" t="s">
        <v>106</v>
      </c>
      <c r="D9" s="162"/>
      <c r="E9" s="25" t="s">
        <v>103</v>
      </c>
      <c r="F9" s="23" t="s">
        <v>107</v>
      </c>
      <c r="G9" s="24" t="s">
        <v>109</v>
      </c>
      <c r="H9" s="164" t="s">
        <v>168</v>
      </c>
      <c r="I9" s="165"/>
      <c r="J9" s="166"/>
    </row>
    <row r="10" spans="1:10" ht="80.25" customHeight="1">
      <c r="A10" s="28">
        <v>39702</v>
      </c>
      <c r="B10" s="29" t="s">
        <v>111</v>
      </c>
      <c r="C10" s="162" t="s">
        <v>112</v>
      </c>
      <c r="D10" s="162"/>
      <c r="E10" s="25" t="s">
        <v>102</v>
      </c>
      <c r="F10" s="23" t="s">
        <v>107</v>
      </c>
      <c r="G10" s="24" t="s">
        <v>109</v>
      </c>
      <c r="H10" s="138" t="s">
        <v>170</v>
      </c>
      <c r="I10" s="138"/>
      <c r="J10" s="138"/>
    </row>
    <row r="11" spans="1:10" ht="12.75" customHeight="1">
      <c r="A11" s="28">
        <v>39702</v>
      </c>
      <c r="B11" s="29">
        <v>8</v>
      </c>
      <c r="C11" s="162" t="s">
        <v>113</v>
      </c>
      <c r="D11" s="162"/>
      <c r="E11" s="25" t="s">
        <v>103</v>
      </c>
      <c r="F11" s="23" t="s">
        <v>107</v>
      </c>
      <c r="G11" s="68" t="s">
        <v>175</v>
      </c>
      <c r="H11" s="138" t="s">
        <v>294</v>
      </c>
      <c r="I11" s="138"/>
      <c r="J11" s="138"/>
    </row>
    <row r="12" spans="1:10" ht="12.75" customHeight="1">
      <c r="A12" s="28">
        <v>39703</v>
      </c>
      <c r="B12" s="29" t="s">
        <v>114</v>
      </c>
      <c r="C12" s="162" t="s">
        <v>115</v>
      </c>
      <c r="D12" s="162"/>
      <c r="E12" s="25" t="s">
        <v>102</v>
      </c>
      <c r="F12" s="23" t="s">
        <v>107</v>
      </c>
      <c r="G12" s="24" t="s">
        <v>109</v>
      </c>
      <c r="H12" s="138" t="s">
        <v>174</v>
      </c>
      <c r="I12" s="138"/>
      <c r="J12" s="138"/>
    </row>
    <row r="13" spans="1:10" ht="12.75" customHeight="1">
      <c r="A13" s="28">
        <v>39706</v>
      </c>
      <c r="B13" s="29" t="s">
        <v>116</v>
      </c>
      <c r="C13" s="162" t="s">
        <v>117</v>
      </c>
      <c r="D13" s="162"/>
      <c r="E13" s="25" t="s">
        <v>102</v>
      </c>
      <c r="F13" s="23" t="s">
        <v>107</v>
      </c>
      <c r="G13" s="24" t="s">
        <v>109</v>
      </c>
      <c r="H13" s="138" t="s">
        <v>174</v>
      </c>
      <c r="I13" s="138"/>
      <c r="J13" s="138"/>
    </row>
    <row r="14" spans="1:10" ht="12.75" customHeight="1">
      <c r="A14" s="28">
        <v>39706</v>
      </c>
      <c r="B14" s="29" t="s">
        <v>118</v>
      </c>
      <c r="C14" s="162" t="s">
        <v>119</v>
      </c>
      <c r="D14" s="162"/>
      <c r="E14" s="25" t="s">
        <v>102</v>
      </c>
      <c r="F14" s="23" t="s">
        <v>107</v>
      </c>
      <c r="G14" s="23" t="s">
        <v>107</v>
      </c>
      <c r="H14" s="138" t="s">
        <v>295</v>
      </c>
      <c r="I14" s="138"/>
      <c r="J14" s="138"/>
    </row>
    <row r="15" spans="1:10" ht="12.75" customHeight="1">
      <c r="A15" s="28">
        <v>39707</v>
      </c>
      <c r="B15" s="29">
        <v>39</v>
      </c>
      <c r="C15" s="162" t="s">
        <v>120</v>
      </c>
      <c r="D15" s="162"/>
      <c r="E15" s="25" t="s">
        <v>102</v>
      </c>
      <c r="F15" s="23" t="s">
        <v>107</v>
      </c>
      <c r="G15" s="23" t="s">
        <v>107</v>
      </c>
      <c r="H15" s="138" t="s">
        <v>295</v>
      </c>
      <c r="I15" s="138"/>
      <c r="J15" s="138"/>
    </row>
    <row r="16" spans="1:10" ht="12.75" customHeight="1">
      <c r="A16" s="28">
        <v>39707</v>
      </c>
      <c r="B16" s="29" t="s">
        <v>121</v>
      </c>
      <c r="C16" s="162" t="s">
        <v>119</v>
      </c>
      <c r="D16" s="162"/>
      <c r="E16" s="25" t="s">
        <v>103</v>
      </c>
      <c r="F16" s="23" t="s">
        <v>107</v>
      </c>
      <c r="G16" s="68" t="s">
        <v>175</v>
      </c>
      <c r="H16" s="138" t="s">
        <v>296</v>
      </c>
      <c r="I16" s="138"/>
      <c r="J16" s="138"/>
    </row>
    <row r="17" spans="1:10" ht="12.75" customHeight="1">
      <c r="A17" s="28">
        <v>39708</v>
      </c>
      <c r="B17" s="29">
        <v>35</v>
      </c>
      <c r="C17" s="162" t="s">
        <v>122</v>
      </c>
      <c r="D17" s="162"/>
      <c r="E17" s="25" t="s">
        <v>103</v>
      </c>
      <c r="F17" s="23" t="s">
        <v>107</v>
      </c>
      <c r="G17" s="68" t="s">
        <v>175</v>
      </c>
      <c r="H17" s="138" t="s">
        <v>297</v>
      </c>
      <c r="I17" s="138"/>
      <c r="J17" s="138"/>
    </row>
    <row r="18" spans="1:10" ht="12.75" customHeight="1">
      <c r="A18" s="28">
        <v>39708</v>
      </c>
      <c r="B18" s="29">
        <v>15</v>
      </c>
      <c r="C18" s="162" t="s">
        <v>123</v>
      </c>
      <c r="D18" s="162"/>
      <c r="E18" s="25" t="s">
        <v>103</v>
      </c>
      <c r="F18" s="23" t="s">
        <v>107</v>
      </c>
      <c r="G18" s="68" t="s">
        <v>175</v>
      </c>
      <c r="H18" s="138" t="s">
        <v>298</v>
      </c>
      <c r="I18" s="138"/>
      <c r="J18" s="138"/>
    </row>
    <row r="19" spans="1:10" ht="12.75" customHeight="1">
      <c r="A19" s="28">
        <v>39709</v>
      </c>
      <c r="B19" s="29" t="s">
        <v>104</v>
      </c>
      <c r="C19" s="162" t="s">
        <v>124</v>
      </c>
      <c r="D19" s="162"/>
      <c r="E19" s="25" t="s">
        <v>102</v>
      </c>
      <c r="F19" s="23" t="s">
        <v>107</v>
      </c>
      <c r="G19" s="24" t="s">
        <v>109</v>
      </c>
      <c r="H19" s="138" t="s">
        <v>174</v>
      </c>
      <c r="I19" s="138"/>
      <c r="J19" s="138"/>
    </row>
    <row r="20" spans="1:10" ht="12.75" customHeight="1">
      <c r="A20" s="28">
        <v>39710</v>
      </c>
      <c r="B20" s="29">
        <v>10</v>
      </c>
      <c r="C20" s="162" t="s">
        <v>125</v>
      </c>
      <c r="D20" s="162"/>
      <c r="E20" s="25" t="s">
        <v>102</v>
      </c>
      <c r="F20" s="23" t="s">
        <v>107</v>
      </c>
      <c r="G20" s="23" t="s">
        <v>107</v>
      </c>
      <c r="H20" s="138" t="s">
        <v>295</v>
      </c>
      <c r="I20" s="138"/>
      <c r="J20" s="138"/>
    </row>
    <row r="21" spans="1:10" ht="12.75" customHeight="1">
      <c r="A21" s="28">
        <v>39711</v>
      </c>
      <c r="B21" s="29">
        <v>4</v>
      </c>
      <c r="C21" s="162" t="s">
        <v>126</v>
      </c>
      <c r="D21" s="162"/>
      <c r="E21" s="25" t="s">
        <v>102</v>
      </c>
      <c r="F21" s="23" t="s">
        <v>107</v>
      </c>
      <c r="G21" s="68" t="s">
        <v>175</v>
      </c>
      <c r="H21" s="138" t="s">
        <v>299</v>
      </c>
      <c r="I21" s="138"/>
      <c r="J21" s="138"/>
    </row>
    <row r="22" spans="1:10" ht="12.75" customHeight="1">
      <c r="A22" s="28">
        <v>39711</v>
      </c>
      <c r="B22" s="14">
        <v>5</v>
      </c>
      <c r="C22" s="138" t="s">
        <v>126</v>
      </c>
      <c r="D22" s="138"/>
      <c r="E22" s="9" t="s">
        <v>103</v>
      </c>
      <c r="F22" s="23" t="s">
        <v>107</v>
      </c>
      <c r="G22" s="68" t="s">
        <v>175</v>
      </c>
      <c r="H22" s="138" t="s">
        <v>300</v>
      </c>
      <c r="I22" s="138"/>
      <c r="J22" s="138"/>
    </row>
    <row r="23" spans="1:10" ht="12.75" customHeight="1">
      <c r="A23" s="28">
        <v>39713</v>
      </c>
      <c r="B23" s="14" t="s">
        <v>127</v>
      </c>
      <c r="C23" s="138" t="s">
        <v>128</v>
      </c>
      <c r="D23" s="138"/>
      <c r="E23" s="9" t="s">
        <v>102</v>
      </c>
      <c r="F23" s="23" t="s">
        <v>107</v>
      </c>
      <c r="G23" s="68" t="s">
        <v>175</v>
      </c>
      <c r="H23" s="138" t="s">
        <v>296</v>
      </c>
      <c r="I23" s="138"/>
      <c r="J23" s="138"/>
    </row>
    <row r="24" spans="1:10" ht="12.75" customHeight="1">
      <c r="A24" s="28">
        <v>39714</v>
      </c>
      <c r="B24" s="14" t="s">
        <v>129</v>
      </c>
      <c r="C24" s="138" t="s">
        <v>130</v>
      </c>
      <c r="D24" s="138"/>
      <c r="E24" s="9" t="s">
        <v>102</v>
      </c>
      <c r="F24" s="68" t="s">
        <v>175</v>
      </c>
      <c r="G24" s="24" t="s">
        <v>109</v>
      </c>
      <c r="H24" s="138" t="s">
        <v>174</v>
      </c>
      <c r="I24" s="138"/>
      <c r="J24" s="138"/>
    </row>
    <row r="25" spans="1:10" ht="12.75" customHeight="1">
      <c r="A25" s="28">
        <v>39715</v>
      </c>
      <c r="B25" s="14">
        <v>29</v>
      </c>
      <c r="C25" s="138" t="s">
        <v>108</v>
      </c>
      <c r="D25" s="138"/>
      <c r="E25" s="9" t="s">
        <v>102</v>
      </c>
      <c r="F25" s="23" t="s">
        <v>107</v>
      </c>
      <c r="G25" s="68" t="s">
        <v>175</v>
      </c>
      <c r="H25" s="138"/>
      <c r="I25" s="138"/>
      <c r="J25" s="138"/>
    </row>
    <row r="26" spans="1:10" ht="12.75" customHeight="1">
      <c r="A26" s="28">
        <v>39715</v>
      </c>
      <c r="B26" s="14">
        <v>13</v>
      </c>
      <c r="C26" s="138" t="s">
        <v>131</v>
      </c>
      <c r="D26" s="138"/>
      <c r="E26" s="9" t="s">
        <v>103</v>
      </c>
      <c r="F26" s="24" t="s">
        <v>109</v>
      </c>
      <c r="G26" s="24" t="s">
        <v>109</v>
      </c>
      <c r="H26" s="138" t="s">
        <v>301</v>
      </c>
      <c r="I26" s="138"/>
      <c r="J26" s="138"/>
    </row>
    <row r="27" spans="1:10" ht="12.75" customHeight="1">
      <c r="A27" s="28">
        <v>39715</v>
      </c>
      <c r="B27" s="14">
        <v>14</v>
      </c>
      <c r="C27" s="138" t="s">
        <v>132</v>
      </c>
      <c r="D27" s="138"/>
      <c r="E27" s="9" t="s">
        <v>103</v>
      </c>
      <c r="F27" s="68" t="s">
        <v>175</v>
      </c>
      <c r="G27" s="68" t="s">
        <v>175</v>
      </c>
      <c r="H27" s="138" t="s">
        <v>302</v>
      </c>
      <c r="I27" s="138"/>
      <c r="J27" s="138"/>
    </row>
    <row r="28" spans="1:10" ht="12.75" customHeight="1">
      <c r="A28" s="28">
        <v>39716</v>
      </c>
      <c r="B28" s="14" t="s">
        <v>133</v>
      </c>
      <c r="C28" s="138" t="s">
        <v>312</v>
      </c>
      <c r="D28" s="138"/>
      <c r="E28" s="9" t="s">
        <v>102</v>
      </c>
      <c r="F28" s="68" t="s">
        <v>175</v>
      </c>
      <c r="G28" s="68" t="s">
        <v>175</v>
      </c>
      <c r="H28" s="138" t="s">
        <v>303</v>
      </c>
      <c r="I28" s="138"/>
      <c r="J28" s="138"/>
    </row>
    <row r="29" spans="1:10" ht="12.75" customHeight="1">
      <c r="A29" s="28">
        <v>39716</v>
      </c>
      <c r="B29" s="14">
        <v>45</v>
      </c>
      <c r="C29" s="138" t="s">
        <v>134</v>
      </c>
      <c r="D29" s="138"/>
      <c r="E29" s="9" t="s">
        <v>102</v>
      </c>
      <c r="F29" s="68" t="s">
        <v>175</v>
      </c>
      <c r="G29" s="68" t="s">
        <v>175</v>
      </c>
      <c r="H29" s="138"/>
      <c r="I29" s="138"/>
      <c r="J29" s="138"/>
    </row>
    <row r="30" spans="1:10" ht="12.75" customHeight="1">
      <c r="A30" s="28">
        <v>39717</v>
      </c>
      <c r="B30" s="14">
        <v>11</v>
      </c>
      <c r="C30" s="138" t="s">
        <v>135</v>
      </c>
      <c r="D30" s="138"/>
      <c r="E30" s="9" t="s">
        <v>102</v>
      </c>
      <c r="F30" s="68" t="s">
        <v>175</v>
      </c>
      <c r="G30" s="68" t="s">
        <v>175</v>
      </c>
      <c r="H30" s="138"/>
      <c r="I30" s="138"/>
      <c r="J30" s="138"/>
    </row>
    <row r="31" spans="1:10" ht="12.75" customHeight="1">
      <c r="A31" s="28">
        <v>39717</v>
      </c>
      <c r="B31" s="14" t="s">
        <v>136</v>
      </c>
      <c r="C31" s="138" t="s">
        <v>137</v>
      </c>
      <c r="D31" s="138"/>
      <c r="E31" s="9" t="s">
        <v>103</v>
      </c>
      <c r="F31" s="68" t="s">
        <v>175</v>
      </c>
      <c r="G31" s="68" t="s">
        <v>175</v>
      </c>
      <c r="H31" s="138" t="s">
        <v>303</v>
      </c>
      <c r="I31" s="138"/>
      <c r="J31" s="138"/>
    </row>
    <row r="32" spans="1:10" ht="12.75">
      <c r="A32" s="28">
        <v>39728</v>
      </c>
      <c r="B32" s="14">
        <v>40</v>
      </c>
      <c r="C32" s="138" t="s">
        <v>304</v>
      </c>
      <c r="D32" s="138"/>
      <c r="E32" s="9" t="s">
        <v>102</v>
      </c>
      <c r="F32" s="23" t="s">
        <v>107</v>
      </c>
      <c r="G32" s="68" t="s">
        <v>175</v>
      </c>
      <c r="H32" s="138"/>
      <c r="I32" s="138"/>
      <c r="J32" s="138"/>
    </row>
    <row r="33" spans="1:10" ht="12.75">
      <c r="A33" s="28">
        <v>39750</v>
      </c>
      <c r="B33" s="14" t="s">
        <v>313</v>
      </c>
      <c r="C33" s="138" t="s">
        <v>108</v>
      </c>
      <c r="D33" s="138"/>
      <c r="E33" s="9" t="s">
        <v>103</v>
      </c>
      <c r="F33" s="68" t="s">
        <v>175</v>
      </c>
      <c r="G33" s="68" t="s">
        <v>175</v>
      </c>
      <c r="H33" s="138"/>
      <c r="I33" s="138"/>
      <c r="J33" s="138"/>
    </row>
    <row r="34" spans="1:10" ht="12.75">
      <c r="A34" s="28">
        <v>39734</v>
      </c>
      <c r="B34" s="14" t="s">
        <v>314</v>
      </c>
      <c r="C34" s="138" t="s">
        <v>312</v>
      </c>
      <c r="D34" s="138"/>
      <c r="E34" s="9" t="s">
        <v>102</v>
      </c>
      <c r="F34" s="68" t="s">
        <v>175</v>
      </c>
      <c r="G34" s="68" t="s">
        <v>175</v>
      </c>
      <c r="H34" s="138"/>
      <c r="I34" s="138"/>
      <c r="J34" s="138"/>
    </row>
    <row r="35" spans="1:10" ht="12.75">
      <c r="A35" s="28">
        <v>39734</v>
      </c>
      <c r="B35" s="14">
        <v>45</v>
      </c>
      <c r="C35" s="138" t="s">
        <v>134</v>
      </c>
      <c r="D35" s="138"/>
      <c r="E35" s="9" t="s">
        <v>102</v>
      </c>
      <c r="F35" s="68" t="s">
        <v>175</v>
      </c>
      <c r="G35" s="68" t="s">
        <v>175</v>
      </c>
      <c r="H35" s="138"/>
      <c r="I35" s="138"/>
      <c r="J35" s="138"/>
    </row>
    <row r="36" spans="1:10" ht="12.75">
      <c r="A36" s="28">
        <v>39737</v>
      </c>
      <c r="B36" s="14">
        <v>7</v>
      </c>
      <c r="C36" s="138" t="s">
        <v>315</v>
      </c>
      <c r="D36" s="138"/>
      <c r="E36" s="9" t="s">
        <v>102</v>
      </c>
      <c r="F36" s="68" t="s">
        <v>175</v>
      </c>
      <c r="G36" s="68" t="s">
        <v>175</v>
      </c>
      <c r="H36" s="138" t="s">
        <v>316</v>
      </c>
      <c r="I36" s="138"/>
      <c r="J36" s="138"/>
    </row>
  </sheetData>
  <mergeCells count="71">
    <mergeCell ref="C35:D35"/>
    <mergeCell ref="H35:J35"/>
    <mergeCell ref="C36:D36"/>
    <mergeCell ref="H36:J36"/>
    <mergeCell ref="C33:D33"/>
    <mergeCell ref="H33:J33"/>
    <mergeCell ref="C34:D34"/>
    <mergeCell ref="H34:J34"/>
    <mergeCell ref="C32:D32"/>
    <mergeCell ref="H32:J32"/>
    <mergeCell ref="H30:J30"/>
    <mergeCell ref="H31:J31"/>
    <mergeCell ref="C30:D30"/>
    <mergeCell ref="C31:D31"/>
    <mergeCell ref="H26:J26"/>
    <mergeCell ref="H27:J27"/>
    <mergeCell ref="H28:J28"/>
    <mergeCell ref="H29:J29"/>
    <mergeCell ref="H22:J22"/>
    <mergeCell ref="H23:J23"/>
    <mergeCell ref="H24:J24"/>
    <mergeCell ref="H25:J25"/>
    <mergeCell ref="H18:J18"/>
    <mergeCell ref="H19:J19"/>
    <mergeCell ref="H20:J20"/>
    <mergeCell ref="H21:J21"/>
    <mergeCell ref="H14:J14"/>
    <mergeCell ref="H15:J15"/>
    <mergeCell ref="H16:J16"/>
    <mergeCell ref="H17:J17"/>
    <mergeCell ref="H6:J6"/>
    <mergeCell ref="H7:J7"/>
    <mergeCell ref="H8:J8"/>
    <mergeCell ref="H9:J9"/>
    <mergeCell ref="H10:J10"/>
    <mergeCell ref="H11:J11"/>
    <mergeCell ref="H12:J12"/>
    <mergeCell ref="H13:J13"/>
    <mergeCell ref="C26:D26"/>
    <mergeCell ref="C27:D27"/>
    <mergeCell ref="C28:D28"/>
    <mergeCell ref="C29:D29"/>
    <mergeCell ref="C22:D22"/>
    <mergeCell ref="C23:D23"/>
    <mergeCell ref="C24:D24"/>
    <mergeCell ref="C25:D25"/>
    <mergeCell ref="C18:D18"/>
    <mergeCell ref="C19:D19"/>
    <mergeCell ref="C20:D20"/>
    <mergeCell ref="C21:D21"/>
    <mergeCell ref="C14:D14"/>
    <mergeCell ref="C15:D15"/>
    <mergeCell ref="C16:D16"/>
    <mergeCell ref="C17:D17"/>
    <mergeCell ref="C10:D10"/>
    <mergeCell ref="C11:D11"/>
    <mergeCell ref="C12:D12"/>
    <mergeCell ref="C13:D13"/>
    <mergeCell ref="C6:D6"/>
    <mergeCell ref="C7:D7"/>
    <mergeCell ref="C8:D8"/>
    <mergeCell ref="C9:D9"/>
    <mergeCell ref="A1:J1"/>
    <mergeCell ref="B2:E2"/>
    <mergeCell ref="F2:J2"/>
    <mergeCell ref="A4:B4"/>
    <mergeCell ref="C4:F4"/>
    <mergeCell ref="G4:H4"/>
    <mergeCell ref="I4:J4"/>
    <mergeCell ref="F3:J3"/>
    <mergeCell ref="B3:E3"/>
  </mergeCells>
  <printOptions/>
  <pageMargins left="0.75" right="0.75" top="1" bottom="1" header="0.5" footer="0.5"/>
  <pageSetup fitToHeight="1" fitToWidth="1" horizontalDpi="600" verticalDpi="600" orientation="landscape" scale="76" r:id="rId1"/>
  <headerFooter alignWithMargins="0">
    <oddFooter>&amp;L&amp;"Arial,Bold"&amp;F&amp;C&amp;D&amp;RPage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Edison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081028 Decision on Market Redesign Technology Upgrade - Joint Public Comment Letter SDG&amp;E, PG&amp;E, SCE - Supporting Documentation </dc:title>
  <dc:subject/>
  <dc:creator>ES&amp;M User</dc:creator>
  <cp:keywords/>
  <dc:description/>
  <cp:lastModifiedBy>Diana Sarubbi</cp:lastModifiedBy>
  <cp:lastPrinted>2008-10-20T23:25:45Z</cp:lastPrinted>
  <dcterms:created xsi:type="dcterms:W3CDTF">2008-10-02T19:39:57Z</dcterms:created>
  <dcterms:modified xsi:type="dcterms:W3CDTF">2008-10-28T19:43:47Z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S">
    <vt:lpwstr/>
  </property>
  <property fmtid="{D5CDD505-2E9C-101B-9397-08002B2CF9AE}" pid="3" name="Office">
    <vt:lpwstr/>
  </property>
  <property fmtid="{D5CDD505-2E9C-101B-9397-08002B2CF9AE}" pid="4" name="ContentType">
    <vt:lpwstr>Document</vt:lpwstr>
  </property>
  <property fmtid="{D5CDD505-2E9C-101B-9397-08002B2CF9AE}" pid="5" name="STATUS">
    <vt:lpwstr>DRAFT</vt:lpwstr>
  </property>
  <property fmtid="{D5CDD505-2E9C-101B-9397-08002B2CF9AE}" pid="6" name="ExpireDate">
    <vt:lpwstr>2010-10-28T00:00:00Z</vt:lpwstr>
  </property>
  <property fmtid="{D5CDD505-2E9C-101B-9397-08002B2CF9AE}" pid="7" name="OriginalUri">
    <vt:lpwstr>http://www.caiso.com/206e/206eb4961cb50.xls, /206e/206eb4961cb50.xls</vt:lpwstr>
  </property>
  <property fmtid="{D5CDD505-2E9C-101B-9397-08002B2CF9AE}" pid="8" name="PostDate">
    <vt:lpwstr>2008-10-28T12:50:30Z</vt:lpwstr>
  </property>
  <property fmtid="{D5CDD505-2E9C-101B-9397-08002B2CF9AE}" pid="9" name="ISOSummary">
    <vt:lpwstr>Attachment B MRTU IOU Criteria</vt:lpwstr>
  </property>
  <property fmtid="{D5CDD505-2E9C-101B-9397-08002B2CF9AE}" pid="10" name="RevDate">
    <vt:lpwstr>2008-10-28T12:50:30Z</vt:lpwstr>
  </property>
  <property fmtid="{D5CDD505-2E9C-101B-9397-08002B2CF9AE}" pid="11" name="ISOOwner">
    <vt:lpwstr>danners</vt:lpwstr>
  </property>
  <property fmtid="{D5CDD505-2E9C-101B-9397-08002B2CF9AE}" pid="12" name="ISOGroupTaxHTField0">
    <vt:lpwstr>Board 1) Public Comment|7970c7e9-7cc1-4b51-b1e9-66ac5885d70c</vt:lpwstr>
  </property>
  <property fmtid="{D5CDD505-2E9C-101B-9397-08002B2CF9AE}" pid="13" name="ISOTopicTaxHTField0">
    <vt:lpwstr>Stay Informed|d8aff6cb-80bb-4c94-b62f-ad25f81f5c96</vt:lpwstr>
  </property>
  <property fmtid="{D5CDD505-2E9C-101B-9397-08002B2CF9AE}" pid="14" name="ISOKeywordsTaxHTField0">
    <vt:lpwstr>bog|69bbad8d-dd13-439b-8779-8ac4180365c0;board|04978a25-9323-4fee-93eb-5aa06d9cd1b2</vt:lpwstr>
  </property>
  <property fmtid="{D5CDD505-2E9C-101B-9397-08002B2CF9AE}" pid="15" name="ISOKeywords">
    <vt:lpwstr>68;#bog|69bbad8d-dd13-439b-8779-8ac4180365c0;#79;#board|04978a25-9323-4fee-93eb-5aa06d9cd1b2</vt:lpwstr>
  </property>
  <property fmtid="{D5CDD505-2E9C-101B-9397-08002B2CF9AE}" pid="16" name="ISOGroupSequence">
    <vt:lpwstr>93645|5000</vt:lpwstr>
  </property>
  <property fmtid="{D5CDD505-2E9C-101B-9397-08002B2CF9AE}" pid="17" name="ISOGroup">
    <vt:lpwstr>5467;#Board 1) Public Comment|7970c7e9-7cc1-4b51-b1e9-66ac5885d70c</vt:lpwstr>
  </property>
  <property fmtid="{D5CDD505-2E9C-101B-9397-08002B2CF9AE}" pid="18" name="TaxCatchAll">
    <vt:lpwstr>68;#bog|69bbad8d-dd13-439b-8779-8ac4180365c0;#11;#Stay Informed|d8aff6cb-80bb-4c94-b62f-ad25f81f5c96;#3;#Archived|0019c6e1-8c5e-460c-a653-a944372c5015;#79;#board|04978a25-9323-4fee-93eb-5aa06d9cd1b2;#5467;#Board 1) Public Comment|7970c7e9-7cc1-4b51-b1e9-6</vt:lpwstr>
  </property>
  <property fmtid="{D5CDD505-2E9C-101B-9397-08002B2CF9AE}" pid="19" name="ISOTopic">
    <vt:lpwstr>11;#Stay Informed|d8aff6cb-80bb-4c94-b62f-ad25f81f5c96</vt:lpwstr>
  </property>
  <property fmtid="{D5CDD505-2E9C-101B-9397-08002B2CF9AE}" pid="20" name="Important">
    <vt:lpwstr>0</vt:lpwstr>
  </property>
  <property fmtid="{D5CDD505-2E9C-101B-9397-08002B2CF9AE}" pid="21" name="Order">
    <vt:lpwstr>25298000.0000000</vt:lpwstr>
  </property>
  <property fmtid="{D5CDD505-2E9C-101B-9397-08002B2CF9AE}" pid="22" name="Orig Post Date">
    <vt:lpwstr>2008-10-28T12:50:30Z</vt:lpwstr>
  </property>
  <property fmtid="{D5CDD505-2E9C-101B-9397-08002B2CF9AE}" pid="23" name="ISOArchiveTaxHTField0">
    <vt:lpwstr>Archived|0019c6e1-8c5e-460c-a653-a944372c5015</vt:lpwstr>
  </property>
  <property fmtid="{D5CDD505-2E9C-101B-9397-08002B2CF9AE}" pid="24" name="ISOArchive">
    <vt:lpwstr>3;#Archived|0019c6e1-8c5e-460c-a653-a944372c5015</vt:lpwstr>
  </property>
  <property fmtid="{D5CDD505-2E9C-101B-9397-08002B2CF9AE}" pid="25" name="m9e70a6096144fc698577b786817f2be">
    <vt:lpwstr>Archived|0019c6e1-8c5e-460c-a653-a944372c5015</vt:lpwstr>
  </property>
</Properties>
</file>