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Directions" sheetId="1" r:id="rId1"/>
    <sheet name="Method 1 - Actual RTD Data" sheetId="2" r:id="rId2"/>
    <sheet name="Method 2 - Forecast vs Actual" sheetId="3" r:id="rId3"/>
  </sheets>
  <definedNames/>
  <calcPr fullCalcOnLoad="1"/>
</workbook>
</file>

<file path=xl/sharedStrings.xml><?xml version="1.0" encoding="utf-8"?>
<sst xmlns="http://schemas.openxmlformats.org/spreadsheetml/2006/main" count="158" uniqueCount="68">
  <si>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</si>
  <si>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</si>
  <si>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</si>
  <si>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</si>
  <si>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</si>
  <si>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</si>
  <si>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</si>
  <si>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</si>
  <si>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</si>
  <si>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</si>
  <si>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</si>
  <si>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</si>
  <si>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</si>
  <si>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</si>
  <si>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</si>
  <si>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</si>
  <si>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</si>
  <si>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</si>
  <si>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</si>
  <si>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</si>
  <si>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</si>
  <si>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</si>
  <si>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</si>
  <si>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</si>
  <si>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</si>
  <si>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</si>
  <si>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</si>
  <si>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</si>
  <si>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</si>
  <si>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</si>
  <si>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RTD Actual</t>
  </si>
  <si>
    <t>8:45-8:50</t>
  </si>
  <si>
    <t>8:50-8:55</t>
  </si>
  <si>
    <t>8:55-9:00</t>
  </si>
  <si>
    <t>9:00-9:05</t>
  </si>
  <si>
    <t>9:05-9:10</t>
  </si>
  <si>
    <t>9:10-9:15</t>
  </si>
  <si>
    <t>RTUC Actual</t>
  </si>
  <si>
    <t>8:45-9:00</t>
  </si>
  <si>
    <t>9:00-9:15</t>
  </si>
  <si>
    <t>Down Movement</t>
  </si>
  <si>
    <t>Up Movement</t>
  </si>
  <si>
    <t>Average</t>
  </si>
  <si>
    <t>Confidence</t>
  </si>
  <si>
    <t>Std Dev</t>
  </si>
  <si>
    <t>RTD Actual Net Load</t>
  </si>
  <si>
    <t>RTUC Forecast</t>
  </si>
  <si>
    <t>FRP Up Minimum Requirement</t>
  </si>
  <si>
    <t>FRP Up Total Requirement</t>
  </si>
  <si>
    <t>FRP Up Demand Curve</t>
  </si>
  <si>
    <t>FRP Down Total Requirement</t>
  </si>
  <si>
    <t>FRP Down Minimum Requirement</t>
  </si>
  <si>
    <t>FRP Down Demand Curve</t>
  </si>
  <si>
    <t>RTUC Forecast *</t>
  </si>
  <si>
    <t>Upper Bound</t>
  </si>
  <si>
    <t>Lower Bound</t>
  </si>
  <si>
    <t>Max RTD</t>
  </si>
  <si>
    <t>Min RTD</t>
  </si>
  <si>
    <t>9:15-9:20</t>
  </si>
  <si>
    <t>9:20-9:25</t>
  </si>
  <si>
    <t>9:25-9:30</t>
  </si>
  <si>
    <t>9:15-9:30</t>
  </si>
  <si>
    <t>Uppper Bound</t>
  </si>
  <si>
    <t>-</t>
  </si>
  <si>
    <t>Day 31 - RTUC Market 8:45-9:00 Binding.  Assume 3 interval market optimization</t>
  </si>
  <si>
    <t>* When FMM is financially binding for 9:15-9:30 interval</t>
  </si>
  <si>
    <t>Spreadsheet is illustrative.</t>
  </si>
  <si>
    <t>Yellow cells are used for data input.  All other cells are calculations.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</si>
</sst>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9" fontId="0" fillId="33" borderId="0" xfId="57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9" fontId="0" fillId="0" borderId="0" xfId="57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171450</xdr:rowOff>
    </xdr:from>
    <xdr:to>
      <xdr:col>6</xdr:col>
      <xdr:colOff>295275</xdr:colOff>
      <xdr:row>5</xdr:row>
      <xdr:rowOff>123825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3571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39</xdr:row>
      <xdr:rowOff>123825</xdr:rowOff>
    </xdr:from>
    <xdr:to>
      <xdr:col>15</xdr:col>
      <xdr:colOff>285750</xdr:colOff>
      <xdr:row>44</xdr:row>
      <xdr:rowOff>76200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753350"/>
          <a:ext cx="3571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39</xdr:row>
      <xdr:rowOff>180975</xdr:rowOff>
    </xdr:from>
    <xdr:to>
      <xdr:col>14</xdr:col>
      <xdr:colOff>514350</xdr:colOff>
      <xdr:row>44</xdr:row>
      <xdr:rowOff>133350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7943850"/>
          <a:ext cx="3571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11"/>
  <sheetViews>
    <sheetView tabSelected="1" zoomScalePageLayoutView="0" workbookViewId="0" topLeftCell="A1">
      <selection activeCell="D19" sqref="D19"/>
    </sheetView>
  </sheetViews>
  <sheetFormatPr defaultColWidth="9.140625" defaultRowHeight="15"/>
  <sheetData>
    <row r="9" ht="15">
      <c r="A9" t="s">
        <v>66</v>
      </c>
    </row>
    <row r="11" ht="15">
      <c r="A11" t="s">
        <v>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8">
      <selection activeCell="M35" sqref="M35"/>
    </sheetView>
  </sheetViews>
  <sheetFormatPr defaultColWidth="9.140625" defaultRowHeight="15"/>
  <cols>
    <col min="8" max="9" width="9.140625" style="0" customWidth="1"/>
    <col min="11" max="11" width="5.00390625" style="0" customWidth="1"/>
    <col min="13" max="13" width="9.140625" style="0" customWidth="1"/>
    <col min="14" max="14" width="5.00390625" style="0" customWidth="1"/>
    <col min="15" max="16" width="9.140625" style="0" customWidth="1"/>
    <col min="17" max="17" width="5.00390625" style="0" customWidth="1"/>
    <col min="18" max="19" width="9.140625" style="0" customWidth="1"/>
    <col min="20" max="20" width="11.57421875" style="0" customWidth="1"/>
    <col min="21" max="22" width="11.140625" style="0" customWidth="1"/>
    <col min="23" max="23" width="5.00390625" style="0" customWidth="1"/>
    <col min="24" max="25" width="11.140625" style="0" customWidth="1"/>
  </cols>
  <sheetData>
    <row r="1" spans="2:25" ht="30">
      <c r="B1" s="25" t="s">
        <v>45</v>
      </c>
      <c r="C1" s="25"/>
      <c r="D1" s="25"/>
      <c r="E1" s="25"/>
      <c r="F1" s="25"/>
      <c r="G1" s="25"/>
      <c r="H1" s="25"/>
      <c r="I1" s="25"/>
      <c r="J1" s="25"/>
      <c r="L1" s="25" t="s">
        <v>37</v>
      </c>
      <c r="M1" s="25"/>
      <c r="O1" s="25" t="s">
        <v>56</v>
      </c>
      <c r="P1" s="25"/>
      <c r="Q1" s="21"/>
      <c r="R1" s="25" t="s">
        <v>57</v>
      </c>
      <c r="S1" s="25"/>
      <c r="T1" s="21"/>
      <c r="U1" s="4" t="s">
        <v>41</v>
      </c>
      <c r="V1" s="4" t="s">
        <v>40</v>
      </c>
      <c r="W1" s="4"/>
      <c r="X1" s="4" t="s">
        <v>41</v>
      </c>
      <c r="Y1" s="4" t="s">
        <v>40</v>
      </c>
    </row>
    <row r="2" spans="1:25" ht="15">
      <c r="A2" s="2"/>
      <c r="B2" s="3" t="s">
        <v>31</v>
      </c>
      <c r="C2" s="3" t="s">
        <v>32</v>
      </c>
      <c r="D2" s="3" t="s">
        <v>33</v>
      </c>
      <c r="E2" s="3" t="s">
        <v>34</v>
      </c>
      <c r="F2" s="3" t="s">
        <v>35</v>
      </c>
      <c r="G2" s="3" t="s">
        <v>36</v>
      </c>
      <c r="H2" s="3" t="s">
        <v>58</v>
      </c>
      <c r="I2" s="3" t="s">
        <v>59</v>
      </c>
      <c r="J2" s="3" t="s">
        <v>60</v>
      </c>
      <c r="K2" s="3"/>
      <c r="L2" s="3" t="s">
        <v>38</v>
      </c>
      <c r="M2" s="3" t="s">
        <v>39</v>
      </c>
      <c r="N2" s="3"/>
      <c r="O2" s="3" t="s">
        <v>39</v>
      </c>
      <c r="P2" s="3" t="s">
        <v>61</v>
      </c>
      <c r="Q2" s="3"/>
      <c r="R2" s="3" t="s">
        <v>39</v>
      </c>
      <c r="S2" s="3" t="s">
        <v>61</v>
      </c>
      <c r="T2" s="2"/>
      <c r="U2" s="5" t="s">
        <v>39</v>
      </c>
      <c r="V2" s="5" t="s">
        <v>39</v>
      </c>
      <c r="W2" s="2"/>
      <c r="X2" s="5" t="s">
        <v>39</v>
      </c>
      <c r="Y2" s="5" t="s">
        <v>39</v>
      </c>
    </row>
    <row r="3" spans="1:25" ht="15">
      <c r="A3" t="s">
        <v>0</v>
      </c>
      <c r="B3" s="16">
        <v>20000</v>
      </c>
      <c r="C3" s="16">
        <v>21000</v>
      </c>
      <c r="D3" s="16">
        <v>22000</v>
      </c>
      <c r="E3" s="16">
        <v>23000</v>
      </c>
      <c r="F3" s="16">
        <v>24000</v>
      </c>
      <c r="G3" s="16">
        <v>25000</v>
      </c>
      <c r="H3" s="16">
        <v>25500</v>
      </c>
      <c r="I3" s="16">
        <v>26000</v>
      </c>
      <c r="J3" s="16">
        <v>26500</v>
      </c>
      <c r="L3" s="7">
        <f>AVERAGE(B3:D3)</f>
        <v>21000</v>
      </c>
      <c r="M3" s="7">
        <f>AVERAGE(E3:G3)</f>
        <v>24000</v>
      </c>
      <c r="O3" s="7">
        <f>MAX(E3:G3)</f>
        <v>25000</v>
      </c>
      <c r="P3" s="7">
        <f>MAX(H3:J3)</f>
        <v>26500</v>
      </c>
      <c r="Q3" s="7"/>
      <c r="R3" s="7">
        <f>MIN(E3:G3)</f>
        <v>23000</v>
      </c>
      <c r="S3" s="23">
        <f>MIN(H3:J3)</f>
        <v>25500</v>
      </c>
      <c r="U3" s="7">
        <f>IF(O3&gt;L3,O3-L3,0)</f>
        <v>4000</v>
      </c>
      <c r="V3" s="7">
        <f aca="true" t="shared" si="0" ref="V3:V32">IF(R3&lt;L3,L3-R3,0)</f>
        <v>0</v>
      </c>
      <c r="X3" s="7">
        <f>IF(P3&gt;M3,P3-M3,0)</f>
        <v>2500</v>
      </c>
      <c r="Y3" s="7">
        <f>IF(S3&lt;M3,M3-S3,0)</f>
        <v>0</v>
      </c>
    </row>
    <row r="4" spans="1:25" ht="15">
      <c r="A4" t="s">
        <v>1</v>
      </c>
      <c r="B4" s="16">
        <v>20000</v>
      </c>
      <c r="C4" s="16">
        <v>22000</v>
      </c>
      <c r="D4" s="16">
        <v>21000</v>
      </c>
      <c r="E4" s="16">
        <v>23000</v>
      </c>
      <c r="F4" s="16">
        <v>24000</v>
      </c>
      <c r="G4" s="16">
        <v>25000</v>
      </c>
      <c r="H4" s="16">
        <v>25500</v>
      </c>
      <c r="I4" s="16">
        <v>26000</v>
      </c>
      <c r="J4" s="16">
        <v>26500</v>
      </c>
      <c r="L4" s="7">
        <f aca="true" t="shared" si="1" ref="L4:L32">AVERAGE(B4:D4)</f>
        <v>21000</v>
      </c>
      <c r="M4" s="7">
        <f aca="true" t="shared" si="2" ref="M4:M32">AVERAGE(E4:G4)</f>
        <v>24000</v>
      </c>
      <c r="O4" s="7">
        <f aca="true" t="shared" si="3" ref="O4:O32">MAX(E4:G4)</f>
        <v>25000</v>
      </c>
      <c r="P4" s="7">
        <f aca="true" t="shared" si="4" ref="P4:P32">MAX(H4:J4)</f>
        <v>26500</v>
      </c>
      <c r="Q4" s="7"/>
      <c r="R4" s="7">
        <f aca="true" t="shared" si="5" ref="R4:R32">MIN(E4:G4)</f>
        <v>23000</v>
      </c>
      <c r="S4" s="9">
        <f aca="true" t="shared" si="6" ref="S4:S32">MIN(H4:J4)</f>
        <v>25500</v>
      </c>
      <c r="U4" s="7">
        <f aca="true" t="shared" si="7" ref="U4:U32">IF(O4&gt;L4,O4-L4,0)</f>
        <v>4000</v>
      </c>
      <c r="V4" s="7">
        <f t="shared" si="0"/>
        <v>0</v>
      </c>
      <c r="X4" s="7">
        <f aca="true" t="shared" si="8" ref="X4:X32">IF(P4&gt;M4,P4-M4,0)</f>
        <v>2500</v>
      </c>
      <c r="Y4" s="7">
        <f aca="true" t="shared" si="9" ref="Y4:Y32">IF(S4&lt;M4,M4-S4,0)</f>
        <v>0</v>
      </c>
    </row>
    <row r="5" spans="1:25" ht="15">
      <c r="A5" t="s">
        <v>2</v>
      </c>
      <c r="B5" s="16">
        <v>22000</v>
      </c>
      <c r="C5" s="16">
        <v>20000</v>
      </c>
      <c r="D5" s="16">
        <v>18000</v>
      </c>
      <c r="E5" s="16">
        <v>20000</v>
      </c>
      <c r="F5" s="16">
        <v>22000</v>
      </c>
      <c r="G5" s="16">
        <v>24000</v>
      </c>
      <c r="H5" s="16">
        <v>23000</v>
      </c>
      <c r="I5" s="16">
        <v>23000</v>
      </c>
      <c r="J5" s="16">
        <v>23000</v>
      </c>
      <c r="L5" s="7">
        <f t="shared" si="1"/>
        <v>20000</v>
      </c>
      <c r="M5" s="7">
        <f t="shared" si="2"/>
        <v>22000</v>
      </c>
      <c r="O5" s="7">
        <f t="shared" si="3"/>
        <v>24000</v>
      </c>
      <c r="P5" s="7">
        <f t="shared" si="4"/>
        <v>23000</v>
      </c>
      <c r="Q5" s="7"/>
      <c r="R5" s="7">
        <f t="shared" si="5"/>
        <v>20000</v>
      </c>
      <c r="S5" s="9">
        <f t="shared" si="6"/>
        <v>23000</v>
      </c>
      <c r="U5" s="7">
        <f t="shared" si="7"/>
        <v>4000</v>
      </c>
      <c r="V5" s="7">
        <f t="shared" si="0"/>
        <v>0</v>
      </c>
      <c r="X5" s="7">
        <f t="shared" si="8"/>
        <v>1000</v>
      </c>
      <c r="Y5" s="7">
        <f t="shared" si="9"/>
        <v>0</v>
      </c>
    </row>
    <row r="6" spans="1:25" ht="15">
      <c r="A6" t="s">
        <v>3</v>
      </c>
      <c r="B6" s="16">
        <v>25000</v>
      </c>
      <c r="C6" s="16">
        <v>27000</v>
      </c>
      <c r="D6" s="16">
        <v>29000</v>
      </c>
      <c r="E6" s="16">
        <v>30000</v>
      </c>
      <c r="F6" s="16">
        <v>32500</v>
      </c>
      <c r="G6" s="16">
        <v>31000</v>
      </c>
      <c r="H6" s="16">
        <v>30500</v>
      </c>
      <c r="I6" s="16">
        <v>30000</v>
      </c>
      <c r="J6" s="16">
        <v>29500</v>
      </c>
      <c r="L6" s="7">
        <f t="shared" si="1"/>
        <v>27000</v>
      </c>
      <c r="M6" s="7">
        <f t="shared" si="2"/>
        <v>31166.666666666668</v>
      </c>
      <c r="O6" s="7">
        <f t="shared" si="3"/>
        <v>32500</v>
      </c>
      <c r="P6" s="7">
        <f t="shared" si="4"/>
        <v>30500</v>
      </c>
      <c r="Q6" s="7"/>
      <c r="R6" s="7">
        <f t="shared" si="5"/>
        <v>30000</v>
      </c>
      <c r="S6" s="9">
        <f t="shared" si="6"/>
        <v>29500</v>
      </c>
      <c r="U6" s="7">
        <f t="shared" si="7"/>
        <v>5500</v>
      </c>
      <c r="V6" s="7">
        <f t="shared" si="0"/>
        <v>0</v>
      </c>
      <c r="X6" s="7">
        <f t="shared" si="8"/>
        <v>0</v>
      </c>
      <c r="Y6" s="7">
        <f t="shared" si="9"/>
        <v>1666.6666666666679</v>
      </c>
    </row>
    <row r="7" spans="1:25" ht="15">
      <c r="A7" t="s">
        <v>4</v>
      </c>
      <c r="B7" s="16">
        <v>22000</v>
      </c>
      <c r="C7" s="16">
        <v>22500</v>
      </c>
      <c r="D7" s="16">
        <v>22000</v>
      </c>
      <c r="E7" s="16">
        <v>22500</v>
      </c>
      <c r="F7" s="16">
        <v>22000</v>
      </c>
      <c r="G7" s="16">
        <v>22500</v>
      </c>
      <c r="H7" s="16">
        <v>25000</v>
      </c>
      <c r="I7" s="16">
        <v>22500</v>
      </c>
      <c r="J7" s="16">
        <v>26000</v>
      </c>
      <c r="L7" s="7">
        <f t="shared" si="1"/>
        <v>22166.666666666668</v>
      </c>
      <c r="M7" s="7">
        <f t="shared" si="2"/>
        <v>22333.333333333332</v>
      </c>
      <c r="O7" s="7">
        <f t="shared" si="3"/>
        <v>22500</v>
      </c>
      <c r="P7" s="7">
        <f t="shared" si="4"/>
        <v>26000</v>
      </c>
      <c r="Q7" s="7"/>
      <c r="R7" s="7">
        <f t="shared" si="5"/>
        <v>22000</v>
      </c>
      <c r="S7" s="9">
        <f t="shared" si="6"/>
        <v>22500</v>
      </c>
      <c r="U7" s="7">
        <f t="shared" si="7"/>
        <v>333.3333333333321</v>
      </c>
      <c r="V7" s="7">
        <f t="shared" si="0"/>
        <v>166.66666666666788</v>
      </c>
      <c r="X7" s="7">
        <f t="shared" si="8"/>
        <v>3666.666666666668</v>
      </c>
      <c r="Y7" s="7">
        <f t="shared" si="9"/>
        <v>0</v>
      </c>
    </row>
    <row r="8" spans="1:25" ht="15">
      <c r="A8" t="s">
        <v>5</v>
      </c>
      <c r="B8" s="16">
        <v>20000</v>
      </c>
      <c r="C8" s="16">
        <v>20000</v>
      </c>
      <c r="D8" s="16">
        <v>20000</v>
      </c>
      <c r="E8" s="16">
        <v>20000</v>
      </c>
      <c r="F8" s="16">
        <v>20000</v>
      </c>
      <c r="G8" s="16">
        <v>20000</v>
      </c>
      <c r="H8" s="16">
        <v>25500</v>
      </c>
      <c r="I8" s="16">
        <v>26000</v>
      </c>
      <c r="J8" s="16">
        <v>26500</v>
      </c>
      <c r="L8" s="7">
        <f t="shared" si="1"/>
        <v>20000</v>
      </c>
      <c r="M8" s="7">
        <f t="shared" si="2"/>
        <v>20000</v>
      </c>
      <c r="O8" s="7">
        <f t="shared" si="3"/>
        <v>20000</v>
      </c>
      <c r="P8" s="7">
        <f t="shared" si="4"/>
        <v>26500</v>
      </c>
      <c r="Q8" s="7"/>
      <c r="R8" s="7">
        <f t="shared" si="5"/>
        <v>20000</v>
      </c>
      <c r="S8" s="9">
        <f t="shared" si="6"/>
        <v>25500</v>
      </c>
      <c r="U8" s="7">
        <f t="shared" si="7"/>
        <v>0</v>
      </c>
      <c r="V8" s="7">
        <f t="shared" si="0"/>
        <v>0</v>
      </c>
      <c r="X8" s="7">
        <f t="shared" si="8"/>
        <v>6500</v>
      </c>
      <c r="Y8" s="7">
        <f t="shared" si="9"/>
        <v>0</v>
      </c>
    </row>
    <row r="9" spans="1:25" ht="15">
      <c r="A9" t="s">
        <v>6</v>
      </c>
      <c r="B9" s="16">
        <v>23000</v>
      </c>
      <c r="C9" s="16">
        <v>24000</v>
      </c>
      <c r="D9" s="16">
        <v>26000</v>
      </c>
      <c r="E9" s="16">
        <v>26000</v>
      </c>
      <c r="F9" s="16">
        <v>27000</v>
      </c>
      <c r="G9" s="16">
        <v>28000</v>
      </c>
      <c r="H9" s="16">
        <v>25500</v>
      </c>
      <c r="I9" s="16">
        <v>26000</v>
      </c>
      <c r="J9" s="16">
        <v>26500</v>
      </c>
      <c r="L9" s="7">
        <f t="shared" si="1"/>
        <v>24333.333333333332</v>
      </c>
      <c r="M9" s="7">
        <f t="shared" si="2"/>
        <v>27000</v>
      </c>
      <c r="O9" s="7">
        <f t="shared" si="3"/>
        <v>28000</v>
      </c>
      <c r="P9" s="7">
        <f t="shared" si="4"/>
        <v>26500</v>
      </c>
      <c r="Q9" s="7"/>
      <c r="R9" s="7">
        <f t="shared" si="5"/>
        <v>26000</v>
      </c>
      <c r="S9" s="9">
        <f t="shared" si="6"/>
        <v>25500</v>
      </c>
      <c r="U9" s="7">
        <f t="shared" si="7"/>
        <v>3666.666666666668</v>
      </c>
      <c r="V9" s="7">
        <f t="shared" si="0"/>
        <v>0</v>
      </c>
      <c r="X9" s="7">
        <f t="shared" si="8"/>
        <v>0</v>
      </c>
      <c r="Y9" s="7">
        <f t="shared" si="9"/>
        <v>1500</v>
      </c>
    </row>
    <row r="10" spans="1:25" ht="15">
      <c r="A10" t="s">
        <v>7</v>
      </c>
      <c r="B10" s="16">
        <v>20000</v>
      </c>
      <c r="C10" s="16">
        <v>21000</v>
      </c>
      <c r="D10" s="16">
        <v>22000</v>
      </c>
      <c r="E10" s="16">
        <v>23000</v>
      </c>
      <c r="F10" s="16">
        <v>24000</v>
      </c>
      <c r="G10" s="16">
        <v>25000</v>
      </c>
      <c r="H10" s="16">
        <v>23000</v>
      </c>
      <c r="I10" s="16">
        <v>23000</v>
      </c>
      <c r="J10" s="16">
        <v>23000</v>
      </c>
      <c r="L10" s="7">
        <f t="shared" si="1"/>
        <v>21000</v>
      </c>
      <c r="M10" s="7">
        <f t="shared" si="2"/>
        <v>24000</v>
      </c>
      <c r="O10" s="7">
        <f t="shared" si="3"/>
        <v>25000</v>
      </c>
      <c r="P10" s="7">
        <f t="shared" si="4"/>
        <v>23000</v>
      </c>
      <c r="Q10" s="7"/>
      <c r="R10" s="7">
        <f t="shared" si="5"/>
        <v>23000</v>
      </c>
      <c r="S10" s="9">
        <f t="shared" si="6"/>
        <v>23000</v>
      </c>
      <c r="U10" s="7">
        <f t="shared" si="7"/>
        <v>4000</v>
      </c>
      <c r="V10" s="7">
        <f t="shared" si="0"/>
        <v>0</v>
      </c>
      <c r="X10" s="7">
        <f t="shared" si="8"/>
        <v>0</v>
      </c>
      <c r="Y10" s="7">
        <f t="shared" si="9"/>
        <v>1000</v>
      </c>
    </row>
    <row r="11" spans="1:25" ht="15">
      <c r="A11" t="s">
        <v>8</v>
      </c>
      <c r="B11" s="16">
        <v>20000</v>
      </c>
      <c r="C11" s="16">
        <v>22000</v>
      </c>
      <c r="D11" s="16">
        <v>21000</v>
      </c>
      <c r="E11" s="16">
        <v>23000</v>
      </c>
      <c r="F11" s="16">
        <v>24000</v>
      </c>
      <c r="G11" s="16">
        <v>25000</v>
      </c>
      <c r="H11" s="16">
        <v>30500</v>
      </c>
      <c r="I11" s="16">
        <v>30000</v>
      </c>
      <c r="J11" s="16">
        <v>29500</v>
      </c>
      <c r="L11" s="7">
        <f t="shared" si="1"/>
        <v>21000</v>
      </c>
      <c r="M11" s="7">
        <f t="shared" si="2"/>
        <v>24000</v>
      </c>
      <c r="O11" s="7">
        <f t="shared" si="3"/>
        <v>25000</v>
      </c>
      <c r="P11" s="7">
        <f t="shared" si="4"/>
        <v>30500</v>
      </c>
      <c r="Q11" s="7"/>
      <c r="R11" s="7">
        <f t="shared" si="5"/>
        <v>23000</v>
      </c>
      <c r="S11" s="9">
        <f t="shared" si="6"/>
        <v>29500</v>
      </c>
      <c r="U11" s="7">
        <f t="shared" si="7"/>
        <v>4000</v>
      </c>
      <c r="V11" s="7">
        <f t="shared" si="0"/>
        <v>0</v>
      </c>
      <c r="X11" s="7">
        <f t="shared" si="8"/>
        <v>6500</v>
      </c>
      <c r="Y11" s="7">
        <f t="shared" si="9"/>
        <v>0</v>
      </c>
    </row>
    <row r="12" spans="1:25" ht="15">
      <c r="A12" t="s">
        <v>9</v>
      </c>
      <c r="B12" s="16">
        <v>22000</v>
      </c>
      <c r="C12" s="16">
        <v>20000</v>
      </c>
      <c r="D12" s="16">
        <v>18000</v>
      </c>
      <c r="E12" s="16">
        <v>20000</v>
      </c>
      <c r="F12" s="16">
        <v>22000</v>
      </c>
      <c r="G12" s="16">
        <v>24000</v>
      </c>
      <c r="H12" s="16">
        <v>25000</v>
      </c>
      <c r="I12" s="16">
        <v>22500</v>
      </c>
      <c r="J12" s="16">
        <v>26000</v>
      </c>
      <c r="L12" s="7">
        <f t="shared" si="1"/>
        <v>20000</v>
      </c>
      <c r="M12" s="7">
        <f t="shared" si="2"/>
        <v>22000</v>
      </c>
      <c r="O12" s="7">
        <f t="shared" si="3"/>
        <v>24000</v>
      </c>
      <c r="P12" s="7">
        <f t="shared" si="4"/>
        <v>26000</v>
      </c>
      <c r="Q12" s="7"/>
      <c r="R12" s="7">
        <f t="shared" si="5"/>
        <v>20000</v>
      </c>
      <c r="S12" s="9">
        <f t="shared" si="6"/>
        <v>22500</v>
      </c>
      <c r="U12" s="7">
        <f t="shared" si="7"/>
        <v>4000</v>
      </c>
      <c r="V12" s="7">
        <f t="shared" si="0"/>
        <v>0</v>
      </c>
      <c r="X12" s="7">
        <f t="shared" si="8"/>
        <v>4000</v>
      </c>
      <c r="Y12" s="7">
        <f t="shared" si="9"/>
        <v>0</v>
      </c>
    </row>
    <row r="13" spans="1:25" ht="15">
      <c r="A13" t="s">
        <v>10</v>
      </c>
      <c r="B13" s="16">
        <v>25000</v>
      </c>
      <c r="C13" s="16">
        <v>27000</v>
      </c>
      <c r="D13" s="16">
        <v>29000</v>
      </c>
      <c r="E13" s="16">
        <v>30000</v>
      </c>
      <c r="F13" s="16">
        <v>32500</v>
      </c>
      <c r="G13" s="16">
        <v>31000</v>
      </c>
      <c r="H13" s="16">
        <v>30000</v>
      </c>
      <c r="I13" s="16">
        <v>29000</v>
      </c>
      <c r="J13" s="16">
        <v>29500</v>
      </c>
      <c r="L13" s="7">
        <f t="shared" si="1"/>
        <v>27000</v>
      </c>
      <c r="M13" s="7">
        <f t="shared" si="2"/>
        <v>31166.666666666668</v>
      </c>
      <c r="O13" s="7">
        <f t="shared" si="3"/>
        <v>32500</v>
      </c>
      <c r="P13" s="7">
        <f t="shared" si="4"/>
        <v>30000</v>
      </c>
      <c r="Q13" s="7"/>
      <c r="R13" s="7">
        <f t="shared" si="5"/>
        <v>30000</v>
      </c>
      <c r="S13" s="9">
        <f t="shared" si="6"/>
        <v>29000</v>
      </c>
      <c r="U13" s="7">
        <f t="shared" si="7"/>
        <v>5500</v>
      </c>
      <c r="V13" s="7">
        <f t="shared" si="0"/>
        <v>0</v>
      </c>
      <c r="X13" s="7">
        <f t="shared" si="8"/>
        <v>0</v>
      </c>
      <c r="Y13" s="7">
        <f t="shared" si="9"/>
        <v>2166.666666666668</v>
      </c>
    </row>
    <row r="14" spans="1:25" ht="15">
      <c r="A14" t="s">
        <v>11</v>
      </c>
      <c r="B14" s="16">
        <v>22000</v>
      </c>
      <c r="C14" s="16">
        <v>22500</v>
      </c>
      <c r="D14" s="16">
        <v>22000</v>
      </c>
      <c r="E14" s="16">
        <v>22500</v>
      </c>
      <c r="F14" s="16">
        <v>22000</v>
      </c>
      <c r="G14" s="16">
        <v>22500</v>
      </c>
      <c r="H14" s="16">
        <v>25500</v>
      </c>
      <c r="I14" s="16">
        <v>26000</v>
      </c>
      <c r="J14" s="16">
        <v>26500</v>
      </c>
      <c r="L14" s="7">
        <f t="shared" si="1"/>
        <v>22166.666666666668</v>
      </c>
      <c r="M14" s="7">
        <f t="shared" si="2"/>
        <v>22333.333333333332</v>
      </c>
      <c r="O14" s="7">
        <f t="shared" si="3"/>
        <v>22500</v>
      </c>
      <c r="P14" s="7">
        <f t="shared" si="4"/>
        <v>26500</v>
      </c>
      <c r="Q14" s="7"/>
      <c r="R14" s="7">
        <f t="shared" si="5"/>
        <v>22000</v>
      </c>
      <c r="S14" s="9">
        <f t="shared" si="6"/>
        <v>25500</v>
      </c>
      <c r="U14" s="7">
        <f t="shared" si="7"/>
        <v>333.3333333333321</v>
      </c>
      <c r="V14" s="7">
        <f t="shared" si="0"/>
        <v>166.66666666666788</v>
      </c>
      <c r="X14" s="7">
        <f t="shared" si="8"/>
        <v>4166.666666666668</v>
      </c>
      <c r="Y14" s="7">
        <f t="shared" si="9"/>
        <v>0</v>
      </c>
    </row>
    <row r="15" spans="1:25" ht="15">
      <c r="A15" t="s">
        <v>12</v>
      </c>
      <c r="B15" s="16">
        <v>20000</v>
      </c>
      <c r="C15" s="16">
        <v>20000</v>
      </c>
      <c r="D15" s="16">
        <v>20000</v>
      </c>
      <c r="E15" s="16">
        <v>20000</v>
      </c>
      <c r="F15" s="16">
        <v>20000</v>
      </c>
      <c r="G15" s="16">
        <v>20000</v>
      </c>
      <c r="H15" s="16">
        <v>23000</v>
      </c>
      <c r="I15" s="16">
        <v>23000</v>
      </c>
      <c r="J15" s="16">
        <v>23000</v>
      </c>
      <c r="L15" s="7">
        <f t="shared" si="1"/>
        <v>20000</v>
      </c>
      <c r="M15" s="7">
        <f t="shared" si="2"/>
        <v>20000</v>
      </c>
      <c r="O15" s="7">
        <f t="shared" si="3"/>
        <v>20000</v>
      </c>
      <c r="P15" s="7">
        <f t="shared" si="4"/>
        <v>23000</v>
      </c>
      <c r="Q15" s="7"/>
      <c r="R15" s="7">
        <f t="shared" si="5"/>
        <v>20000</v>
      </c>
      <c r="S15" s="9">
        <f t="shared" si="6"/>
        <v>23000</v>
      </c>
      <c r="U15" s="7">
        <f t="shared" si="7"/>
        <v>0</v>
      </c>
      <c r="V15" s="7">
        <f t="shared" si="0"/>
        <v>0</v>
      </c>
      <c r="X15" s="7">
        <f t="shared" si="8"/>
        <v>3000</v>
      </c>
      <c r="Y15" s="7">
        <f t="shared" si="9"/>
        <v>0</v>
      </c>
    </row>
    <row r="16" spans="1:25" ht="15">
      <c r="A16" t="s">
        <v>13</v>
      </c>
      <c r="B16" s="16">
        <v>23000</v>
      </c>
      <c r="C16" s="16">
        <v>24000</v>
      </c>
      <c r="D16" s="16">
        <v>26000</v>
      </c>
      <c r="E16" s="16">
        <v>26000</v>
      </c>
      <c r="F16" s="16">
        <v>27000</v>
      </c>
      <c r="G16" s="16">
        <v>28000</v>
      </c>
      <c r="H16" s="16">
        <v>30500</v>
      </c>
      <c r="I16" s="16">
        <v>30000</v>
      </c>
      <c r="J16" s="16">
        <v>29500</v>
      </c>
      <c r="L16" s="7">
        <f t="shared" si="1"/>
        <v>24333.333333333332</v>
      </c>
      <c r="M16" s="7">
        <f t="shared" si="2"/>
        <v>27000</v>
      </c>
      <c r="O16" s="7">
        <f t="shared" si="3"/>
        <v>28000</v>
      </c>
      <c r="P16" s="7">
        <f t="shared" si="4"/>
        <v>30500</v>
      </c>
      <c r="Q16" s="7"/>
      <c r="R16" s="7">
        <f t="shared" si="5"/>
        <v>26000</v>
      </c>
      <c r="S16" s="9">
        <f t="shared" si="6"/>
        <v>29500</v>
      </c>
      <c r="U16" s="7">
        <f t="shared" si="7"/>
        <v>3666.666666666668</v>
      </c>
      <c r="V16" s="7">
        <f t="shared" si="0"/>
        <v>0</v>
      </c>
      <c r="X16" s="7">
        <f t="shared" si="8"/>
        <v>3500</v>
      </c>
      <c r="Y16" s="7">
        <f t="shared" si="9"/>
        <v>0</v>
      </c>
    </row>
    <row r="17" spans="1:25" ht="15">
      <c r="A17" t="s">
        <v>14</v>
      </c>
      <c r="B17" s="16">
        <v>20000</v>
      </c>
      <c r="C17" s="16">
        <v>21000</v>
      </c>
      <c r="D17" s="16">
        <v>22000</v>
      </c>
      <c r="E17" s="16">
        <v>23000</v>
      </c>
      <c r="F17" s="16">
        <v>24000</v>
      </c>
      <c r="G17" s="16">
        <v>25000</v>
      </c>
      <c r="H17" s="16">
        <v>25000</v>
      </c>
      <c r="I17" s="16">
        <v>22500</v>
      </c>
      <c r="J17" s="16">
        <v>26000</v>
      </c>
      <c r="L17" s="7">
        <f t="shared" si="1"/>
        <v>21000</v>
      </c>
      <c r="M17" s="7">
        <f t="shared" si="2"/>
        <v>24000</v>
      </c>
      <c r="O17" s="7">
        <f t="shared" si="3"/>
        <v>25000</v>
      </c>
      <c r="P17" s="7">
        <f t="shared" si="4"/>
        <v>26000</v>
      </c>
      <c r="Q17" s="7"/>
      <c r="R17" s="7">
        <f t="shared" si="5"/>
        <v>23000</v>
      </c>
      <c r="S17" s="9">
        <f t="shared" si="6"/>
        <v>22500</v>
      </c>
      <c r="U17" s="7">
        <f t="shared" si="7"/>
        <v>4000</v>
      </c>
      <c r="V17" s="7">
        <f t="shared" si="0"/>
        <v>0</v>
      </c>
      <c r="X17" s="7">
        <f t="shared" si="8"/>
        <v>2000</v>
      </c>
      <c r="Y17" s="7">
        <f t="shared" si="9"/>
        <v>1500</v>
      </c>
    </row>
    <row r="18" spans="1:25" ht="15">
      <c r="A18" t="s">
        <v>15</v>
      </c>
      <c r="B18" s="16">
        <v>20000</v>
      </c>
      <c r="C18" s="16">
        <v>22000</v>
      </c>
      <c r="D18" s="16">
        <v>21000</v>
      </c>
      <c r="E18" s="16">
        <v>23000</v>
      </c>
      <c r="F18" s="16">
        <v>24000</v>
      </c>
      <c r="G18" s="16">
        <v>25000</v>
      </c>
      <c r="H18" s="16">
        <v>25500</v>
      </c>
      <c r="I18" s="16">
        <v>26000</v>
      </c>
      <c r="J18" s="16">
        <v>26500</v>
      </c>
      <c r="L18" s="7">
        <f t="shared" si="1"/>
        <v>21000</v>
      </c>
      <c r="M18" s="7">
        <f t="shared" si="2"/>
        <v>24000</v>
      </c>
      <c r="O18" s="7">
        <f t="shared" si="3"/>
        <v>25000</v>
      </c>
      <c r="P18" s="7">
        <f t="shared" si="4"/>
        <v>26500</v>
      </c>
      <c r="Q18" s="7"/>
      <c r="R18" s="7">
        <f t="shared" si="5"/>
        <v>23000</v>
      </c>
      <c r="S18" s="9">
        <f t="shared" si="6"/>
        <v>25500</v>
      </c>
      <c r="U18" s="7">
        <f t="shared" si="7"/>
        <v>4000</v>
      </c>
      <c r="V18" s="7">
        <f t="shared" si="0"/>
        <v>0</v>
      </c>
      <c r="X18" s="7">
        <f t="shared" si="8"/>
        <v>2500</v>
      </c>
      <c r="Y18" s="7">
        <f t="shared" si="9"/>
        <v>0</v>
      </c>
    </row>
    <row r="19" spans="1:25" ht="15">
      <c r="A19" t="s">
        <v>16</v>
      </c>
      <c r="B19" s="16">
        <v>22000</v>
      </c>
      <c r="C19" s="16">
        <v>20000</v>
      </c>
      <c r="D19" s="16">
        <v>18000</v>
      </c>
      <c r="E19" s="16">
        <v>20000</v>
      </c>
      <c r="F19" s="16">
        <v>22000</v>
      </c>
      <c r="G19" s="16">
        <v>24000</v>
      </c>
      <c r="H19" s="16">
        <v>25500</v>
      </c>
      <c r="I19" s="16">
        <v>26000</v>
      </c>
      <c r="J19" s="16">
        <v>26500</v>
      </c>
      <c r="L19" s="7">
        <f t="shared" si="1"/>
        <v>20000</v>
      </c>
      <c r="M19" s="7">
        <f t="shared" si="2"/>
        <v>22000</v>
      </c>
      <c r="O19" s="7">
        <f t="shared" si="3"/>
        <v>24000</v>
      </c>
      <c r="P19" s="7">
        <f t="shared" si="4"/>
        <v>26500</v>
      </c>
      <c r="Q19" s="7"/>
      <c r="R19" s="7">
        <f t="shared" si="5"/>
        <v>20000</v>
      </c>
      <c r="S19" s="9">
        <f t="shared" si="6"/>
        <v>25500</v>
      </c>
      <c r="U19" s="7">
        <f t="shared" si="7"/>
        <v>4000</v>
      </c>
      <c r="V19" s="7">
        <f t="shared" si="0"/>
        <v>0</v>
      </c>
      <c r="X19" s="7">
        <f t="shared" si="8"/>
        <v>4500</v>
      </c>
      <c r="Y19" s="7">
        <f t="shared" si="9"/>
        <v>0</v>
      </c>
    </row>
    <row r="20" spans="1:25" ht="15">
      <c r="A20" t="s">
        <v>17</v>
      </c>
      <c r="B20" s="16">
        <v>25000</v>
      </c>
      <c r="C20" s="16">
        <v>27000</v>
      </c>
      <c r="D20" s="16">
        <v>29000</v>
      </c>
      <c r="E20" s="16">
        <v>30000</v>
      </c>
      <c r="F20" s="16">
        <v>32500</v>
      </c>
      <c r="G20" s="16">
        <v>31000</v>
      </c>
      <c r="H20" s="16">
        <v>30000</v>
      </c>
      <c r="I20" s="16">
        <v>29000</v>
      </c>
      <c r="J20" s="16">
        <v>29500</v>
      </c>
      <c r="L20" s="7">
        <f t="shared" si="1"/>
        <v>27000</v>
      </c>
      <c r="M20" s="7">
        <f t="shared" si="2"/>
        <v>31166.666666666668</v>
      </c>
      <c r="O20" s="7">
        <f t="shared" si="3"/>
        <v>32500</v>
      </c>
      <c r="P20" s="7">
        <f t="shared" si="4"/>
        <v>30000</v>
      </c>
      <c r="Q20" s="7"/>
      <c r="R20" s="7">
        <f t="shared" si="5"/>
        <v>30000</v>
      </c>
      <c r="S20" s="9">
        <f t="shared" si="6"/>
        <v>29000</v>
      </c>
      <c r="U20" s="7">
        <f t="shared" si="7"/>
        <v>5500</v>
      </c>
      <c r="V20" s="7">
        <f t="shared" si="0"/>
        <v>0</v>
      </c>
      <c r="X20" s="7">
        <f t="shared" si="8"/>
        <v>0</v>
      </c>
      <c r="Y20" s="7">
        <f t="shared" si="9"/>
        <v>2166.666666666668</v>
      </c>
    </row>
    <row r="21" spans="1:25" ht="15">
      <c r="A21" t="s">
        <v>18</v>
      </c>
      <c r="B21" s="16">
        <v>22000</v>
      </c>
      <c r="C21" s="16">
        <v>22500</v>
      </c>
      <c r="D21" s="16">
        <v>22000</v>
      </c>
      <c r="E21" s="16">
        <v>22500</v>
      </c>
      <c r="F21" s="16">
        <v>22000</v>
      </c>
      <c r="G21" s="16">
        <v>22500</v>
      </c>
      <c r="H21" s="16">
        <v>30500</v>
      </c>
      <c r="I21" s="16">
        <v>30000</v>
      </c>
      <c r="J21" s="16">
        <v>29500</v>
      </c>
      <c r="L21" s="7">
        <f t="shared" si="1"/>
        <v>22166.666666666668</v>
      </c>
      <c r="M21" s="7">
        <f t="shared" si="2"/>
        <v>22333.333333333332</v>
      </c>
      <c r="O21" s="7">
        <f t="shared" si="3"/>
        <v>22500</v>
      </c>
      <c r="P21" s="7">
        <f t="shared" si="4"/>
        <v>30500</v>
      </c>
      <c r="Q21" s="7"/>
      <c r="R21" s="7">
        <f t="shared" si="5"/>
        <v>22000</v>
      </c>
      <c r="S21" s="9">
        <f t="shared" si="6"/>
        <v>29500</v>
      </c>
      <c r="U21" s="7">
        <f t="shared" si="7"/>
        <v>333.3333333333321</v>
      </c>
      <c r="V21" s="7">
        <f t="shared" si="0"/>
        <v>166.66666666666788</v>
      </c>
      <c r="X21" s="7">
        <f t="shared" si="8"/>
        <v>8166.666666666668</v>
      </c>
      <c r="Y21" s="7">
        <f t="shared" si="9"/>
        <v>0</v>
      </c>
    </row>
    <row r="22" spans="1:25" ht="15">
      <c r="A22" t="s">
        <v>19</v>
      </c>
      <c r="B22" s="16">
        <v>20000</v>
      </c>
      <c r="C22" s="16">
        <v>20000</v>
      </c>
      <c r="D22" s="16">
        <v>20000</v>
      </c>
      <c r="E22" s="16">
        <v>20000</v>
      </c>
      <c r="F22" s="16">
        <v>20000</v>
      </c>
      <c r="G22" s="16">
        <v>20000</v>
      </c>
      <c r="H22" s="16">
        <v>25000</v>
      </c>
      <c r="I22" s="16">
        <v>22500</v>
      </c>
      <c r="J22" s="16">
        <v>26000</v>
      </c>
      <c r="L22" s="7">
        <f t="shared" si="1"/>
        <v>20000</v>
      </c>
      <c r="M22" s="7">
        <f t="shared" si="2"/>
        <v>20000</v>
      </c>
      <c r="O22" s="7">
        <f t="shared" si="3"/>
        <v>20000</v>
      </c>
      <c r="P22" s="7">
        <f t="shared" si="4"/>
        <v>26000</v>
      </c>
      <c r="Q22" s="7"/>
      <c r="R22" s="7">
        <f t="shared" si="5"/>
        <v>20000</v>
      </c>
      <c r="S22" s="9">
        <f t="shared" si="6"/>
        <v>22500</v>
      </c>
      <c r="U22" s="7">
        <f t="shared" si="7"/>
        <v>0</v>
      </c>
      <c r="V22" s="7">
        <f t="shared" si="0"/>
        <v>0</v>
      </c>
      <c r="X22" s="7">
        <f t="shared" si="8"/>
        <v>6000</v>
      </c>
      <c r="Y22" s="7">
        <f t="shared" si="9"/>
        <v>0</v>
      </c>
    </row>
    <row r="23" spans="1:25" ht="15">
      <c r="A23" t="s">
        <v>20</v>
      </c>
      <c r="B23" s="16">
        <v>23000</v>
      </c>
      <c r="C23" s="16">
        <v>24000</v>
      </c>
      <c r="D23" s="16">
        <v>26000</v>
      </c>
      <c r="E23" s="16">
        <v>26000</v>
      </c>
      <c r="F23" s="16">
        <v>27000</v>
      </c>
      <c r="G23" s="16">
        <v>28000</v>
      </c>
      <c r="H23" s="16">
        <v>25500</v>
      </c>
      <c r="I23" s="16">
        <v>26000</v>
      </c>
      <c r="J23" s="16">
        <v>26500</v>
      </c>
      <c r="L23" s="7">
        <f t="shared" si="1"/>
        <v>24333.333333333332</v>
      </c>
      <c r="M23" s="7">
        <f t="shared" si="2"/>
        <v>27000</v>
      </c>
      <c r="O23" s="7">
        <f t="shared" si="3"/>
        <v>28000</v>
      </c>
      <c r="P23" s="7">
        <f t="shared" si="4"/>
        <v>26500</v>
      </c>
      <c r="Q23" s="7"/>
      <c r="R23" s="7">
        <f t="shared" si="5"/>
        <v>26000</v>
      </c>
      <c r="S23" s="9">
        <f t="shared" si="6"/>
        <v>25500</v>
      </c>
      <c r="U23" s="7">
        <f t="shared" si="7"/>
        <v>3666.666666666668</v>
      </c>
      <c r="V23" s="7">
        <f t="shared" si="0"/>
        <v>0</v>
      </c>
      <c r="X23" s="7">
        <f t="shared" si="8"/>
        <v>0</v>
      </c>
      <c r="Y23" s="7">
        <f t="shared" si="9"/>
        <v>1500</v>
      </c>
    </row>
    <row r="24" spans="1:25" ht="15">
      <c r="A24" t="s">
        <v>21</v>
      </c>
      <c r="B24" s="16">
        <v>20000</v>
      </c>
      <c r="C24" s="16">
        <v>21000</v>
      </c>
      <c r="D24" s="16">
        <v>22000</v>
      </c>
      <c r="E24" s="16">
        <v>23000</v>
      </c>
      <c r="F24" s="16">
        <v>24000</v>
      </c>
      <c r="G24" s="16">
        <v>25000</v>
      </c>
      <c r="H24" s="16">
        <v>25500</v>
      </c>
      <c r="I24" s="16">
        <v>26000</v>
      </c>
      <c r="J24" s="16">
        <v>26500</v>
      </c>
      <c r="L24" s="7">
        <f t="shared" si="1"/>
        <v>21000</v>
      </c>
      <c r="M24" s="7">
        <f t="shared" si="2"/>
        <v>24000</v>
      </c>
      <c r="O24" s="7">
        <f t="shared" si="3"/>
        <v>25000</v>
      </c>
      <c r="P24" s="7">
        <f t="shared" si="4"/>
        <v>26500</v>
      </c>
      <c r="Q24" s="7"/>
      <c r="R24" s="7">
        <f t="shared" si="5"/>
        <v>23000</v>
      </c>
      <c r="S24" s="9">
        <f t="shared" si="6"/>
        <v>25500</v>
      </c>
      <c r="U24" s="7">
        <f t="shared" si="7"/>
        <v>4000</v>
      </c>
      <c r="V24" s="7">
        <f t="shared" si="0"/>
        <v>0</v>
      </c>
      <c r="X24" s="7">
        <f t="shared" si="8"/>
        <v>2500</v>
      </c>
      <c r="Y24" s="7">
        <f t="shared" si="9"/>
        <v>0</v>
      </c>
    </row>
    <row r="25" spans="1:25" ht="15">
      <c r="A25" t="s">
        <v>22</v>
      </c>
      <c r="B25" s="16">
        <v>20000</v>
      </c>
      <c r="C25" s="16">
        <v>22000</v>
      </c>
      <c r="D25" s="16">
        <v>21000</v>
      </c>
      <c r="E25" s="16">
        <v>23000</v>
      </c>
      <c r="F25" s="16">
        <v>24000</v>
      </c>
      <c r="G25" s="16">
        <v>25000</v>
      </c>
      <c r="H25" s="16">
        <v>23000</v>
      </c>
      <c r="I25" s="16">
        <v>23000</v>
      </c>
      <c r="J25" s="16">
        <v>23000</v>
      </c>
      <c r="L25" s="7">
        <f t="shared" si="1"/>
        <v>21000</v>
      </c>
      <c r="M25" s="7">
        <f t="shared" si="2"/>
        <v>24000</v>
      </c>
      <c r="O25" s="7">
        <f t="shared" si="3"/>
        <v>25000</v>
      </c>
      <c r="P25" s="7">
        <f t="shared" si="4"/>
        <v>23000</v>
      </c>
      <c r="Q25" s="7"/>
      <c r="R25" s="7">
        <f t="shared" si="5"/>
        <v>23000</v>
      </c>
      <c r="S25" s="9">
        <f t="shared" si="6"/>
        <v>23000</v>
      </c>
      <c r="U25" s="7">
        <f t="shared" si="7"/>
        <v>4000</v>
      </c>
      <c r="V25" s="7">
        <f t="shared" si="0"/>
        <v>0</v>
      </c>
      <c r="X25" s="7">
        <f t="shared" si="8"/>
        <v>0</v>
      </c>
      <c r="Y25" s="7">
        <f t="shared" si="9"/>
        <v>1000</v>
      </c>
    </row>
    <row r="26" spans="1:25" ht="15">
      <c r="A26" t="s">
        <v>23</v>
      </c>
      <c r="B26" s="16">
        <v>22000</v>
      </c>
      <c r="C26" s="16">
        <v>20000</v>
      </c>
      <c r="D26" s="16">
        <v>18000</v>
      </c>
      <c r="E26" s="16">
        <v>20000</v>
      </c>
      <c r="F26" s="16">
        <v>22000</v>
      </c>
      <c r="G26" s="16">
        <v>24000</v>
      </c>
      <c r="H26" s="16">
        <v>30500</v>
      </c>
      <c r="I26" s="16">
        <v>30000</v>
      </c>
      <c r="J26" s="16">
        <v>29500</v>
      </c>
      <c r="L26" s="7">
        <f t="shared" si="1"/>
        <v>20000</v>
      </c>
      <c r="M26" s="7">
        <f t="shared" si="2"/>
        <v>22000</v>
      </c>
      <c r="O26" s="7">
        <f t="shared" si="3"/>
        <v>24000</v>
      </c>
      <c r="P26" s="7">
        <f t="shared" si="4"/>
        <v>30500</v>
      </c>
      <c r="Q26" s="7"/>
      <c r="R26" s="7">
        <f t="shared" si="5"/>
        <v>20000</v>
      </c>
      <c r="S26" s="9">
        <f t="shared" si="6"/>
        <v>29500</v>
      </c>
      <c r="U26" s="7">
        <f t="shared" si="7"/>
        <v>4000</v>
      </c>
      <c r="V26" s="7">
        <f t="shared" si="0"/>
        <v>0</v>
      </c>
      <c r="X26" s="7">
        <f t="shared" si="8"/>
        <v>8500</v>
      </c>
      <c r="Y26" s="7">
        <f t="shared" si="9"/>
        <v>0</v>
      </c>
    </row>
    <row r="27" spans="1:25" ht="15">
      <c r="A27" t="s">
        <v>24</v>
      </c>
      <c r="B27" s="16">
        <v>25000</v>
      </c>
      <c r="C27" s="16">
        <v>27000</v>
      </c>
      <c r="D27" s="16">
        <v>29000</v>
      </c>
      <c r="E27" s="16">
        <v>30000</v>
      </c>
      <c r="F27" s="16">
        <v>32500</v>
      </c>
      <c r="G27" s="16">
        <v>31000</v>
      </c>
      <c r="H27" s="16">
        <v>30000</v>
      </c>
      <c r="I27" s="16">
        <v>29000</v>
      </c>
      <c r="J27" s="16">
        <v>29500</v>
      </c>
      <c r="L27" s="7">
        <f t="shared" si="1"/>
        <v>27000</v>
      </c>
      <c r="M27" s="7">
        <f t="shared" si="2"/>
        <v>31166.666666666668</v>
      </c>
      <c r="O27" s="7">
        <f t="shared" si="3"/>
        <v>32500</v>
      </c>
      <c r="P27" s="7">
        <f t="shared" si="4"/>
        <v>30000</v>
      </c>
      <c r="Q27" s="7"/>
      <c r="R27" s="7">
        <f t="shared" si="5"/>
        <v>30000</v>
      </c>
      <c r="S27" s="9">
        <f t="shared" si="6"/>
        <v>29000</v>
      </c>
      <c r="U27" s="7">
        <f t="shared" si="7"/>
        <v>5500</v>
      </c>
      <c r="V27" s="7">
        <f t="shared" si="0"/>
        <v>0</v>
      </c>
      <c r="X27" s="7">
        <f t="shared" si="8"/>
        <v>0</v>
      </c>
      <c r="Y27" s="7">
        <f t="shared" si="9"/>
        <v>2166.666666666668</v>
      </c>
    </row>
    <row r="28" spans="1:25" ht="15">
      <c r="A28" t="s">
        <v>25</v>
      </c>
      <c r="B28" s="16">
        <v>22000</v>
      </c>
      <c r="C28" s="16">
        <v>22500</v>
      </c>
      <c r="D28" s="16">
        <v>22000</v>
      </c>
      <c r="E28" s="16">
        <v>22500</v>
      </c>
      <c r="F28" s="16">
        <v>22000</v>
      </c>
      <c r="G28" s="16">
        <v>22500</v>
      </c>
      <c r="H28" s="16">
        <v>25500</v>
      </c>
      <c r="I28" s="16">
        <v>26000</v>
      </c>
      <c r="J28" s="16">
        <v>26500</v>
      </c>
      <c r="L28" s="7">
        <f t="shared" si="1"/>
        <v>22166.666666666668</v>
      </c>
      <c r="M28" s="7">
        <f t="shared" si="2"/>
        <v>22333.333333333332</v>
      </c>
      <c r="O28" s="7">
        <f t="shared" si="3"/>
        <v>22500</v>
      </c>
      <c r="P28" s="7">
        <f t="shared" si="4"/>
        <v>26500</v>
      </c>
      <c r="Q28" s="7"/>
      <c r="R28" s="7">
        <f t="shared" si="5"/>
        <v>22000</v>
      </c>
      <c r="S28" s="9">
        <f t="shared" si="6"/>
        <v>25500</v>
      </c>
      <c r="U28" s="7">
        <f t="shared" si="7"/>
        <v>333.3333333333321</v>
      </c>
      <c r="V28" s="7">
        <f t="shared" si="0"/>
        <v>166.66666666666788</v>
      </c>
      <c r="X28" s="7">
        <f t="shared" si="8"/>
        <v>4166.666666666668</v>
      </c>
      <c r="Y28" s="7">
        <f t="shared" si="9"/>
        <v>0</v>
      </c>
    </row>
    <row r="29" spans="1:25" ht="15">
      <c r="A29" t="s">
        <v>26</v>
      </c>
      <c r="B29" s="16">
        <v>20000</v>
      </c>
      <c r="C29" s="16">
        <v>20000</v>
      </c>
      <c r="D29" s="16">
        <v>20000</v>
      </c>
      <c r="E29" s="16">
        <v>20000</v>
      </c>
      <c r="F29" s="16">
        <v>20000</v>
      </c>
      <c r="G29" s="16">
        <v>20000</v>
      </c>
      <c r="H29" s="16">
        <v>25500</v>
      </c>
      <c r="I29" s="16">
        <v>26000</v>
      </c>
      <c r="J29" s="16">
        <v>26500</v>
      </c>
      <c r="L29" s="7">
        <f t="shared" si="1"/>
        <v>20000</v>
      </c>
      <c r="M29" s="7">
        <f t="shared" si="2"/>
        <v>20000</v>
      </c>
      <c r="O29" s="7">
        <f t="shared" si="3"/>
        <v>20000</v>
      </c>
      <c r="P29" s="7">
        <f t="shared" si="4"/>
        <v>26500</v>
      </c>
      <c r="Q29" s="7"/>
      <c r="R29" s="7">
        <f t="shared" si="5"/>
        <v>20000</v>
      </c>
      <c r="S29" s="9">
        <f t="shared" si="6"/>
        <v>25500</v>
      </c>
      <c r="U29" s="7">
        <f t="shared" si="7"/>
        <v>0</v>
      </c>
      <c r="V29" s="7">
        <f t="shared" si="0"/>
        <v>0</v>
      </c>
      <c r="X29" s="7">
        <f t="shared" si="8"/>
        <v>6500</v>
      </c>
      <c r="Y29" s="7">
        <f t="shared" si="9"/>
        <v>0</v>
      </c>
    </row>
    <row r="30" spans="1:25" ht="15">
      <c r="A30" t="s">
        <v>27</v>
      </c>
      <c r="B30" s="16">
        <v>23000</v>
      </c>
      <c r="C30" s="16">
        <v>24000</v>
      </c>
      <c r="D30" s="16">
        <v>26000</v>
      </c>
      <c r="E30" s="16">
        <v>26000</v>
      </c>
      <c r="F30" s="16">
        <v>27000</v>
      </c>
      <c r="G30" s="16">
        <v>28000</v>
      </c>
      <c r="H30" s="16">
        <v>23000</v>
      </c>
      <c r="I30" s="16">
        <v>23000</v>
      </c>
      <c r="J30" s="16">
        <v>23000</v>
      </c>
      <c r="L30" s="7">
        <f t="shared" si="1"/>
        <v>24333.333333333332</v>
      </c>
      <c r="M30" s="7">
        <f t="shared" si="2"/>
        <v>27000</v>
      </c>
      <c r="O30" s="7">
        <f t="shared" si="3"/>
        <v>28000</v>
      </c>
      <c r="P30" s="7">
        <f t="shared" si="4"/>
        <v>23000</v>
      </c>
      <c r="Q30" s="7"/>
      <c r="R30" s="7">
        <f t="shared" si="5"/>
        <v>26000</v>
      </c>
      <c r="S30" s="9">
        <f t="shared" si="6"/>
        <v>23000</v>
      </c>
      <c r="U30" s="7">
        <f t="shared" si="7"/>
        <v>3666.666666666668</v>
      </c>
      <c r="V30" s="7">
        <f t="shared" si="0"/>
        <v>0</v>
      </c>
      <c r="X30" s="7">
        <f t="shared" si="8"/>
        <v>0</v>
      </c>
      <c r="Y30" s="7">
        <f t="shared" si="9"/>
        <v>4000</v>
      </c>
    </row>
    <row r="31" spans="1:25" ht="15">
      <c r="A31" s="8" t="s">
        <v>28</v>
      </c>
      <c r="B31" s="17">
        <v>20000</v>
      </c>
      <c r="C31" s="17">
        <v>21000</v>
      </c>
      <c r="D31" s="17">
        <v>22000</v>
      </c>
      <c r="E31" s="17">
        <v>23000</v>
      </c>
      <c r="F31" s="17">
        <v>24000</v>
      </c>
      <c r="G31" s="17">
        <v>25000</v>
      </c>
      <c r="H31" s="16">
        <v>30500</v>
      </c>
      <c r="I31" s="16">
        <v>30000</v>
      </c>
      <c r="J31" s="16">
        <v>29500</v>
      </c>
      <c r="K31" s="8"/>
      <c r="L31" s="7">
        <f t="shared" si="1"/>
        <v>21000</v>
      </c>
      <c r="M31" s="9">
        <f t="shared" si="2"/>
        <v>24000</v>
      </c>
      <c r="N31" s="8"/>
      <c r="O31" s="9">
        <f t="shared" si="3"/>
        <v>25000</v>
      </c>
      <c r="P31" s="7">
        <f t="shared" si="4"/>
        <v>30500</v>
      </c>
      <c r="Q31" s="9"/>
      <c r="R31" s="9">
        <f t="shared" si="5"/>
        <v>23000</v>
      </c>
      <c r="S31" s="9">
        <f t="shared" si="6"/>
        <v>29500</v>
      </c>
      <c r="T31" s="8"/>
      <c r="U31" s="9">
        <f t="shared" si="7"/>
        <v>4000</v>
      </c>
      <c r="V31" s="9">
        <f t="shared" si="0"/>
        <v>0</v>
      </c>
      <c r="X31" s="7">
        <f t="shared" si="8"/>
        <v>6500</v>
      </c>
      <c r="Y31" s="7">
        <f t="shared" si="9"/>
        <v>0</v>
      </c>
    </row>
    <row r="32" spans="1:25" ht="15.75" thickBot="1">
      <c r="A32" s="10" t="s">
        <v>29</v>
      </c>
      <c r="B32" s="18">
        <v>20000</v>
      </c>
      <c r="C32" s="18">
        <v>22000</v>
      </c>
      <c r="D32" s="18">
        <v>21000</v>
      </c>
      <c r="E32" s="18">
        <v>23000</v>
      </c>
      <c r="F32" s="18">
        <v>24000</v>
      </c>
      <c r="G32" s="18">
        <v>25000</v>
      </c>
      <c r="H32" s="18">
        <v>25000</v>
      </c>
      <c r="I32" s="18">
        <v>22500</v>
      </c>
      <c r="J32" s="18">
        <v>26000</v>
      </c>
      <c r="K32" s="10"/>
      <c r="L32" s="11">
        <f t="shared" si="1"/>
        <v>21000</v>
      </c>
      <c r="M32" s="11">
        <f t="shared" si="2"/>
        <v>24000</v>
      </c>
      <c r="N32" s="10"/>
      <c r="O32" s="11">
        <f t="shared" si="3"/>
        <v>25000</v>
      </c>
      <c r="P32" s="11">
        <f t="shared" si="4"/>
        <v>26000</v>
      </c>
      <c r="Q32" s="11"/>
      <c r="R32" s="11">
        <f t="shared" si="5"/>
        <v>23000</v>
      </c>
      <c r="S32" s="11">
        <f t="shared" si="6"/>
        <v>22500</v>
      </c>
      <c r="T32" s="10"/>
      <c r="U32" s="11">
        <f t="shared" si="7"/>
        <v>4000</v>
      </c>
      <c r="V32" s="11">
        <f t="shared" si="0"/>
        <v>0</v>
      </c>
      <c r="X32" s="11">
        <f t="shared" si="8"/>
        <v>2000</v>
      </c>
      <c r="Y32" s="11">
        <f t="shared" si="9"/>
        <v>1500</v>
      </c>
    </row>
    <row r="33" spans="20:25" ht="15">
      <c r="T33" t="s">
        <v>42</v>
      </c>
      <c r="U33" s="7">
        <f>AVERAGE(U3:U32)</f>
        <v>3133.3333333333335</v>
      </c>
      <c r="V33" s="7">
        <f>AVERAGE(V3:V32)</f>
        <v>22.222222222222385</v>
      </c>
      <c r="X33" s="7">
        <f>AVERAGE(X3:X32)</f>
        <v>3022.222222222222</v>
      </c>
      <c r="Y33" s="7">
        <f>AVERAGE(Y3:Y32)</f>
        <v>672.2222222222224</v>
      </c>
    </row>
    <row r="34" spans="20:25" ht="15">
      <c r="T34" t="s">
        <v>44</v>
      </c>
      <c r="U34" s="7">
        <f>STDEV(U3:U32)</f>
        <v>1899.9899172952885</v>
      </c>
      <c r="V34" s="7">
        <f>STDEV(V3:V32)</f>
        <v>57.62431727362715</v>
      </c>
      <c r="X34" s="7">
        <f>STDEV(X3:X32)</f>
        <v>2688.393292093948</v>
      </c>
      <c r="Y34" s="7">
        <f>STDEV(Y3:Y32)</f>
        <v>1022.2461683019011</v>
      </c>
    </row>
    <row r="35" spans="1:25" ht="15">
      <c r="A35" t="s">
        <v>64</v>
      </c>
      <c r="S35" s="12">
        <v>0.95</v>
      </c>
      <c r="T35" t="s">
        <v>43</v>
      </c>
      <c r="U35" s="7">
        <f>CONFIDENCE(1-$S$35,U34,COUNT(U3:U32))+U33</f>
        <v>3813.2234999626085</v>
      </c>
      <c r="V35" s="7">
        <f>CONFIDENCE(1-$S$35,V34,COUNT(V3:V32))+V33</f>
        <v>42.842440422557004</v>
      </c>
      <c r="X35" s="7">
        <f>CONFIDENCE(1-$S$35,X34,COUNT(X3:X32))+X33</f>
        <v>3984.233729066818</v>
      </c>
      <c r="Y35" s="7">
        <f>CONFIDENCE(1-$S$35,Y34,COUNT(Y3:Y32))+Y33</f>
        <v>1038.0215937748353</v>
      </c>
    </row>
    <row r="36" spans="7:9" ht="15">
      <c r="G36" s="21"/>
      <c r="H36" s="21"/>
      <c r="I36" s="21"/>
    </row>
    <row r="37" spans="5:7" ht="15">
      <c r="E37" s="3" t="s">
        <v>38</v>
      </c>
      <c r="F37" s="3" t="s">
        <v>39</v>
      </c>
      <c r="G37" s="3" t="s">
        <v>61</v>
      </c>
    </row>
    <row r="38" spans="1:7" ht="15">
      <c r="A38" t="s">
        <v>46</v>
      </c>
      <c r="E38" s="13">
        <v>22000</v>
      </c>
      <c r="F38" s="13">
        <v>23000</v>
      </c>
      <c r="G38" s="16">
        <v>24000</v>
      </c>
    </row>
    <row r="39" spans="1:7" ht="15">
      <c r="A39" t="s">
        <v>62</v>
      </c>
      <c r="E39" s="15"/>
      <c r="F39" s="15">
        <f>E38+U35</f>
        <v>25813.22349996261</v>
      </c>
      <c r="G39" s="7">
        <f>F38+X35</f>
        <v>26984.23372906682</v>
      </c>
    </row>
    <row r="40" spans="1:7" ht="15">
      <c r="A40" t="s">
        <v>55</v>
      </c>
      <c r="E40" s="15"/>
      <c r="F40" s="15">
        <f>+E38-V35</f>
        <v>21957.157559577445</v>
      </c>
      <c r="G40" s="7">
        <f>+F38-Y35</f>
        <v>21961.978406225164</v>
      </c>
    </row>
    <row r="42" spans="1:7" ht="15">
      <c r="A42" t="s">
        <v>48</v>
      </c>
      <c r="E42" s="7">
        <f>E43+E44</f>
        <v>3813.2234999626085</v>
      </c>
      <c r="F42" s="7">
        <f>F43+F44</f>
        <v>3984.233729066818</v>
      </c>
      <c r="G42" s="22" t="s">
        <v>63</v>
      </c>
    </row>
    <row r="43" spans="1:7" ht="15">
      <c r="A43" t="s">
        <v>47</v>
      </c>
      <c r="E43" s="7">
        <f>IF(F38&gt;E38,F38-E38,0)</f>
        <v>1000</v>
      </c>
      <c r="F43" s="7">
        <f>IF(G38&gt;F38,G38-F38,0)</f>
        <v>1000</v>
      </c>
      <c r="G43" s="22" t="s">
        <v>63</v>
      </c>
    </row>
    <row r="44" spans="1:7" ht="15">
      <c r="A44" t="s">
        <v>49</v>
      </c>
      <c r="E44" s="7">
        <f>IF(U35&gt;E43,U35-E43,0)</f>
        <v>2813.2234999626085</v>
      </c>
      <c r="F44" s="7">
        <f>IF(X35&gt;F43,X35-F43,0)</f>
        <v>2984.233729066818</v>
      </c>
      <c r="G44" s="22" t="s">
        <v>63</v>
      </c>
    </row>
    <row r="45" spans="5:7" ht="15">
      <c r="E45" s="7"/>
      <c r="G45" s="22"/>
    </row>
    <row r="46" spans="1:7" ht="15">
      <c r="A46" t="s">
        <v>50</v>
      </c>
      <c r="E46" s="7">
        <f>E47+E48</f>
        <v>42.842440422557004</v>
      </c>
      <c r="F46" s="7">
        <f>F47+F48</f>
        <v>1038.0215937748353</v>
      </c>
      <c r="G46" s="22" t="s">
        <v>63</v>
      </c>
    </row>
    <row r="47" spans="1:7" ht="15">
      <c r="A47" t="s">
        <v>51</v>
      </c>
      <c r="E47" s="7">
        <f>IF(E38&gt;F38,E38-F38,0)</f>
        <v>0</v>
      </c>
      <c r="F47" s="7">
        <f>IF(F38&gt;G38,F38-G38,0)</f>
        <v>0</v>
      </c>
      <c r="G47" s="22" t="s">
        <v>63</v>
      </c>
    </row>
    <row r="48" spans="1:7" ht="15">
      <c r="A48" t="s">
        <v>52</v>
      </c>
      <c r="E48" s="7">
        <f>+IF(V35&gt;E47,V35-E47,0)</f>
        <v>42.842440422557004</v>
      </c>
      <c r="F48" s="7">
        <f>+IF(Y35&gt;F47,Y35-F47,0)</f>
        <v>1038.0215937748353</v>
      </c>
      <c r="G48" s="22" t="s">
        <v>63</v>
      </c>
    </row>
  </sheetData>
  <sheetProtection/>
  <mergeCells count="4">
    <mergeCell ref="R1:S1"/>
    <mergeCell ref="L1:M1"/>
    <mergeCell ref="B1:J1"/>
    <mergeCell ref="O1:P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4">
      <selection activeCell="M48" sqref="M48"/>
    </sheetView>
  </sheetViews>
  <sheetFormatPr defaultColWidth="9.140625" defaultRowHeight="15"/>
  <cols>
    <col min="5" max="7" width="9.140625" style="0" customWidth="1"/>
    <col min="8" max="8" width="5.140625" style="0" customWidth="1"/>
    <col min="9" max="10" width="11.57421875" style="0" customWidth="1"/>
    <col min="11" max="11" width="5.140625" style="0" customWidth="1"/>
    <col min="12" max="13" width="11.57421875" style="0" customWidth="1"/>
    <col min="14" max="14" width="5.140625" style="0" customWidth="1"/>
    <col min="15" max="15" width="11.57421875" style="0" customWidth="1"/>
    <col min="16" max="16" width="10.421875" style="0" customWidth="1"/>
    <col min="17" max="17" width="4.57421875" style="0" customWidth="1"/>
    <col min="18" max="19" width="11.57421875" style="0" customWidth="1"/>
    <col min="20" max="20" width="4.57421875" style="0" customWidth="1"/>
    <col min="21" max="22" width="11.57421875" style="0" customWidth="1"/>
  </cols>
  <sheetData>
    <row r="1" spans="2:22" ht="40.5" customHeight="1">
      <c r="B1" s="25" t="s">
        <v>30</v>
      </c>
      <c r="C1" s="25"/>
      <c r="D1" s="25"/>
      <c r="E1" s="25"/>
      <c r="F1" s="25"/>
      <c r="G1" s="25"/>
      <c r="H1" s="21"/>
      <c r="I1" s="25" t="s">
        <v>53</v>
      </c>
      <c r="J1" s="25"/>
      <c r="L1" s="25" t="s">
        <v>56</v>
      </c>
      <c r="M1" s="25"/>
      <c r="N1" s="22"/>
      <c r="O1" s="25" t="s">
        <v>57</v>
      </c>
      <c r="P1" s="25"/>
      <c r="R1" s="4" t="s">
        <v>41</v>
      </c>
      <c r="S1" s="4" t="s">
        <v>40</v>
      </c>
      <c r="U1" s="4" t="s">
        <v>41</v>
      </c>
      <c r="V1" s="4" t="s">
        <v>40</v>
      </c>
    </row>
    <row r="2" spans="1:22" ht="15">
      <c r="A2" s="2"/>
      <c r="B2" s="3" t="s">
        <v>34</v>
      </c>
      <c r="C2" s="3" t="s">
        <v>35</v>
      </c>
      <c r="D2" s="3" t="s">
        <v>36</v>
      </c>
      <c r="E2" s="3" t="s">
        <v>58</v>
      </c>
      <c r="F2" s="3" t="s">
        <v>59</v>
      </c>
      <c r="G2" s="3" t="s">
        <v>60</v>
      </c>
      <c r="H2" s="3"/>
      <c r="I2" s="3" t="s">
        <v>39</v>
      </c>
      <c r="J2" s="3" t="s">
        <v>61</v>
      </c>
      <c r="K2" s="3"/>
      <c r="L2" s="3" t="s">
        <v>39</v>
      </c>
      <c r="M2" s="3" t="s">
        <v>61</v>
      </c>
      <c r="N2" s="3"/>
      <c r="O2" s="3" t="s">
        <v>39</v>
      </c>
      <c r="P2" s="3" t="s">
        <v>61</v>
      </c>
      <c r="Q2" s="3"/>
      <c r="R2" s="5" t="s">
        <v>39</v>
      </c>
      <c r="S2" s="5" t="s">
        <v>39</v>
      </c>
      <c r="T2" s="3"/>
      <c r="U2" s="3" t="s">
        <v>61</v>
      </c>
      <c r="V2" s="3" t="s">
        <v>61</v>
      </c>
    </row>
    <row r="3" spans="1:22" ht="15">
      <c r="A3" t="s">
        <v>0</v>
      </c>
      <c r="B3" s="16">
        <v>20000</v>
      </c>
      <c r="C3" s="16">
        <v>21000</v>
      </c>
      <c r="D3" s="16">
        <v>22000</v>
      </c>
      <c r="E3" s="16">
        <v>23000</v>
      </c>
      <c r="F3" s="16">
        <v>24000</v>
      </c>
      <c r="G3" s="16">
        <v>25000</v>
      </c>
      <c r="I3" s="13">
        <v>21000</v>
      </c>
      <c r="J3" s="13">
        <v>24000</v>
      </c>
      <c r="L3" s="7">
        <f>MAX(B3:D3)</f>
        <v>22000</v>
      </c>
      <c r="M3" s="7">
        <f>MAX(E3:G3)</f>
        <v>25000</v>
      </c>
      <c r="N3" s="7"/>
      <c r="O3" s="7">
        <f aca="true" t="shared" si="0" ref="O3:O32">MIN(B3:D3)</f>
        <v>20000</v>
      </c>
      <c r="P3" s="7">
        <f>MIN(E3:G3)</f>
        <v>23000</v>
      </c>
      <c r="Q3" s="7"/>
      <c r="R3" s="7">
        <f>IF(L3&gt;I3,L3-I3,0)</f>
        <v>1000</v>
      </c>
      <c r="S3" s="7">
        <f aca="true" t="shared" si="1" ref="S3:S32">IF(I3&gt;O3,I3-O3,0)</f>
        <v>1000</v>
      </c>
      <c r="T3" s="7"/>
      <c r="U3" s="7">
        <f>IF(M3&gt;J3,M3-J3,0)</f>
        <v>1000</v>
      </c>
      <c r="V3" s="7">
        <f>IF(J3&gt;P3,J3-P3,0)</f>
        <v>1000</v>
      </c>
    </row>
    <row r="4" spans="1:22" ht="15">
      <c r="A4" t="s">
        <v>1</v>
      </c>
      <c r="B4" s="16">
        <v>20000</v>
      </c>
      <c r="C4" s="16">
        <v>22000</v>
      </c>
      <c r="D4" s="16">
        <v>21000</v>
      </c>
      <c r="E4" s="16">
        <v>23000</v>
      </c>
      <c r="F4" s="16">
        <v>24000</v>
      </c>
      <c r="G4" s="16">
        <v>25000</v>
      </c>
      <c r="I4" s="13">
        <v>21000</v>
      </c>
      <c r="J4" s="13">
        <v>24000</v>
      </c>
      <c r="L4" s="7">
        <f aca="true" t="shared" si="2" ref="L4:L32">MAX(B4:D4)</f>
        <v>22000</v>
      </c>
      <c r="M4" s="7">
        <f aca="true" t="shared" si="3" ref="M4:M32">MAX(E4:G4)</f>
        <v>25000</v>
      </c>
      <c r="N4" s="7"/>
      <c r="O4" s="7">
        <f t="shared" si="0"/>
        <v>20000</v>
      </c>
      <c r="P4" s="7">
        <f aca="true" t="shared" si="4" ref="P4:P32">MIN(E4:G4)</f>
        <v>23000</v>
      </c>
      <c r="Q4" s="7"/>
      <c r="R4" s="7">
        <f aca="true" t="shared" si="5" ref="R4:R32">IF(L4&gt;I4,L4-I4,0)</f>
        <v>1000</v>
      </c>
      <c r="S4" s="7">
        <f t="shared" si="1"/>
        <v>1000</v>
      </c>
      <c r="T4" s="7"/>
      <c r="U4" s="7">
        <f aca="true" t="shared" si="6" ref="U4:U32">IF(M4&gt;J4,M4-J4,0)</f>
        <v>1000</v>
      </c>
      <c r="V4" s="7">
        <f aca="true" t="shared" si="7" ref="V4:V32">IF(J4&gt;P4,J4-P4,0)</f>
        <v>1000</v>
      </c>
    </row>
    <row r="5" spans="1:22" ht="15">
      <c r="A5" t="s">
        <v>2</v>
      </c>
      <c r="B5" s="16">
        <v>22000</v>
      </c>
      <c r="C5" s="16">
        <v>20000</v>
      </c>
      <c r="D5" s="16">
        <v>18000</v>
      </c>
      <c r="E5" s="16">
        <v>20000</v>
      </c>
      <c r="F5" s="16">
        <v>22000</v>
      </c>
      <c r="G5" s="16">
        <v>24000</v>
      </c>
      <c r="I5" s="13">
        <v>20000</v>
      </c>
      <c r="J5" s="13">
        <v>22000</v>
      </c>
      <c r="L5" s="7">
        <f t="shared" si="2"/>
        <v>22000</v>
      </c>
      <c r="M5" s="7">
        <f t="shared" si="3"/>
        <v>24000</v>
      </c>
      <c r="N5" s="7"/>
      <c r="O5" s="7">
        <f t="shared" si="0"/>
        <v>18000</v>
      </c>
      <c r="P5" s="7">
        <f t="shared" si="4"/>
        <v>20000</v>
      </c>
      <c r="Q5" s="7"/>
      <c r="R5" s="7">
        <f t="shared" si="5"/>
        <v>2000</v>
      </c>
      <c r="S5" s="7">
        <f t="shared" si="1"/>
        <v>2000</v>
      </c>
      <c r="T5" s="7"/>
      <c r="U5" s="7">
        <f t="shared" si="6"/>
        <v>2000</v>
      </c>
      <c r="V5" s="7">
        <f t="shared" si="7"/>
        <v>2000</v>
      </c>
    </row>
    <row r="6" spans="1:22" ht="15">
      <c r="A6" t="s">
        <v>3</v>
      </c>
      <c r="B6" s="16">
        <v>25000</v>
      </c>
      <c r="C6" s="16">
        <v>27000</v>
      </c>
      <c r="D6" s="16">
        <v>29000</v>
      </c>
      <c r="E6" s="16">
        <v>30000</v>
      </c>
      <c r="F6" s="16">
        <v>32500</v>
      </c>
      <c r="G6" s="16">
        <v>31000</v>
      </c>
      <c r="I6" s="13">
        <v>27000</v>
      </c>
      <c r="J6" s="13">
        <v>31166.666666666668</v>
      </c>
      <c r="L6" s="7">
        <f t="shared" si="2"/>
        <v>29000</v>
      </c>
      <c r="M6" s="7">
        <f t="shared" si="3"/>
        <v>32500</v>
      </c>
      <c r="N6" s="7"/>
      <c r="O6" s="7">
        <f t="shared" si="0"/>
        <v>25000</v>
      </c>
      <c r="P6" s="7">
        <f t="shared" si="4"/>
        <v>30000</v>
      </c>
      <c r="Q6" s="7"/>
      <c r="R6" s="7">
        <f t="shared" si="5"/>
        <v>2000</v>
      </c>
      <c r="S6" s="7">
        <f t="shared" si="1"/>
        <v>2000</v>
      </c>
      <c r="T6" s="7"/>
      <c r="U6" s="7">
        <f t="shared" si="6"/>
        <v>1333.3333333333321</v>
      </c>
      <c r="V6" s="7">
        <f t="shared" si="7"/>
        <v>1166.6666666666679</v>
      </c>
    </row>
    <row r="7" spans="1:22" ht="15">
      <c r="A7" t="s">
        <v>4</v>
      </c>
      <c r="B7" s="16">
        <v>22000</v>
      </c>
      <c r="C7" s="16">
        <v>22500</v>
      </c>
      <c r="D7" s="16">
        <v>22000</v>
      </c>
      <c r="E7" s="16">
        <v>22500</v>
      </c>
      <c r="F7" s="16">
        <v>22000</v>
      </c>
      <c r="G7" s="16">
        <v>22500</v>
      </c>
      <c r="I7" s="13">
        <v>22166.666666666668</v>
      </c>
      <c r="J7" s="13">
        <v>22333.333333333332</v>
      </c>
      <c r="L7" s="7">
        <f t="shared" si="2"/>
        <v>22500</v>
      </c>
      <c r="M7" s="7">
        <f t="shared" si="3"/>
        <v>22500</v>
      </c>
      <c r="N7" s="7"/>
      <c r="O7" s="7">
        <f t="shared" si="0"/>
        <v>22000</v>
      </c>
      <c r="P7" s="7">
        <f t="shared" si="4"/>
        <v>22000</v>
      </c>
      <c r="Q7" s="7"/>
      <c r="R7" s="7">
        <f t="shared" si="5"/>
        <v>333.3333333333321</v>
      </c>
      <c r="S7" s="7">
        <f t="shared" si="1"/>
        <v>166.66666666666788</v>
      </c>
      <c r="T7" s="7"/>
      <c r="U7" s="7">
        <f t="shared" si="6"/>
        <v>166.66666666666788</v>
      </c>
      <c r="V7" s="7">
        <f t="shared" si="7"/>
        <v>333.3333333333321</v>
      </c>
    </row>
    <row r="8" spans="1:22" ht="15">
      <c r="A8" t="s">
        <v>5</v>
      </c>
      <c r="B8" s="16">
        <v>20000</v>
      </c>
      <c r="C8" s="16">
        <v>20000</v>
      </c>
      <c r="D8" s="16">
        <v>20000</v>
      </c>
      <c r="E8" s="16">
        <v>20000</v>
      </c>
      <c r="F8" s="16">
        <v>20000</v>
      </c>
      <c r="G8" s="16">
        <v>20000</v>
      </c>
      <c r="I8" s="13">
        <v>20000</v>
      </c>
      <c r="J8" s="13">
        <v>20000</v>
      </c>
      <c r="L8" s="7">
        <f t="shared" si="2"/>
        <v>20000</v>
      </c>
      <c r="M8" s="7">
        <f t="shared" si="3"/>
        <v>20000</v>
      </c>
      <c r="N8" s="7"/>
      <c r="O8" s="7">
        <f t="shared" si="0"/>
        <v>20000</v>
      </c>
      <c r="P8" s="7">
        <f t="shared" si="4"/>
        <v>20000</v>
      </c>
      <c r="Q8" s="7"/>
      <c r="R8" s="7">
        <f t="shared" si="5"/>
        <v>0</v>
      </c>
      <c r="S8" s="7">
        <f t="shared" si="1"/>
        <v>0</v>
      </c>
      <c r="T8" s="7"/>
      <c r="U8" s="7">
        <f t="shared" si="6"/>
        <v>0</v>
      </c>
      <c r="V8" s="7">
        <f t="shared" si="7"/>
        <v>0</v>
      </c>
    </row>
    <row r="9" spans="1:22" ht="15">
      <c r="A9" t="s">
        <v>6</v>
      </c>
      <c r="B9" s="16">
        <v>23000</v>
      </c>
      <c r="C9" s="16">
        <v>24000</v>
      </c>
      <c r="D9" s="16">
        <v>26000</v>
      </c>
      <c r="E9" s="16">
        <v>26000</v>
      </c>
      <c r="F9" s="16">
        <v>27000</v>
      </c>
      <c r="G9" s="16">
        <v>28000</v>
      </c>
      <c r="I9" s="13">
        <v>24333.333333333332</v>
      </c>
      <c r="J9" s="13">
        <v>27000</v>
      </c>
      <c r="L9" s="7">
        <f t="shared" si="2"/>
        <v>26000</v>
      </c>
      <c r="M9" s="7">
        <f t="shared" si="3"/>
        <v>28000</v>
      </c>
      <c r="N9" s="7"/>
      <c r="O9" s="7">
        <f t="shared" si="0"/>
        <v>23000</v>
      </c>
      <c r="P9" s="7">
        <f t="shared" si="4"/>
        <v>26000</v>
      </c>
      <c r="Q9" s="7"/>
      <c r="R9" s="7">
        <f t="shared" si="5"/>
        <v>1666.6666666666679</v>
      </c>
      <c r="S9" s="7">
        <f t="shared" si="1"/>
        <v>1333.3333333333321</v>
      </c>
      <c r="T9" s="7"/>
      <c r="U9" s="7">
        <f t="shared" si="6"/>
        <v>1000</v>
      </c>
      <c r="V9" s="7">
        <f t="shared" si="7"/>
        <v>1000</v>
      </c>
    </row>
    <row r="10" spans="1:22" ht="15">
      <c r="A10" t="s">
        <v>7</v>
      </c>
      <c r="B10" s="16">
        <v>20000</v>
      </c>
      <c r="C10" s="16">
        <v>21000</v>
      </c>
      <c r="D10" s="16">
        <v>22000</v>
      </c>
      <c r="E10" s="16">
        <v>23000</v>
      </c>
      <c r="F10" s="16">
        <v>24000</v>
      </c>
      <c r="G10" s="16">
        <v>25000</v>
      </c>
      <c r="I10" s="13">
        <v>21000</v>
      </c>
      <c r="J10" s="13">
        <v>24000</v>
      </c>
      <c r="L10" s="7">
        <f t="shared" si="2"/>
        <v>22000</v>
      </c>
      <c r="M10" s="7">
        <f t="shared" si="3"/>
        <v>25000</v>
      </c>
      <c r="N10" s="7"/>
      <c r="O10" s="7">
        <f t="shared" si="0"/>
        <v>20000</v>
      </c>
      <c r="P10" s="7">
        <f t="shared" si="4"/>
        <v>23000</v>
      </c>
      <c r="Q10" s="7"/>
      <c r="R10" s="7">
        <f t="shared" si="5"/>
        <v>1000</v>
      </c>
      <c r="S10" s="7">
        <f t="shared" si="1"/>
        <v>1000</v>
      </c>
      <c r="T10" s="7"/>
      <c r="U10" s="7">
        <f t="shared" si="6"/>
        <v>1000</v>
      </c>
      <c r="V10" s="7">
        <f t="shared" si="7"/>
        <v>1000</v>
      </c>
    </row>
    <row r="11" spans="1:22" ht="15">
      <c r="A11" t="s">
        <v>8</v>
      </c>
      <c r="B11" s="16">
        <v>20000</v>
      </c>
      <c r="C11" s="16">
        <v>22000</v>
      </c>
      <c r="D11" s="16">
        <v>21000</v>
      </c>
      <c r="E11" s="16">
        <v>23000</v>
      </c>
      <c r="F11" s="16">
        <v>24000</v>
      </c>
      <c r="G11" s="16">
        <v>25000</v>
      </c>
      <c r="I11" s="13">
        <v>21000</v>
      </c>
      <c r="J11" s="13">
        <v>24000</v>
      </c>
      <c r="L11" s="7">
        <f t="shared" si="2"/>
        <v>22000</v>
      </c>
      <c r="M11" s="7">
        <f t="shared" si="3"/>
        <v>25000</v>
      </c>
      <c r="N11" s="7"/>
      <c r="O11" s="7">
        <f t="shared" si="0"/>
        <v>20000</v>
      </c>
      <c r="P11" s="7">
        <f t="shared" si="4"/>
        <v>23000</v>
      </c>
      <c r="Q11" s="7"/>
      <c r="R11" s="7">
        <f t="shared" si="5"/>
        <v>1000</v>
      </c>
      <c r="S11" s="7">
        <f t="shared" si="1"/>
        <v>1000</v>
      </c>
      <c r="T11" s="7"/>
      <c r="U11" s="7">
        <f t="shared" si="6"/>
        <v>1000</v>
      </c>
      <c r="V11" s="7">
        <f t="shared" si="7"/>
        <v>1000</v>
      </c>
    </row>
    <row r="12" spans="1:22" ht="15">
      <c r="A12" t="s">
        <v>9</v>
      </c>
      <c r="B12" s="16">
        <v>22000</v>
      </c>
      <c r="C12" s="16">
        <v>20000</v>
      </c>
      <c r="D12" s="16">
        <v>18000</v>
      </c>
      <c r="E12" s="16">
        <v>20000</v>
      </c>
      <c r="F12" s="16">
        <v>22000</v>
      </c>
      <c r="G12" s="16">
        <v>24000</v>
      </c>
      <c r="I12" s="13">
        <v>20000</v>
      </c>
      <c r="J12" s="13">
        <v>22000</v>
      </c>
      <c r="L12" s="7">
        <f t="shared" si="2"/>
        <v>22000</v>
      </c>
      <c r="M12" s="7">
        <f t="shared" si="3"/>
        <v>24000</v>
      </c>
      <c r="N12" s="7"/>
      <c r="O12" s="7">
        <f t="shared" si="0"/>
        <v>18000</v>
      </c>
      <c r="P12" s="7">
        <f t="shared" si="4"/>
        <v>20000</v>
      </c>
      <c r="Q12" s="7"/>
      <c r="R12" s="7">
        <f t="shared" si="5"/>
        <v>2000</v>
      </c>
      <c r="S12" s="7">
        <f t="shared" si="1"/>
        <v>2000</v>
      </c>
      <c r="T12" s="7"/>
      <c r="U12" s="7">
        <f t="shared" si="6"/>
        <v>2000</v>
      </c>
      <c r="V12" s="7">
        <f t="shared" si="7"/>
        <v>2000</v>
      </c>
    </row>
    <row r="13" spans="1:22" ht="15">
      <c r="A13" t="s">
        <v>10</v>
      </c>
      <c r="B13" s="16">
        <v>25000</v>
      </c>
      <c r="C13" s="16">
        <v>27000</v>
      </c>
      <c r="D13" s="16">
        <v>29000</v>
      </c>
      <c r="E13" s="16">
        <v>30000</v>
      </c>
      <c r="F13" s="16">
        <v>32500</v>
      </c>
      <c r="G13" s="16">
        <v>31000</v>
      </c>
      <c r="I13" s="13">
        <v>27000</v>
      </c>
      <c r="J13" s="13">
        <v>31166.666666666668</v>
      </c>
      <c r="L13" s="7">
        <f t="shared" si="2"/>
        <v>29000</v>
      </c>
      <c r="M13" s="7">
        <f t="shared" si="3"/>
        <v>32500</v>
      </c>
      <c r="N13" s="7"/>
      <c r="O13" s="7">
        <f t="shared" si="0"/>
        <v>25000</v>
      </c>
      <c r="P13" s="7">
        <f t="shared" si="4"/>
        <v>30000</v>
      </c>
      <c r="Q13" s="7"/>
      <c r="R13" s="7">
        <f t="shared" si="5"/>
        <v>2000</v>
      </c>
      <c r="S13" s="7">
        <f t="shared" si="1"/>
        <v>2000</v>
      </c>
      <c r="T13" s="7"/>
      <c r="U13" s="7">
        <f t="shared" si="6"/>
        <v>1333.3333333333321</v>
      </c>
      <c r="V13" s="7">
        <f t="shared" si="7"/>
        <v>1166.6666666666679</v>
      </c>
    </row>
    <row r="14" spans="1:22" ht="15">
      <c r="A14" t="s">
        <v>11</v>
      </c>
      <c r="B14" s="16">
        <v>22000</v>
      </c>
      <c r="C14" s="16">
        <v>22500</v>
      </c>
      <c r="D14" s="16">
        <v>22000</v>
      </c>
      <c r="E14" s="16">
        <v>22500</v>
      </c>
      <c r="F14" s="16">
        <v>22000</v>
      </c>
      <c r="G14" s="16">
        <v>22500</v>
      </c>
      <c r="I14" s="13">
        <v>22166.666666666668</v>
      </c>
      <c r="J14" s="13">
        <v>22333.333333333332</v>
      </c>
      <c r="L14" s="7">
        <f t="shared" si="2"/>
        <v>22500</v>
      </c>
      <c r="M14" s="7">
        <f t="shared" si="3"/>
        <v>22500</v>
      </c>
      <c r="N14" s="7"/>
      <c r="O14" s="7">
        <f t="shared" si="0"/>
        <v>22000</v>
      </c>
      <c r="P14" s="7">
        <f t="shared" si="4"/>
        <v>22000</v>
      </c>
      <c r="Q14" s="7"/>
      <c r="R14" s="7">
        <f t="shared" si="5"/>
        <v>333.3333333333321</v>
      </c>
      <c r="S14" s="7">
        <f t="shared" si="1"/>
        <v>166.66666666666788</v>
      </c>
      <c r="T14" s="7"/>
      <c r="U14" s="7">
        <f t="shared" si="6"/>
        <v>166.66666666666788</v>
      </c>
      <c r="V14" s="7">
        <f t="shared" si="7"/>
        <v>333.3333333333321</v>
      </c>
    </row>
    <row r="15" spans="1:22" ht="15">
      <c r="A15" t="s">
        <v>12</v>
      </c>
      <c r="B15" s="16">
        <v>20000</v>
      </c>
      <c r="C15" s="16">
        <v>20000</v>
      </c>
      <c r="D15" s="16">
        <v>20000</v>
      </c>
      <c r="E15" s="16">
        <v>20000</v>
      </c>
      <c r="F15" s="16">
        <v>20000</v>
      </c>
      <c r="G15" s="16">
        <v>20000</v>
      </c>
      <c r="I15" s="13">
        <v>20000</v>
      </c>
      <c r="J15" s="13">
        <v>20000</v>
      </c>
      <c r="L15" s="7">
        <f t="shared" si="2"/>
        <v>20000</v>
      </c>
      <c r="M15" s="7">
        <f t="shared" si="3"/>
        <v>20000</v>
      </c>
      <c r="N15" s="7"/>
      <c r="O15" s="7">
        <f t="shared" si="0"/>
        <v>20000</v>
      </c>
      <c r="P15" s="7">
        <f t="shared" si="4"/>
        <v>20000</v>
      </c>
      <c r="Q15" s="7"/>
      <c r="R15" s="7">
        <f t="shared" si="5"/>
        <v>0</v>
      </c>
      <c r="S15" s="7">
        <f t="shared" si="1"/>
        <v>0</v>
      </c>
      <c r="T15" s="7"/>
      <c r="U15" s="7">
        <f t="shared" si="6"/>
        <v>0</v>
      </c>
      <c r="V15" s="7">
        <f t="shared" si="7"/>
        <v>0</v>
      </c>
    </row>
    <row r="16" spans="1:22" ht="15">
      <c r="A16" t="s">
        <v>13</v>
      </c>
      <c r="B16" s="16">
        <v>23000</v>
      </c>
      <c r="C16" s="16">
        <v>24000</v>
      </c>
      <c r="D16" s="16">
        <v>26000</v>
      </c>
      <c r="E16" s="16">
        <v>26000</v>
      </c>
      <c r="F16" s="16">
        <v>27000</v>
      </c>
      <c r="G16" s="16">
        <v>28000</v>
      </c>
      <c r="I16" s="13">
        <v>24333.333333333332</v>
      </c>
      <c r="J16" s="13">
        <v>27000</v>
      </c>
      <c r="L16" s="7">
        <f t="shared" si="2"/>
        <v>26000</v>
      </c>
      <c r="M16" s="7">
        <f t="shared" si="3"/>
        <v>28000</v>
      </c>
      <c r="N16" s="7"/>
      <c r="O16" s="7">
        <f t="shared" si="0"/>
        <v>23000</v>
      </c>
      <c r="P16" s="7">
        <f t="shared" si="4"/>
        <v>26000</v>
      </c>
      <c r="Q16" s="7"/>
      <c r="R16" s="7">
        <f t="shared" si="5"/>
        <v>1666.6666666666679</v>
      </c>
      <c r="S16" s="7">
        <f t="shared" si="1"/>
        <v>1333.3333333333321</v>
      </c>
      <c r="T16" s="7"/>
      <c r="U16" s="7">
        <f t="shared" si="6"/>
        <v>1000</v>
      </c>
      <c r="V16" s="7">
        <f t="shared" si="7"/>
        <v>1000</v>
      </c>
    </row>
    <row r="17" spans="1:22" ht="15">
      <c r="A17" t="s">
        <v>14</v>
      </c>
      <c r="B17" s="16">
        <v>20000</v>
      </c>
      <c r="C17" s="16">
        <v>21000</v>
      </c>
      <c r="D17" s="16">
        <v>22000</v>
      </c>
      <c r="E17" s="16">
        <v>23000</v>
      </c>
      <c r="F17" s="16">
        <v>24000</v>
      </c>
      <c r="G17" s="16">
        <v>25000</v>
      </c>
      <c r="I17" s="13">
        <v>21000</v>
      </c>
      <c r="J17" s="13">
        <v>24000</v>
      </c>
      <c r="L17" s="7">
        <f t="shared" si="2"/>
        <v>22000</v>
      </c>
      <c r="M17" s="7">
        <f t="shared" si="3"/>
        <v>25000</v>
      </c>
      <c r="N17" s="7"/>
      <c r="O17" s="7">
        <f t="shared" si="0"/>
        <v>20000</v>
      </c>
      <c r="P17" s="7">
        <f t="shared" si="4"/>
        <v>23000</v>
      </c>
      <c r="Q17" s="7"/>
      <c r="R17" s="7">
        <f t="shared" si="5"/>
        <v>1000</v>
      </c>
      <c r="S17" s="7">
        <f t="shared" si="1"/>
        <v>1000</v>
      </c>
      <c r="T17" s="7"/>
      <c r="U17" s="7">
        <f t="shared" si="6"/>
        <v>1000</v>
      </c>
      <c r="V17" s="7">
        <f t="shared" si="7"/>
        <v>1000</v>
      </c>
    </row>
    <row r="18" spans="1:22" ht="15">
      <c r="A18" t="s">
        <v>15</v>
      </c>
      <c r="B18" s="16">
        <v>20000</v>
      </c>
      <c r="C18" s="16">
        <v>22000</v>
      </c>
      <c r="D18" s="16">
        <v>21000</v>
      </c>
      <c r="E18" s="16">
        <v>23000</v>
      </c>
      <c r="F18" s="16">
        <v>24000</v>
      </c>
      <c r="G18" s="16">
        <v>25000</v>
      </c>
      <c r="I18" s="13">
        <v>21000</v>
      </c>
      <c r="J18" s="13">
        <v>24000</v>
      </c>
      <c r="L18" s="7">
        <f t="shared" si="2"/>
        <v>22000</v>
      </c>
      <c r="M18" s="7">
        <f t="shared" si="3"/>
        <v>25000</v>
      </c>
      <c r="N18" s="7"/>
      <c r="O18" s="7">
        <f t="shared" si="0"/>
        <v>20000</v>
      </c>
      <c r="P18" s="7">
        <f t="shared" si="4"/>
        <v>23000</v>
      </c>
      <c r="Q18" s="7"/>
      <c r="R18" s="7">
        <f t="shared" si="5"/>
        <v>1000</v>
      </c>
      <c r="S18" s="7">
        <f t="shared" si="1"/>
        <v>1000</v>
      </c>
      <c r="T18" s="7"/>
      <c r="U18" s="7">
        <f t="shared" si="6"/>
        <v>1000</v>
      </c>
      <c r="V18" s="7">
        <f t="shared" si="7"/>
        <v>1000</v>
      </c>
    </row>
    <row r="19" spans="1:22" ht="15">
      <c r="A19" t="s">
        <v>16</v>
      </c>
      <c r="B19" s="16">
        <v>22000</v>
      </c>
      <c r="C19" s="16">
        <v>20000</v>
      </c>
      <c r="D19" s="16">
        <v>18000</v>
      </c>
      <c r="E19" s="16">
        <v>20000</v>
      </c>
      <c r="F19" s="16">
        <v>22000</v>
      </c>
      <c r="G19" s="16">
        <v>24000</v>
      </c>
      <c r="I19" s="13">
        <v>20000</v>
      </c>
      <c r="J19" s="13">
        <v>22000</v>
      </c>
      <c r="L19" s="7">
        <f t="shared" si="2"/>
        <v>22000</v>
      </c>
      <c r="M19" s="7">
        <f t="shared" si="3"/>
        <v>24000</v>
      </c>
      <c r="N19" s="7"/>
      <c r="O19" s="7">
        <f t="shared" si="0"/>
        <v>18000</v>
      </c>
      <c r="P19" s="7">
        <f t="shared" si="4"/>
        <v>20000</v>
      </c>
      <c r="Q19" s="7"/>
      <c r="R19" s="7">
        <f t="shared" si="5"/>
        <v>2000</v>
      </c>
      <c r="S19" s="7">
        <f t="shared" si="1"/>
        <v>2000</v>
      </c>
      <c r="T19" s="7"/>
      <c r="U19" s="7">
        <f t="shared" si="6"/>
        <v>2000</v>
      </c>
      <c r="V19" s="7">
        <f t="shared" si="7"/>
        <v>2000</v>
      </c>
    </row>
    <row r="20" spans="1:22" ht="15">
      <c r="A20" t="s">
        <v>17</v>
      </c>
      <c r="B20" s="16">
        <v>25000</v>
      </c>
      <c r="C20" s="16">
        <v>27000</v>
      </c>
      <c r="D20" s="16">
        <v>29000</v>
      </c>
      <c r="E20" s="16">
        <v>30000</v>
      </c>
      <c r="F20" s="16">
        <v>32500</v>
      </c>
      <c r="G20" s="16">
        <v>31000</v>
      </c>
      <c r="I20" s="13">
        <v>27000</v>
      </c>
      <c r="J20" s="13">
        <v>31166.666666666668</v>
      </c>
      <c r="L20" s="7">
        <f t="shared" si="2"/>
        <v>29000</v>
      </c>
      <c r="M20" s="7">
        <f t="shared" si="3"/>
        <v>32500</v>
      </c>
      <c r="N20" s="7"/>
      <c r="O20" s="7">
        <f t="shared" si="0"/>
        <v>25000</v>
      </c>
      <c r="P20" s="7">
        <f t="shared" si="4"/>
        <v>30000</v>
      </c>
      <c r="Q20" s="7"/>
      <c r="R20" s="7">
        <f t="shared" si="5"/>
        <v>2000</v>
      </c>
      <c r="S20" s="7">
        <f t="shared" si="1"/>
        <v>2000</v>
      </c>
      <c r="T20" s="7"/>
      <c r="U20" s="7">
        <f t="shared" si="6"/>
        <v>1333.3333333333321</v>
      </c>
      <c r="V20" s="7">
        <f t="shared" si="7"/>
        <v>1166.6666666666679</v>
      </c>
    </row>
    <row r="21" spans="1:22" ht="15">
      <c r="A21" t="s">
        <v>18</v>
      </c>
      <c r="B21" s="16">
        <v>22000</v>
      </c>
      <c r="C21" s="16">
        <v>22500</v>
      </c>
      <c r="D21" s="16">
        <v>22000</v>
      </c>
      <c r="E21" s="16">
        <v>22500</v>
      </c>
      <c r="F21" s="16">
        <v>22000</v>
      </c>
      <c r="G21" s="16">
        <v>22500</v>
      </c>
      <c r="I21" s="13">
        <v>22166.666666666668</v>
      </c>
      <c r="J21" s="13">
        <v>22333.333333333332</v>
      </c>
      <c r="L21" s="7">
        <f t="shared" si="2"/>
        <v>22500</v>
      </c>
      <c r="M21" s="7">
        <f t="shared" si="3"/>
        <v>22500</v>
      </c>
      <c r="N21" s="7"/>
      <c r="O21" s="7">
        <f t="shared" si="0"/>
        <v>22000</v>
      </c>
      <c r="P21" s="7">
        <f t="shared" si="4"/>
        <v>22000</v>
      </c>
      <c r="Q21" s="7"/>
      <c r="R21" s="7">
        <f t="shared" si="5"/>
        <v>333.3333333333321</v>
      </c>
      <c r="S21" s="7">
        <f t="shared" si="1"/>
        <v>166.66666666666788</v>
      </c>
      <c r="T21" s="7"/>
      <c r="U21" s="7">
        <f t="shared" si="6"/>
        <v>166.66666666666788</v>
      </c>
      <c r="V21" s="7">
        <f t="shared" si="7"/>
        <v>333.3333333333321</v>
      </c>
    </row>
    <row r="22" spans="1:22" ht="15">
      <c r="A22" t="s">
        <v>19</v>
      </c>
      <c r="B22" s="16">
        <v>20000</v>
      </c>
      <c r="C22" s="16">
        <v>20000</v>
      </c>
      <c r="D22" s="16">
        <v>20000</v>
      </c>
      <c r="E22" s="16">
        <v>20000</v>
      </c>
      <c r="F22" s="16">
        <v>20000</v>
      </c>
      <c r="G22" s="16">
        <v>20000</v>
      </c>
      <c r="I22" s="13">
        <v>20000</v>
      </c>
      <c r="J22" s="13">
        <v>20000</v>
      </c>
      <c r="L22" s="7">
        <f t="shared" si="2"/>
        <v>20000</v>
      </c>
      <c r="M22" s="7">
        <f t="shared" si="3"/>
        <v>20000</v>
      </c>
      <c r="N22" s="7"/>
      <c r="O22" s="7">
        <f t="shared" si="0"/>
        <v>20000</v>
      </c>
      <c r="P22" s="7">
        <f t="shared" si="4"/>
        <v>20000</v>
      </c>
      <c r="Q22" s="7"/>
      <c r="R22" s="7">
        <f t="shared" si="5"/>
        <v>0</v>
      </c>
      <c r="S22" s="7">
        <f t="shared" si="1"/>
        <v>0</v>
      </c>
      <c r="T22" s="7"/>
      <c r="U22" s="7">
        <f t="shared" si="6"/>
        <v>0</v>
      </c>
      <c r="V22" s="7">
        <f t="shared" si="7"/>
        <v>0</v>
      </c>
    </row>
    <row r="23" spans="1:22" ht="15">
      <c r="A23" t="s">
        <v>20</v>
      </c>
      <c r="B23" s="16">
        <v>23000</v>
      </c>
      <c r="C23" s="16">
        <v>24000</v>
      </c>
      <c r="D23" s="16">
        <v>26000</v>
      </c>
      <c r="E23" s="16">
        <v>26000</v>
      </c>
      <c r="F23" s="16">
        <v>27000</v>
      </c>
      <c r="G23" s="16">
        <v>28000</v>
      </c>
      <c r="I23" s="13">
        <v>24333.333333333332</v>
      </c>
      <c r="J23" s="13">
        <v>27000</v>
      </c>
      <c r="L23" s="7">
        <f t="shared" si="2"/>
        <v>26000</v>
      </c>
      <c r="M23" s="7">
        <f t="shared" si="3"/>
        <v>28000</v>
      </c>
      <c r="N23" s="7"/>
      <c r="O23" s="7">
        <f t="shared" si="0"/>
        <v>23000</v>
      </c>
      <c r="P23" s="7">
        <f t="shared" si="4"/>
        <v>26000</v>
      </c>
      <c r="Q23" s="7"/>
      <c r="R23" s="7">
        <f t="shared" si="5"/>
        <v>1666.6666666666679</v>
      </c>
      <c r="S23" s="7">
        <f t="shared" si="1"/>
        <v>1333.3333333333321</v>
      </c>
      <c r="T23" s="7"/>
      <c r="U23" s="7">
        <f t="shared" si="6"/>
        <v>1000</v>
      </c>
      <c r="V23" s="7">
        <f t="shared" si="7"/>
        <v>1000</v>
      </c>
    </row>
    <row r="24" spans="1:22" ht="15">
      <c r="A24" t="s">
        <v>21</v>
      </c>
      <c r="B24" s="16">
        <v>20000</v>
      </c>
      <c r="C24" s="16">
        <v>21000</v>
      </c>
      <c r="D24" s="16">
        <v>22000</v>
      </c>
      <c r="E24" s="16">
        <v>23000</v>
      </c>
      <c r="F24" s="16">
        <v>24000</v>
      </c>
      <c r="G24" s="16">
        <v>25000</v>
      </c>
      <c r="I24" s="13">
        <v>21000</v>
      </c>
      <c r="J24" s="13">
        <v>24000</v>
      </c>
      <c r="L24" s="7">
        <f t="shared" si="2"/>
        <v>22000</v>
      </c>
      <c r="M24" s="7">
        <f t="shared" si="3"/>
        <v>25000</v>
      </c>
      <c r="N24" s="7"/>
      <c r="O24" s="7">
        <f t="shared" si="0"/>
        <v>20000</v>
      </c>
      <c r="P24" s="7">
        <f t="shared" si="4"/>
        <v>23000</v>
      </c>
      <c r="Q24" s="7"/>
      <c r="R24" s="7">
        <f t="shared" si="5"/>
        <v>1000</v>
      </c>
      <c r="S24" s="7">
        <f t="shared" si="1"/>
        <v>1000</v>
      </c>
      <c r="T24" s="7"/>
      <c r="U24" s="7">
        <f t="shared" si="6"/>
        <v>1000</v>
      </c>
      <c r="V24" s="7">
        <f t="shared" si="7"/>
        <v>1000</v>
      </c>
    </row>
    <row r="25" spans="1:22" ht="15">
      <c r="A25" t="s">
        <v>22</v>
      </c>
      <c r="B25" s="16">
        <v>20000</v>
      </c>
      <c r="C25" s="16">
        <v>22000</v>
      </c>
      <c r="D25" s="16">
        <v>21000</v>
      </c>
      <c r="E25" s="16">
        <v>23000</v>
      </c>
      <c r="F25" s="16">
        <v>24000</v>
      </c>
      <c r="G25" s="16">
        <v>25000</v>
      </c>
      <c r="I25" s="13">
        <v>21000</v>
      </c>
      <c r="J25" s="13">
        <v>24000</v>
      </c>
      <c r="L25" s="7">
        <f t="shared" si="2"/>
        <v>22000</v>
      </c>
      <c r="M25" s="7">
        <f t="shared" si="3"/>
        <v>25000</v>
      </c>
      <c r="N25" s="7"/>
      <c r="O25" s="7">
        <f t="shared" si="0"/>
        <v>20000</v>
      </c>
      <c r="P25" s="7">
        <f t="shared" si="4"/>
        <v>23000</v>
      </c>
      <c r="Q25" s="7"/>
      <c r="R25" s="7">
        <f t="shared" si="5"/>
        <v>1000</v>
      </c>
      <c r="S25" s="7">
        <f t="shared" si="1"/>
        <v>1000</v>
      </c>
      <c r="T25" s="7"/>
      <c r="U25" s="7">
        <f t="shared" si="6"/>
        <v>1000</v>
      </c>
      <c r="V25" s="7">
        <f t="shared" si="7"/>
        <v>1000</v>
      </c>
    </row>
    <row r="26" spans="1:22" ht="15">
      <c r="A26" t="s">
        <v>23</v>
      </c>
      <c r="B26" s="16">
        <v>22000</v>
      </c>
      <c r="C26" s="16">
        <v>20000</v>
      </c>
      <c r="D26" s="16">
        <v>18000</v>
      </c>
      <c r="E26" s="16">
        <v>20000</v>
      </c>
      <c r="F26" s="16">
        <v>22000</v>
      </c>
      <c r="G26" s="16">
        <v>24000</v>
      </c>
      <c r="I26" s="13">
        <v>20000</v>
      </c>
      <c r="J26" s="13">
        <v>22000</v>
      </c>
      <c r="L26" s="7">
        <f t="shared" si="2"/>
        <v>22000</v>
      </c>
      <c r="M26" s="7">
        <f t="shared" si="3"/>
        <v>24000</v>
      </c>
      <c r="N26" s="7"/>
      <c r="O26" s="7">
        <f t="shared" si="0"/>
        <v>18000</v>
      </c>
      <c r="P26" s="7">
        <f t="shared" si="4"/>
        <v>20000</v>
      </c>
      <c r="Q26" s="7"/>
      <c r="R26" s="7">
        <f t="shared" si="5"/>
        <v>2000</v>
      </c>
      <c r="S26" s="7">
        <f t="shared" si="1"/>
        <v>2000</v>
      </c>
      <c r="T26" s="7"/>
      <c r="U26" s="7">
        <f t="shared" si="6"/>
        <v>2000</v>
      </c>
      <c r="V26" s="7">
        <f t="shared" si="7"/>
        <v>2000</v>
      </c>
    </row>
    <row r="27" spans="1:22" ht="15">
      <c r="A27" t="s">
        <v>24</v>
      </c>
      <c r="B27" s="16">
        <v>25000</v>
      </c>
      <c r="C27" s="16">
        <v>27000</v>
      </c>
      <c r="D27" s="16">
        <v>29000</v>
      </c>
      <c r="E27" s="16">
        <v>30000</v>
      </c>
      <c r="F27" s="16">
        <v>32500</v>
      </c>
      <c r="G27" s="16">
        <v>31000</v>
      </c>
      <c r="I27" s="13">
        <v>27000</v>
      </c>
      <c r="J27" s="13">
        <v>31166.666666666668</v>
      </c>
      <c r="L27" s="7">
        <f t="shared" si="2"/>
        <v>29000</v>
      </c>
      <c r="M27" s="7">
        <f t="shared" si="3"/>
        <v>32500</v>
      </c>
      <c r="N27" s="7"/>
      <c r="O27" s="7">
        <f t="shared" si="0"/>
        <v>25000</v>
      </c>
      <c r="P27" s="7">
        <f t="shared" si="4"/>
        <v>30000</v>
      </c>
      <c r="Q27" s="7"/>
      <c r="R27" s="7">
        <f t="shared" si="5"/>
        <v>2000</v>
      </c>
      <c r="S27" s="7">
        <f t="shared" si="1"/>
        <v>2000</v>
      </c>
      <c r="T27" s="7"/>
      <c r="U27" s="7">
        <f t="shared" si="6"/>
        <v>1333.3333333333321</v>
      </c>
      <c r="V27" s="7">
        <f t="shared" si="7"/>
        <v>1166.6666666666679</v>
      </c>
    </row>
    <row r="28" spans="1:22" ht="15">
      <c r="A28" t="s">
        <v>25</v>
      </c>
      <c r="B28" s="16">
        <v>22000</v>
      </c>
      <c r="C28" s="16">
        <v>22500</v>
      </c>
      <c r="D28" s="16">
        <v>22000</v>
      </c>
      <c r="E28" s="16">
        <v>22500</v>
      </c>
      <c r="F28" s="16">
        <v>22000</v>
      </c>
      <c r="G28" s="16">
        <v>22500</v>
      </c>
      <c r="I28" s="13">
        <v>22166.666666666668</v>
      </c>
      <c r="J28" s="13">
        <v>22333.333333333332</v>
      </c>
      <c r="L28" s="7">
        <f t="shared" si="2"/>
        <v>22500</v>
      </c>
      <c r="M28" s="7">
        <f t="shared" si="3"/>
        <v>22500</v>
      </c>
      <c r="N28" s="7"/>
      <c r="O28" s="7">
        <f t="shared" si="0"/>
        <v>22000</v>
      </c>
      <c r="P28" s="7">
        <f t="shared" si="4"/>
        <v>22000</v>
      </c>
      <c r="Q28" s="7"/>
      <c r="R28" s="7">
        <f t="shared" si="5"/>
        <v>333.3333333333321</v>
      </c>
      <c r="S28" s="7">
        <f t="shared" si="1"/>
        <v>166.66666666666788</v>
      </c>
      <c r="T28" s="7"/>
      <c r="U28" s="7">
        <f t="shared" si="6"/>
        <v>166.66666666666788</v>
      </c>
      <c r="V28" s="7">
        <f t="shared" si="7"/>
        <v>333.3333333333321</v>
      </c>
    </row>
    <row r="29" spans="1:22" ht="15">
      <c r="A29" t="s">
        <v>26</v>
      </c>
      <c r="B29" s="16">
        <v>20000</v>
      </c>
      <c r="C29" s="16">
        <v>20000</v>
      </c>
      <c r="D29" s="16">
        <v>20000</v>
      </c>
      <c r="E29" s="16">
        <v>20000</v>
      </c>
      <c r="F29" s="16">
        <v>20000</v>
      </c>
      <c r="G29" s="16">
        <v>20000</v>
      </c>
      <c r="I29" s="13">
        <v>20000</v>
      </c>
      <c r="J29" s="13">
        <v>20000</v>
      </c>
      <c r="L29" s="7">
        <f t="shared" si="2"/>
        <v>20000</v>
      </c>
      <c r="M29" s="7">
        <f t="shared" si="3"/>
        <v>20000</v>
      </c>
      <c r="N29" s="7"/>
      <c r="O29" s="7">
        <f t="shared" si="0"/>
        <v>20000</v>
      </c>
      <c r="P29" s="7">
        <f t="shared" si="4"/>
        <v>20000</v>
      </c>
      <c r="Q29" s="7"/>
      <c r="R29" s="7">
        <f t="shared" si="5"/>
        <v>0</v>
      </c>
      <c r="S29" s="7">
        <f t="shared" si="1"/>
        <v>0</v>
      </c>
      <c r="T29" s="7"/>
      <c r="U29" s="7">
        <f t="shared" si="6"/>
        <v>0</v>
      </c>
      <c r="V29" s="7">
        <f t="shared" si="7"/>
        <v>0</v>
      </c>
    </row>
    <row r="30" spans="1:22" ht="15">
      <c r="A30" t="s">
        <v>27</v>
      </c>
      <c r="B30" s="16">
        <v>23000</v>
      </c>
      <c r="C30" s="16">
        <v>24000</v>
      </c>
      <c r="D30" s="16">
        <v>26000</v>
      </c>
      <c r="E30" s="16">
        <v>26000</v>
      </c>
      <c r="F30" s="16">
        <v>27000</v>
      </c>
      <c r="G30" s="16">
        <v>28000</v>
      </c>
      <c r="I30" s="13">
        <v>24333.333333333332</v>
      </c>
      <c r="J30" s="13">
        <v>27000</v>
      </c>
      <c r="L30" s="7">
        <f t="shared" si="2"/>
        <v>26000</v>
      </c>
      <c r="M30" s="7">
        <f t="shared" si="3"/>
        <v>28000</v>
      </c>
      <c r="N30" s="7"/>
      <c r="O30" s="7">
        <f t="shared" si="0"/>
        <v>23000</v>
      </c>
      <c r="P30" s="7">
        <f t="shared" si="4"/>
        <v>26000</v>
      </c>
      <c r="Q30" s="7"/>
      <c r="R30" s="7">
        <f t="shared" si="5"/>
        <v>1666.6666666666679</v>
      </c>
      <c r="S30" s="7">
        <f t="shared" si="1"/>
        <v>1333.3333333333321</v>
      </c>
      <c r="T30" s="7"/>
      <c r="U30" s="7">
        <f t="shared" si="6"/>
        <v>1000</v>
      </c>
      <c r="V30" s="7">
        <f t="shared" si="7"/>
        <v>1000</v>
      </c>
    </row>
    <row r="31" spans="1:22" ht="15">
      <c r="A31" s="8" t="s">
        <v>28</v>
      </c>
      <c r="B31" s="17">
        <v>20000</v>
      </c>
      <c r="C31" s="17">
        <v>21000</v>
      </c>
      <c r="D31" s="17">
        <v>22000</v>
      </c>
      <c r="E31" s="17">
        <v>23000</v>
      </c>
      <c r="F31" s="17">
        <v>24000</v>
      </c>
      <c r="G31" s="17">
        <v>25000</v>
      </c>
      <c r="H31" s="8"/>
      <c r="I31" s="13">
        <v>21000</v>
      </c>
      <c r="J31" s="19">
        <v>24000</v>
      </c>
      <c r="K31" s="8"/>
      <c r="L31" s="9">
        <f t="shared" si="2"/>
        <v>22000</v>
      </c>
      <c r="M31" s="7">
        <f t="shared" si="3"/>
        <v>25000</v>
      </c>
      <c r="N31" s="9"/>
      <c r="O31" s="9">
        <f t="shared" si="0"/>
        <v>20000</v>
      </c>
      <c r="P31" s="7">
        <f t="shared" si="4"/>
        <v>23000</v>
      </c>
      <c r="Q31" s="9"/>
      <c r="R31" s="7">
        <f t="shared" si="5"/>
        <v>1000</v>
      </c>
      <c r="S31" s="7">
        <f t="shared" si="1"/>
        <v>1000</v>
      </c>
      <c r="T31" s="9"/>
      <c r="U31" s="7">
        <f t="shared" si="6"/>
        <v>1000</v>
      </c>
      <c r="V31" s="7">
        <f t="shared" si="7"/>
        <v>1000</v>
      </c>
    </row>
    <row r="32" spans="1:22" ht="15.75" thickBot="1">
      <c r="A32" s="10" t="s">
        <v>29</v>
      </c>
      <c r="B32" s="18">
        <v>20000</v>
      </c>
      <c r="C32" s="18">
        <v>22000</v>
      </c>
      <c r="D32" s="18">
        <v>21000</v>
      </c>
      <c r="E32" s="18">
        <v>23000</v>
      </c>
      <c r="F32" s="18">
        <v>24000</v>
      </c>
      <c r="G32" s="18">
        <v>25000</v>
      </c>
      <c r="H32" s="10"/>
      <c r="I32" s="20">
        <v>21000</v>
      </c>
      <c r="J32" s="20">
        <v>24000</v>
      </c>
      <c r="K32" s="10"/>
      <c r="L32" s="11">
        <f t="shared" si="2"/>
        <v>22000</v>
      </c>
      <c r="M32" s="11">
        <f t="shared" si="3"/>
        <v>25000</v>
      </c>
      <c r="N32" s="11"/>
      <c r="O32" s="11">
        <f t="shared" si="0"/>
        <v>20000</v>
      </c>
      <c r="P32" s="11">
        <f t="shared" si="4"/>
        <v>23000</v>
      </c>
      <c r="Q32" s="11"/>
      <c r="R32" s="11">
        <f t="shared" si="5"/>
        <v>1000</v>
      </c>
      <c r="S32" s="11">
        <f t="shared" si="1"/>
        <v>1000</v>
      </c>
      <c r="T32" s="11"/>
      <c r="U32" s="11">
        <f t="shared" si="6"/>
        <v>1000</v>
      </c>
      <c r="V32" s="11">
        <f t="shared" si="7"/>
        <v>1000</v>
      </c>
    </row>
    <row r="33" spans="1:22" ht="15">
      <c r="A33" t="s">
        <v>65</v>
      </c>
      <c r="P33" t="s">
        <v>42</v>
      </c>
      <c r="R33" s="7">
        <f>AVERAGE(R3:R32)</f>
        <v>1133.3333333333333</v>
      </c>
      <c r="S33" s="7">
        <f>AVERAGE(S3:S32)</f>
        <v>1066.6666666666667</v>
      </c>
      <c r="U33" s="7">
        <f>AVERAGE(U3:U32)</f>
        <v>933.3333333333334</v>
      </c>
      <c r="V33" s="7">
        <f>AVERAGE(V3:V32)</f>
        <v>933.3333333333334</v>
      </c>
    </row>
    <row r="34" spans="16:22" ht="15">
      <c r="P34" t="s">
        <v>44</v>
      </c>
      <c r="R34" s="7">
        <f>STDEV(R3:R32)</f>
        <v>719.7274920657468</v>
      </c>
      <c r="S34" s="7">
        <f>STDEV(S3:S32)</f>
        <v>721.3227525941221</v>
      </c>
      <c r="U34" s="7">
        <f>STDEV(U3:U32)</f>
        <v>618.3651663274725</v>
      </c>
      <c r="V34" s="7">
        <f>STDEV(V3:V32)</f>
        <v>579.9986788200046</v>
      </c>
    </row>
    <row r="35" spans="1:22" ht="15">
      <c r="A35" t="s">
        <v>64</v>
      </c>
      <c r="M35" s="24"/>
      <c r="N35" s="24"/>
      <c r="O35" s="12">
        <v>0.95</v>
      </c>
      <c r="P35" t="s">
        <v>43</v>
      </c>
      <c r="R35" s="7">
        <f>CONFIDENCE(1-$O$35,R34,COUNT(R3:R32))+R33</f>
        <v>1390.8797761085875</v>
      </c>
      <c r="S35" s="7">
        <f>CONFIDENCE(1-$O$35,S34,COUNT(S3:S32))+S33</f>
        <v>1324.7839556009353</v>
      </c>
      <c r="U35" s="7">
        <f>CONFIDENCE(1-$O$35,U34,COUNT(U3:U32))+U33</f>
        <v>1154.6084001876932</v>
      </c>
      <c r="V35" s="7">
        <f>CONFIDENCE(1-$O$35,V34,COUNT(V3:V32))+V33</f>
        <v>1140.8793812350214</v>
      </c>
    </row>
    <row r="38" spans="5:7" ht="15">
      <c r="E38" s="21"/>
      <c r="F38" s="21"/>
      <c r="G38" s="21"/>
    </row>
    <row r="39" spans="5:9" ht="15">
      <c r="E39" s="3" t="s">
        <v>38</v>
      </c>
      <c r="F39" s="3" t="s">
        <v>39</v>
      </c>
      <c r="G39" s="3" t="s">
        <v>61</v>
      </c>
      <c r="H39" s="14"/>
      <c r="I39" s="14"/>
    </row>
    <row r="40" spans="1:15" ht="15">
      <c r="A40" t="s">
        <v>46</v>
      </c>
      <c r="E40" s="13">
        <v>22000</v>
      </c>
      <c r="F40" s="13">
        <v>23000</v>
      </c>
      <c r="G40" s="16">
        <v>24000</v>
      </c>
      <c r="H40" s="15"/>
      <c r="I40" s="15"/>
      <c r="K40" s="6"/>
      <c r="L40" s="6"/>
      <c r="M40" s="6"/>
      <c r="N40" s="6"/>
      <c r="O40" s="6"/>
    </row>
    <row r="41" spans="1:11" ht="15">
      <c r="A41" t="s">
        <v>54</v>
      </c>
      <c r="F41" s="7">
        <f>F40+R35</f>
        <v>24390.879776108588</v>
      </c>
      <c r="G41" s="7">
        <f>+G40+U35</f>
        <v>25154.60840018769</v>
      </c>
      <c r="K41" s="6"/>
    </row>
    <row r="42" spans="1:7" ht="15">
      <c r="A42" t="s">
        <v>55</v>
      </c>
      <c r="F42" s="7">
        <f>F40-S35</f>
        <v>21675.216044399065</v>
      </c>
      <c r="G42" s="7">
        <f>+G40-V35</f>
        <v>22859.12061876498</v>
      </c>
    </row>
    <row r="44" spans="1:9" ht="15">
      <c r="A44" t="s">
        <v>48</v>
      </c>
      <c r="E44" s="7">
        <f>MAX(F41-E40,0)</f>
        <v>2390.879776108588</v>
      </c>
      <c r="F44" s="7">
        <f>MAX(G41-F40,0)</f>
        <v>2154.6084001876916</v>
      </c>
      <c r="G44" s="22" t="s">
        <v>63</v>
      </c>
      <c r="H44" s="1"/>
      <c r="I44" s="22"/>
    </row>
    <row r="45" spans="1:9" ht="15">
      <c r="A45" t="s">
        <v>47</v>
      </c>
      <c r="E45" s="7">
        <f>MAX(F40-E40,0)</f>
        <v>1000</v>
      </c>
      <c r="F45" s="7">
        <f>MAX(G40-F40,0)</f>
        <v>1000</v>
      </c>
      <c r="G45" s="22" t="s">
        <v>63</v>
      </c>
      <c r="H45" s="1"/>
      <c r="I45" s="22"/>
    </row>
    <row r="46" spans="1:9" ht="15">
      <c r="A46" t="s">
        <v>49</v>
      </c>
      <c r="E46" s="7">
        <f>E44-E45</f>
        <v>1390.879776108588</v>
      </c>
      <c r="F46" s="7">
        <f>F44-F45</f>
        <v>1154.6084001876916</v>
      </c>
      <c r="G46" s="22" t="s">
        <v>63</v>
      </c>
      <c r="H46" s="1"/>
      <c r="I46" s="22"/>
    </row>
    <row r="47" spans="5:7" ht="15">
      <c r="E47" s="7"/>
      <c r="F47" s="7"/>
      <c r="G47" s="22"/>
    </row>
    <row r="48" spans="1:9" ht="15">
      <c r="A48" t="s">
        <v>50</v>
      </c>
      <c r="E48" s="7">
        <f>-MIN(F42-E40,0)</f>
        <v>324.78395560093486</v>
      </c>
      <c r="F48" s="7">
        <f>-MIN(G42-F40,0)</f>
        <v>140.87938123501954</v>
      </c>
      <c r="G48" s="22" t="s">
        <v>63</v>
      </c>
      <c r="H48" s="1"/>
      <c r="I48" s="22"/>
    </row>
    <row r="49" spans="1:9" ht="15">
      <c r="A49" t="s">
        <v>51</v>
      </c>
      <c r="E49" s="7">
        <f>-MIN(F40-E40,0)</f>
        <v>0</v>
      </c>
      <c r="F49" s="7">
        <f>-MIN(G40-F40,0)</f>
        <v>0</v>
      </c>
      <c r="G49" s="22" t="s">
        <v>63</v>
      </c>
      <c r="H49" s="1"/>
      <c r="I49" s="22"/>
    </row>
    <row r="50" spans="1:9" ht="15">
      <c r="A50" t="s">
        <v>52</v>
      </c>
      <c r="E50" s="7">
        <f>E48-E49</f>
        <v>324.78395560093486</v>
      </c>
      <c r="F50" s="7">
        <f>F48-F49</f>
        <v>140.87938123501954</v>
      </c>
      <c r="G50" s="22" t="s">
        <v>63</v>
      </c>
      <c r="H50" s="1"/>
      <c r="I50" s="22"/>
    </row>
  </sheetData>
  <sheetProtection/>
  <mergeCells count="4">
    <mergeCell ref="L1:M1"/>
    <mergeCell ref="O1:P1"/>
    <mergeCell ref="B1:G1"/>
    <mergeCell ref="I1:J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Flexible Ramping Discussion - RTUC Requirement Examples</dc:title>
  <dc:subject/>
  <dc:creator>dtretheway</dc:creator>
  <cp:keywords/>
  <dc:description/>
  <cp:lastModifiedBy>ISO</cp:lastModifiedBy>
  <dcterms:created xsi:type="dcterms:W3CDTF">2014-09-30T16:59:08Z</dcterms:created>
  <dcterms:modified xsi:type="dcterms:W3CDTF">2014-10-16T21:41:54Z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11;#Stay Informed|d8aff6cb-80bb-4c94-b62f-ad25f81f5c96;#1;#Not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Almeida, Keoni</vt:lpwstr>
  </property>
  <property fmtid="{D5CDD505-2E9C-101B-9397-08002B2CF9AE}" pid="12" name="ISOContribut">
    <vt:lpwstr>72</vt:lpwstr>
  </property>
  <property fmtid="{D5CDD505-2E9C-101B-9397-08002B2CF9AE}" pid="13" name="display_urn:schemas-microsoft-com:office:office#ISOContribut">
    <vt:lpwstr>Osborne, Kristina</vt:lpwstr>
  </property>
  <property fmtid="{D5CDD505-2E9C-101B-9397-08002B2CF9AE}" pid="14" name="ISOOwn">
    <vt:lpwstr>Almeida, Keoni</vt:lpwstr>
  </property>
  <property fmtid="{D5CDD505-2E9C-101B-9397-08002B2CF9AE}" pid="15" name="display_urn:schemas-microsoft-com:office:office#Content_x0020_Administrat">
    <vt:lpwstr>Osborne, Kristina</vt:lpwstr>
  </property>
  <property fmtid="{D5CDD505-2E9C-101B-9397-08002B2CF9AE}" pid="16" name="Content Administrat">
    <vt:lpwstr>72</vt:lpwstr>
  </property>
  <property fmtid="{D5CDD505-2E9C-101B-9397-08002B2CF9AE}" pid="17" name="Content Own">
    <vt:lpwstr>122</vt:lpwstr>
  </property>
  <property fmtid="{D5CDD505-2E9C-101B-9397-08002B2CF9AE}" pid="18" name="ISOGroupTaxHTFiel">
    <vt:lpwstr/>
  </property>
  <property fmtid="{D5CDD505-2E9C-101B-9397-08002B2CF9AE}" pid="19" name="ISOTopicTaxHTFiel">
    <vt:lpwstr>Stay Informed|d8aff6cb-80bb-4c94-b62f-ad25f81f5c96</vt:lpwstr>
  </property>
  <property fmtid="{D5CDD505-2E9C-101B-9397-08002B2CF9AE}" pid="20" name="ISOTop">
    <vt:lpwstr>11;#Stay Informed|d8aff6cb-80bb-4c94-b62f-ad25f81f5c96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Document for the California ISO Board of Governors Market Surveillance Committee meeting on October 15, 2014</vt:lpwstr>
  </property>
  <property fmtid="{D5CDD505-2E9C-101B-9397-08002B2CF9AE}" pid="26" name="PostDa">
    <vt:lpwstr>2014-10-16T14:42:46Z</vt:lpwstr>
  </property>
  <property fmtid="{D5CDD505-2E9C-101B-9397-08002B2CF9AE}" pid="27" name="Orig Post Da">
    <vt:lpwstr>2014-10-16T14:44:04Z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