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omefiles\home\kmcgee\Stakeholder Affairs\Recurring Policy Initiatives\Transmission Planning Process\Transmission Capability\"/>
    </mc:Choice>
  </mc:AlternateContent>
  <bookViews>
    <workbookView xWindow="0" yWindow="0" windowWidth="51600" windowHeight="17100"/>
  </bookViews>
  <sheets>
    <sheet name="TxCapabilityEstimates_2023" sheetId="3" r:id="rId1"/>
  </sheets>
  <definedNames>
    <definedName name="_xlnm._FilterDatabase" localSheetId="0" hidden="1">TxCapabilityEstimates_2023!$A$4:$L$117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3" l="1"/>
  <c r="D114" i="3" l="1"/>
  <c r="D113" i="3"/>
  <c r="H115" i="3" l="1"/>
  <c r="H114" i="3"/>
  <c r="H108" i="3"/>
  <c r="H103" i="3"/>
  <c r="H94" i="3"/>
  <c r="H90" i="3"/>
  <c r="H88" i="3"/>
  <c r="H83" i="3"/>
  <c r="H82" i="3"/>
  <c r="H81" i="3"/>
  <c r="H80" i="3"/>
  <c r="H79" i="3"/>
  <c r="H78" i="3"/>
  <c r="H77" i="3"/>
  <c r="H76" i="3"/>
  <c r="H75" i="3"/>
  <c r="H74" i="3"/>
  <c r="H73" i="3"/>
  <c r="H72" i="3"/>
  <c r="H71" i="3"/>
  <c r="H70" i="3"/>
  <c r="H69" i="3"/>
  <c r="H68" i="3"/>
  <c r="H67" i="3"/>
  <c r="H66" i="3"/>
  <c r="H65" i="3"/>
  <c r="H64" i="3"/>
  <c r="H63" i="3"/>
  <c r="H61" i="3"/>
  <c r="H60" i="3"/>
  <c r="H59" i="3"/>
  <c r="H56" i="3"/>
  <c r="H55" i="3"/>
  <c r="H54" i="3"/>
  <c r="H52" i="3"/>
  <c r="H50" i="3"/>
  <c r="H49" i="3"/>
  <c r="H48" i="3"/>
  <c r="H46" i="3"/>
  <c r="H45" i="3"/>
  <c r="H41" i="3"/>
  <c r="H39" i="3"/>
  <c r="H38" i="3"/>
  <c r="H37" i="3"/>
  <c r="H25" i="3"/>
  <c r="H10" i="3"/>
  <c r="H6" i="3"/>
  <c r="H5" i="3"/>
  <c r="D15" i="3" l="1"/>
  <c r="H15" i="3" s="1"/>
  <c r="D14" i="3"/>
  <c r="H14" i="3" s="1"/>
  <c r="D7" i="3" l="1"/>
  <c r="H7" i="3" s="1"/>
  <c r="D9" i="3"/>
  <c r="H9" i="3" s="1"/>
  <c r="I47" i="3" l="1"/>
  <c r="I44" i="3"/>
  <c r="I43" i="3"/>
  <c r="I42" i="3"/>
  <c r="I40" i="3"/>
  <c r="H16" i="3" l="1"/>
</calcChain>
</file>

<file path=xl/sharedStrings.xml><?xml version="1.0" encoding="utf-8"?>
<sst xmlns="http://schemas.openxmlformats.org/spreadsheetml/2006/main" count="758" uniqueCount="278">
  <si>
    <t>Tehachapi</t>
  </si>
  <si>
    <t>ADNU &amp; Cost Estimate ($million)</t>
  </si>
  <si>
    <t>Wind</t>
  </si>
  <si>
    <t>Solar</t>
  </si>
  <si>
    <t>Transmission Constraint</t>
  </si>
  <si>
    <t>Los Banos 500/230kV TB</t>
  </si>
  <si>
    <t>Inyokern_North_Kramer
Victor</t>
  </si>
  <si>
    <t>None</t>
  </si>
  <si>
    <t>N/A</t>
  </si>
  <si>
    <t>On-peak</t>
  </si>
  <si>
    <t>AOPNU &amp; Cost Estimate ($million)</t>
  </si>
  <si>
    <t>New Encina - San Luis Rey 230 kV line (120 months)</t>
  </si>
  <si>
    <t>ADNU (Time to Construct)</t>
  </si>
  <si>
    <t>AOPNU  (Time to Construct)</t>
  </si>
  <si>
    <t>-</t>
  </si>
  <si>
    <t xml:space="preserve">Wind/Solar Area Designation </t>
  </si>
  <si>
    <t>Estimated FCDS Capability Based on On-peak Study Resource Output (MW)**</t>
  </si>
  <si>
    <t>Inyokern_North_Kramer, Victor, Pisgah</t>
  </si>
  <si>
    <t>South of Magunden Constraint</t>
  </si>
  <si>
    <t>Estimated EODS Capability Based on Off-peak Study Resource Output
(MW)**</t>
  </si>
  <si>
    <t>Incremental due to ADNU</t>
  </si>
  <si>
    <t>Incremental due to AOPNU</t>
  </si>
  <si>
    <t>Condition Under Which Constraint is Binding (On-peak and/or Off-peak)</t>
  </si>
  <si>
    <t>Cost (2022$)</t>
  </si>
  <si>
    <t>Antelope-Vincent Constraint</t>
  </si>
  <si>
    <t>Tehachapi, Big Creek</t>
  </si>
  <si>
    <t>On-Peak</t>
  </si>
  <si>
    <t>Upgrade Antelope-Vincent No.1 and 2 500 kV Lines (2 yrs)</t>
  </si>
  <si>
    <t>Vincent-Lugo Constraint</t>
  </si>
  <si>
    <t>Upgrade Vincent-Lugo No.1 and 2 500 kV Lines (4 yrs)</t>
  </si>
  <si>
    <t>Pardee-Sylmar Constraint</t>
  </si>
  <si>
    <t>Big Creek, Ventura</t>
  </si>
  <si>
    <t>Install Phase Shifters at Pardee on the Pardee-Sylmar No. 1 and No. 2 230 kV Lines, Reconductor Pardee-Vincent No. 2 220 kV line (9 yrs)</t>
  </si>
  <si>
    <t>Windhub Constraint</t>
  </si>
  <si>
    <t>New 500 kV Transmission Line from Whirlwind to Windhub 500 kV (9 yrs)</t>
  </si>
  <si>
    <t>Moorpark-Pardee Constraint</t>
  </si>
  <si>
    <t>Ventura</t>
  </si>
  <si>
    <t>Upgrade the Moorpark-Pardee #2 and #3 220 kV and Santa Clara-Vincent 220 kV lines (9 yrs)</t>
  </si>
  <si>
    <t>North of Magunden Constraint</t>
  </si>
  <si>
    <t>Big Creek</t>
  </si>
  <si>
    <t>Rebuild Magunden - Vestal No.2 230 kV and Magunden - Springville No.2 230 kV Lines (9 yrs)</t>
  </si>
  <si>
    <t>Rebuild various SOM lines (9 yrs)</t>
  </si>
  <si>
    <t>Rebuild Magunden-Pastoria 230 kV line (9 yrs)</t>
  </si>
  <si>
    <t>Antelope-Neenach Constraint</t>
  </si>
  <si>
    <t>Antelope/Bailey/Pastoria area</t>
  </si>
  <si>
    <t>Reconductor Antelope-Bailey 66 kV lines (2 yrs)</t>
  </si>
  <si>
    <t>Bailey-Neenach-Westpac 66 kV line upgrade</t>
  </si>
  <si>
    <t>Del Amo - Barre Area Constraint</t>
  </si>
  <si>
    <t>Hinson - Del Amo Constraint</t>
  </si>
  <si>
    <t>LA Basin</t>
  </si>
  <si>
    <t>Lugo - Victorville area constraint</t>
  </si>
  <si>
    <t>VEA 138kV area constraint</t>
  </si>
  <si>
    <t>N/A (TPP approved project)</t>
  </si>
  <si>
    <t>Eldorado - Lugo 500kV No.2 line (10 years)</t>
  </si>
  <si>
    <t>VEA 138kV buses</t>
  </si>
  <si>
    <t>VEA 138kV and GLW 230kV buses</t>
  </si>
  <si>
    <t>GLW 230kV area constraint</t>
  </si>
  <si>
    <t>Colorado River 500/230 kV Constraint</t>
  </si>
  <si>
    <t xml:space="preserve">Colorado River-Red Bluff Constraint </t>
  </si>
  <si>
    <t>DCRT Constraint</t>
  </si>
  <si>
    <t>Devers-Red Bluff Constraint</t>
  </si>
  <si>
    <t>Eagle Mountain Constraint</t>
  </si>
  <si>
    <t>Etiwanda-Rancho Vista Constraint</t>
  </si>
  <si>
    <t>Red Bluff 500/230 kV Constraint</t>
  </si>
  <si>
    <t>Serrano-Alberhill-Valley Constraint</t>
  </si>
  <si>
    <t>On-Peak, Off-Peak</t>
  </si>
  <si>
    <t>New Colorado River No. 3 500/230 kV transformer (4 years)</t>
  </si>
  <si>
    <t>New Red Bluff No. 3 500/230 kV transformer (4 years)</t>
  </si>
  <si>
    <t>New Colorado River-Red Bluff No. 3 500 kV line (10 years)</t>
  </si>
  <si>
    <t>New Devers-Red Bluff No. 3 500 kV line (9 years)</t>
  </si>
  <si>
    <t>New Devers-Julian Hinds 220 kV line (10 years)</t>
  </si>
  <si>
    <t>New Devers-Mira Loma 500 kV line,
Mira Loma-Mesa 500kV Underground Cable Addition,
Upgrade San Bernardino-Vista 220 kV line,
Upgrade Etiwanda-Vista 220 kV line,
Upgrade Mira Loma-Vista No. 2 220kV line   (9 years)</t>
  </si>
  <si>
    <t>Upgrade Etiwanda-Rancho Vista No. 1 &amp; No. 2 220 kV lines,
 New Etiwanda-Rancho Vista No. 3 220 kV line (3 years)</t>
  </si>
  <si>
    <t>New Cielo Azul - Colorado River No. 2 500 kV line, 
Upgrade the series cap on Cielo Azul - Colorado River No.1 500 kV line to match the conductor rating (6 years)</t>
  </si>
  <si>
    <t>Capistrano-San Onofre 230 kV constraint</t>
  </si>
  <si>
    <t>Capistrano-San Onofre 230 kV upgrade (60 months)</t>
  </si>
  <si>
    <t>Chicarita 138 kV constraint</t>
  </si>
  <si>
    <t>Chicarita 138 kV Upgrades (48 months)</t>
  </si>
  <si>
    <t>El Cajon 69 kV constraint</t>
  </si>
  <si>
    <t>El Cajon 69 kV Upgrade (48 months)</t>
  </si>
  <si>
    <t>Internal San Diego Area constraint</t>
  </si>
  <si>
    <t>Internal San Diego Area reconductors (48 months)</t>
  </si>
  <si>
    <t>Miguel 69 kV constraint</t>
  </si>
  <si>
    <t>Miguel 69 kV upgrades (48 months)</t>
  </si>
  <si>
    <t>Encina - San Luis Rey 230 kV constraint</t>
  </si>
  <si>
    <t>East of Miguel constraint</t>
  </si>
  <si>
    <t>New Imperial Valley - Serrano 500 kV line (188 months)</t>
  </si>
  <si>
    <t>San Luis Rey-San Onofre 230 kV 
line constraint</t>
  </si>
  <si>
    <t>New San Luis Rey-San Onofre 230 kV 
line (120 months)</t>
  </si>
  <si>
    <t>Ocean Ranch 69 kV constraint</t>
  </si>
  <si>
    <t>Ocean Ranch 69 kV upgrade (48 months)</t>
  </si>
  <si>
    <t>Otay Mesa 230 kV constraint</t>
  </si>
  <si>
    <t>Otay Mesa 230 kV upgrade (60 months)</t>
  </si>
  <si>
    <t>Silvergate - Bay Blvd 230 kV constraint</t>
  </si>
  <si>
    <t>Silvergate - Bay Blvd 230 kV 3-ohm 
Series Reactor (36 months)</t>
  </si>
  <si>
    <t>Silvergate-Old Town 230 kV constraint</t>
  </si>
  <si>
    <t>Silvergate-Old Town 230 kV Upgrades (60 months)</t>
  </si>
  <si>
    <t>Talega 230 kV constraint</t>
  </si>
  <si>
    <t>Talega 230 kV Upgrades (60 months)</t>
  </si>
  <si>
    <t>Trabuco-Capistrano 138 kV constraint</t>
  </si>
  <si>
    <t>Trabuco-Capistrano 138 kV upgrade (48 months)</t>
  </si>
  <si>
    <t>Baja, Imperial, Arizona, Riverside East</t>
  </si>
  <si>
    <t>Control to Inyokern area constraint</t>
  </si>
  <si>
    <t>Kramer to Victor Area Constraint</t>
  </si>
  <si>
    <t>Victor to Lugo Area Constraint</t>
  </si>
  <si>
    <t>Calcite to Lugo Area Constraint</t>
  </si>
  <si>
    <t>Lugo Transformer Area Constraint</t>
  </si>
  <si>
    <t>Inyokern_North</t>
  </si>
  <si>
    <t>Pisgah</t>
  </si>
  <si>
    <t>SCE Eastern (east of Red Bluff), East of Pisgah, and SDG&amp;E areas</t>
  </si>
  <si>
    <t>SCE Eastern (east of Colorado River), East of Pisgah, and SDG&amp;E areas</t>
  </si>
  <si>
    <t>Cielo Azul, Delaney</t>
  </si>
  <si>
    <t>SCE Eastern area</t>
  </si>
  <si>
    <t>SCE Eastern and SDG&amp;E areas</t>
  </si>
  <si>
    <t>Red Bluff 230 kV</t>
  </si>
  <si>
    <t>East of Pisgah, SCE Eastern,SDG&amp;E and SCE Northern areas</t>
  </si>
  <si>
    <t>New line from Fulton-Vaca Dixon 230 kV  (180 months)</t>
  </si>
  <si>
    <t>Vaca Dixon-Tesla 500kV Line</t>
  </si>
  <si>
    <t>500kV Delevan  (144 months)</t>
  </si>
  <si>
    <t>Woodland- Davis 115kV line</t>
  </si>
  <si>
    <t>Reconductor Q653F-Davis 115 kV Line  (60 months)</t>
  </si>
  <si>
    <t>Re-conductor Q1284 Sw Sta-Lower Lake Sw Sta/Eagle Rock 115 kV Line (Q1284 Sw Sta-Cache Jct 1)  (60 months)</t>
  </si>
  <si>
    <t>Bell-Placer 115kV Line</t>
  </si>
  <si>
    <t>Re-conductor Higgins-Bell and Bell-Placer 115 kV Lines  (120 months)</t>
  </si>
  <si>
    <t>Carberry-Round Mountain 230kV Line</t>
  </si>
  <si>
    <t>Rocklin-Pleaseant grove 115kV line</t>
  </si>
  <si>
    <t>Re-conductor Rio Oso-Lincoln 115 kV Line and Lincoln-Pleasant Grove 115 kV Line  (72 months)</t>
  </si>
  <si>
    <t>Bellota-Weber 230kV line</t>
  </si>
  <si>
    <t>Subacco
  (120 months)</t>
  </si>
  <si>
    <t>Rio Oso-Brighton 230kV line</t>
  </si>
  <si>
    <t>Rio Oso-Lockeford 230kV line</t>
  </si>
  <si>
    <t>Windmaster-Delta pumps 230 kV line</t>
  </si>
  <si>
    <t>Contra Costa- Windmaster 230 kV line</t>
  </si>
  <si>
    <t>Contra Costa #1 115kV Line</t>
  </si>
  <si>
    <t>Contra Costa 115kV, 60kV reconductors and Bank Replacement  (120 months)</t>
  </si>
  <si>
    <t>Kasson Jct-Heinz 115 kV line</t>
  </si>
  <si>
    <t>Nikola  (216 months)</t>
  </si>
  <si>
    <t>Reconductor 1869-Eastshore #1 and #2 115 kV lines  (84 months)</t>
  </si>
  <si>
    <t>Reconductor Salado 115kV and 60kV Area  (144 months)</t>
  </si>
  <si>
    <t>Morganhill-Metcalf 115kV Line</t>
  </si>
  <si>
    <t>Metcalf-Morgan Hill 115kV reconductoring  (144 months)</t>
  </si>
  <si>
    <t>Re-conductor 1883 Sw Sta-Tracy Pmp (2.9 miles)  (60 months)</t>
  </si>
  <si>
    <t>Midway-Q2005 230kV Line</t>
  </si>
  <si>
    <t>New Diablo-Midway #4 500 kV Line  (98 months)</t>
  </si>
  <si>
    <t>Gates-Panoche 230 kV #1 and #2 Lines</t>
  </si>
  <si>
    <t>Reconductor Gates-Panoche #1 and #2 230 kV Lines  (86 months)</t>
  </si>
  <si>
    <t>Morro Bay Looping  (98 months)</t>
  </si>
  <si>
    <t>Re-conductor and reconfigure Gates-Arco-Midway 230 kV Lines  (144 months)</t>
  </si>
  <si>
    <t>Alpaugh-Semitropic Reconductor(96 months)</t>
  </si>
  <si>
    <t>Kern 230/115kV TB #4</t>
  </si>
  <si>
    <t>Add New Kern 230/115kV Transformer Bank ( 54 months)</t>
  </si>
  <si>
    <t>Reconductor Kern-Old River 115 and 70 kV</t>
  </si>
  <si>
    <t>Kern-Tevis-Stockdale-Lamont 115kV line</t>
  </si>
  <si>
    <t>Reconductor Kern-Stockdale-Lamont 115 kV</t>
  </si>
  <si>
    <t>Midway 230/115kV TB #3</t>
  </si>
  <si>
    <t>Add new Midway 230/115 kV Transformer Bank</t>
  </si>
  <si>
    <t>Semitropic-Midway 115kV Line</t>
  </si>
  <si>
    <t>Reconducotr Semitropic-Midway-Kern 115 kV and 70 kV Lines</t>
  </si>
  <si>
    <t>Midway-Q2011 230 kV Line</t>
  </si>
  <si>
    <t>Reconductor Midway-Q2011 230 kV Line</t>
  </si>
  <si>
    <t>Gates 500/230kV TB #11</t>
  </si>
  <si>
    <t>Gates Bank 500/230kV Bank #13  (48 months)</t>
  </si>
  <si>
    <t>Gates 230/70kV TB #5</t>
  </si>
  <si>
    <t>New Gates #6 230/70kV  (96 months)</t>
  </si>
  <si>
    <t>Tranquility-Helm 230kV Line</t>
  </si>
  <si>
    <t>Gregg 500kV  (180 months)</t>
  </si>
  <si>
    <t>Dairyland-Chowchilla 115kV Line</t>
  </si>
  <si>
    <t>Mendota 230 kV Conversion  (120 months)</t>
  </si>
  <si>
    <t>Chowchilla-Le grand 115kV Line</t>
  </si>
  <si>
    <t>Le Grand 230 kV Station Conversion  (180 months)</t>
  </si>
  <si>
    <t>Panoche-Los Banos 230kV line #2</t>
  </si>
  <si>
    <t>Manning 115 kV Addition  (120 months)</t>
  </si>
  <si>
    <t>Panoche-Oro Loma 115kV Line</t>
  </si>
  <si>
    <t>Reconductor Oro Loma-Panoche 115 kV Lines  ( months)</t>
  </si>
  <si>
    <t>Borden-Storey #1 230kV line</t>
  </si>
  <si>
    <t>Reconductor Wilson-Storey-Borden 230 kV Lines  (86 months)</t>
  </si>
  <si>
    <t>Merced 115/70kV TB#2</t>
  </si>
  <si>
    <t>Replace Bank, and Reconductor Lines at Merced  (144 months)</t>
  </si>
  <si>
    <t>Helm 230/70kV TB #1</t>
  </si>
  <si>
    <t>Helm 230/70 kV Transformer Bank replacement</t>
  </si>
  <si>
    <t>Oro Loma-El Nido 115kV Line</t>
  </si>
  <si>
    <t>Oro-loma- El nido-Wilson Reconductor  (120 months)</t>
  </si>
  <si>
    <t>Off-peak</t>
  </si>
  <si>
    <t>Jacksson-Waukena_x0002_Corcoran 115kV line</t>
  </si>
  <si>
    <t>Sobrante-Moraga 230 kV line</t>
  </si>
  <si>
    <t>Newark-Newark Distribution 115 kV line</t>
  </si>
  <si>
    <t>Tesla-Bellota 230 kV line</t>
  </si>
  <si>
    <t>Mustang-Henrietta 230 kV line</t>
  </si>
  <si>
    <t>Midway-Taft 115 kV line</t>
  </si>
  <si>
    <t>Gates 500/230kV TB #12</t>
  </si>
  <si>
    <t>Schindler 115/70kV TB #1</t>
  </si>
  <si>
    <t>Panoche- Mendota 115 kV line</t>
  </si>
  <si>
    <t>SDGE local area</t>
  </si>
  <si>
    <t>Baja, Imperial, SDGE local area</t>
  </si>
  <si>
    <t>Imperial, SDGE local area</t>
  </si>
  <si>
    <t>Baja, Imperial, Arizona, SDGE local area</t>
  </si>
  <si>
    <t xml:space="preserve">14,825 </t>
  </si>
  <si>
    <t>New Manning 500/230 kV Substation  (2028)</t>
  </si>
  <si>
    <t>San Jose Area HVDC Line (Newark - NRS)  (2028)</t>
  </si>
  <si>
    <t>Dumbarton-Newark 115 kV line</t>
  </si>
  <si>
    <t>Eastshore-San Mateo 230 kV line</t>
  </si>
  <si>
    <t>Lakeville-Ignacio 230 kV line</t>
  </si>
  <si>
    <t>Santa Rosa-Corona 115 kV line</t>
  </si>
  <si>
    <t>Cortina-Eagle Rock 115 kV line</t>
  </si>
  <si>
    <t>Eight Mile-Tesla 230 kV line</t>
  </si>
  <si>
    <t>Grant - Eastshore #2 line 115 kV</t>
  </si>
  <si>
    <t>Fresno, Kern</t>
  </si>
  <si>
    <t>Fresno</t>
  </si>
  <si>
    <t>Fresno, Bay Area</t>
  </si>
  <si>
    <t>Kern, Los Padres</t>
  </si>
  <si>
    <t>Kern</t>
  </si>
  <si>
    <t>Kern, Fresno</t>
  </si>
  <si>
    <t>Salado-Crow Creek Sw Sta 60 kV line</t>
  </si>
  <si>
    <t>Tesla-Salado 115 kV line</t>
  </si>
  <si>
    <t>Los Esteros-Nortech 115 kV line</t>
  </si>
  <si>
    <t>Newark-Los Esteros 230 kV line</t>
  </si>
  <si>
    <t>Maricopa-Copus 70 kV line</t>
  </si>
  <si>
    <t>New Collinsville 500/230 kV substation  (2028)</t>
  </si>
  <si>
    <t>Greater Bay Area, North of Greater Bay Area and PG&amp;E South 500 kV</t>
  </si>
  <si>
    <t>Greater Bay Area and North of Greater Bay Area</t>
  </si>
  <si>
    <t>North of Greater Bay Area</t>
  </si>
  <si>
    <t>Greater Bay Area, North of Greater Bay Area and Fresno</t>
  </si>
  <si>
    <t>Greater Bay Area</t>
  </si>
  <si>
    <t>VEA 230kV conversion project (4 years)</t>
  </si>
  <si>
    <t>ISO approved GLW upgrade (4 years)</t>
  </si>
  <si>
    <t>9600*</t>
  </si>
  <si>
    <t>6800*</t>
  </si>
  <si>
    <t>Colorado River 230 kV</t>
  </si>
  <si>
    <t>Eagle Mountain, Julian Hinds, Mirage</t>
  </si>
  <si>
    <t>2300*</t>
  </si>
  <si>
    <t>300*</t>
  </si>
  <si>
    <t>9689*</t>
  </si>
  <si>
    <t>SCE Northern Interconnection Area Constraints</t>
  </si>
  <si>
    <t>SCE Metro Interconnection Area Constraints</t>
  </si>
  <si>
    <t>SCE North of Lugo (NOL) Interconnection Area Constraints</t>
  </si>
  <si>
    <t>SCE Eastern Interconnection Area Constraints</t>
  </si>
  <si>
    <t>East of Pisgah (EOP) Interconnection Area Constraints (SCE, GLW, VEA)</t>
  </si>
  <si>
    <t>SDG&amp;E Interconnection Area Constraints</t>
  </si>
  <si>
    <t>PG&amp;E North of Greater Bay Interconnection Area Constraints</t>
  </si>
  <si>
    <t>PG&amp;E Greater Bay Interconnection Area Constraints</t>
  </si>
  <si>
    <t>PG&amp;E Kern Interconnection Area Constraints</t>
  </si>
  <si>
    <t>PG&amp;E Fresno Interconnection Area Constraints</t>
  </si>
  <si>
    <t>Build a new, series compensated Control-Inyokern 115 kV line and upgrade Inyo Phase Shifter (105 months)</t>
  </si>
  <si>
    <t xml:space="preserve">Re-conductor the four Lugo-Victor 230 kV lines (54 months) </t>
  </si>
  <si>
    <t xml:space="preserve">Add a third 500/230 kV transformer at Lugo Substation (54 months) </t>
  </si>
  <si>
    <t>Convert Kramer - Victor 115 kV lines to 230 kV (120 months)</t>
  </si>
  <si>
    <t>Rebuild Calcite-Lugo 220 kV Transmission Line (105 months)</t>
  </si>
  <si>
    <t>Transmission Plan Capability***</t>
  </si>
  <si>
    <t>Upgrade the Del Amo - Barre 220 kV Transmission Line (27 months)</t>
  </si>
  <si>
    <t>Upgrade the Hinson - Del Amo 220 kV Transmission Line (27 months)</t>
  </si>
  <si>
    <t>2400*</t>
  </si>
  <si>
    <t>500*</t>
  </si>
  <si>
    <t>0*</t>
  </si>
  <si>
    <t>1,415*</t>
  </si>
  <si>
    <t>226*</t>
  </si>
  <si>
    <t>2276*</t>
  </si>
  <si>
    <t>85*</t>
  </si>
  <si>
    <t>Moss Landing-Las Aguilas 230 kV Line</t>
  </si>
  <si>
    <t>Reconductor Jacksson-Waukena_x0002_Corcoran 115kV line ( 120 months)</t>
  </si>
  <si>
    <t>Reconductor Moss Landing-Las Aguilas 230 kV Line ( 98 months)</t>
  </si>
  <si>
    <t> Re-conductor Pit 3-Carberry and Carberry-Round mountain 230 kV Lines  (84 months)</t>
  </si>
  <si>
    <t>New double circuit line from Vaca-Contra Costa 230 kV  (144 months)</t>
  </si>
  <si>
    <t>Affected  Resource Locations</t>
  </si>
  <si>
    <t>Same as ADNU</t>
  </si>
  <si>
    <t>15*</t>
  </si>
  <si>
    <t>548*</t>
  </si>
  <si>
    <t>Contra Costa to Tesla and Newark 230 kV lines and Birds Landing series reactors( Bay Area ADNU)  (86 months)</t>
  </si>
  <si>
    <t>Los Esteros-Silicon Valley 230 kV</t>
  </si>
  <si>
    <t>Birds Landing-Contra Costa 230kV Line</t>
  </si>
  <si>
    <t>Oceano-Calendar 115kV line</t>
  </si>
  <si>
    <t>Smyrna -Q1984 115kV line</t>
  </si>
  <si>
    <t>SCE Metro Area Default Constraint</t>
  </si>
  <si>
    <t>Coalinga #1-Coalinga #2 70 kV line</t>
  </si>
  <si>
    <t>Dos Amigos-Los Banos 230kV line</t>
  </si>
  <si>
    <t>Tesla-Tracy-Pump 230 kV line #2</t>
  </si>
  <si>
    <t>Tesla-Tracy Pump 230 kV Line #1</t>
  </si>
  <si>
    <t>Q2008-Gates 500 kV line</t>
  </si>
  <si>
    <t>Transmission capability estimates for use in the CPUC's IRP process - Revised 6/28/2023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</si>
</sst>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44" formatCode="_(&quot;$&quot;* #,##0.00_);_(&quot;$&quot;* \(#,##0.00\);_(&quot;$&quot;* &quot;-&quot;??_);_(@_)"/>
    <numFmt numFmtId="43" formatCode="_(* #,##0.00_);_(* \(#,##0.00\);_(* &quot;-&quot;??_);_(@_)"/>
    <numFmt numFmtId="164" formatCode="_(* #,##0_);_(* \(#,##0\);_(* &quot;-&quot;??_);_(@_)"/>
    <numFmt numFmtId="165" formatCode="_(&quot;$&quot;* #,##0_);_(&quot;$&quot;* \(#,##0\);_(&quot;$&quot;* &quot;-&quot;??_);_(@_)"/>
  </numFmts>
  <fonts count="6" x14ac:knownFonts="1">
    <font>
      <sz val="11"/>
      <color theme="1"/>
      <name val="Calibri"/>
      <family val="2"/>
      <scheme val="minor"/>
    </font>
    <font>
      <sz val="11"/>
      <color theme="1"/>
      <name val="Calibri"/>
      <family val="2"/>
      <scheme val="minor"/>
    </font>
    <font>
      <b/>
      <sz val="11"/>
      <name val="Calibri"/>
      <family val="2"/>
      <scheme val="minor"/>
    </font>
    <font>
      <b/>
      <sz val="12"/>
      <color theme="0"/>
      <name val="Calibri"/>
      <family val="2"/>
      <scheme val="minor"/>
    </font>
    <font>
      <sz val="11"/>
      <name val="Calibri"/>
      <family val="2"/>
      <scheme val="minor"/>
    </font>
    <font>
      <b/>
      <sz val="12"/>
      <name val="Calibri"/>
      <family val="2"/>
      <scheme val="minor"/>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6" tint="0.59999389629810485"/>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99">
    <xf numFmtId="0" fontId="0" fillId="0" borderId="0" xfId="0"/>
    <xf numFmtId="164" fontId="4" fillId="4" borderId="2" xfId="1" applyNumberFormat="1" applyFont="1" applyFill="1" applyBorder="1" applyAlignment="1">
      <alignment horizontal="center" vertical="center"/>
    </xf>
    <xf numFmtId="0" fontId="0" fillId="0" borderId="2" xfId="0" applyBorder="1"/>
    <xf numFmtId="0" fontId="4" fillId="0" borderId="2" xfId="3" applyFont="1" applyFill="1" applyBorder="1" applyAlignment="1">
      <alignment vertical="center" wrapText="1"/>
    </xf>
    <xf numFmtId="0" fontId="4" fillId="2" borderId="2" xfId="3" applyFont="1" applyFill="1" applyBorder="1" applyAlignment="1">
      <alignment vertical="center" wrapText="1"/>
    </xf>
    <xf numFmtId="0" fontId="4" fillId="0" borderId="2" xfId="3" quotePrefix="1" applyFont="1" applyFill="1" applyBorder="1" applyAlignment="1">
      <alignment vertical="center" wrapText="1"/>
    </xf>
    <xf numFmtId="0" fontId="4" fillId="2" borderId="2" xfId="3" quotePrefix="1" applyFont="1" applyFill="1" applyBorder="1" applyAlignment="1">
      <alignment vertical="center" wrapText="1"/>
    </xf>
    <xf numFmtId="3" fontId="4" fillId="4" borderId="2" xfId="3" quotePrefix="1" applyNumberFormat="1" applyFont="1" applyFill="1" applyBorder="1" applyAlignment="1">
      <alignment horizontal="center" vertical="center" wrapText="1"/>
    </xf>
    <xf numFmtId="0" fontId="4" fillId="4" borderId="2" xfId="3" quotePrefix="1" applyFont="1" applyFill="1" applyBorder="1" applyAlignment="1">
      <alignment horizontal="center" vertical="center" wrapText="1"/>
    </xf>
    <xf numFmtId="3" fontId="4" fillId="4" borderId="2" xfId="3" applyNumberFormat="1" applyFont="1" applyFill="1" applyBorder="1" applyAlignment="1">
      <alignment horizontal="center" vertical="center" wrapText="1"/>
    </xf>
    <xf numFmtId="0" fontId="0" fillId="0" borderId="0" xfId="0" applyAlignment="1">
      <alignment horizontal="center"/>
    </xf>
    <xf numFmtId="0" fontId="4" fillId="2" borderId="2" xfId="3" quotePrefix="1" applyFont="1" applyFill="1" applyBorder="1" applyAlignment="1">
      <alignment horizontal="left" vertical="center"/>
    </xf>
    <xf numFmtId="0" fontId="4" fillId="5" borderId="2" xfId="3" quotePrefix="1" applyFont="1" applyFill="1" applyBorder="1" applyAlignment="1">
      <alignment horizontal="left" vertical="center"/>
    </xf>
    <xf numFmtId="0" fontId="4" fillId="5" borderId="2" xfId="3" quotePrefix="1" applyFont="1" applyFill="1" applyBorder="1" applyAlignment="1">
      <alignment horizontal="left" vertical="center" wrapText="1"/>
    </xf>
    <xf numFmtId="0" fontId="4" fillId="0" borderId="2" xfId="3" quotePrefix="1" applyFont="1" applyFill="1" applyBorder="1" applyAlignment="1">
      <alignment horizontal="left" vertical="center" wrapText="1"/>
    </xf>
    <xf numFmtId="165" fontId="4" fillId="4" borderId="2" xfId="2" applyNumberFormat="1" applyFont="1" applyFill="1" applyBorder="1" applyAlignment="1">
      <alignment horizontal="left" vertical="center" wrapText="1"/>
    </xf>
    <xf numFmtId="5" fontId="4" fillId="4" borderId="2" xfId="2" applyNumberFormat="1" applyFont="1" applyFill="1" applyBorder="1" applyAlignment="1">
      <alignment horizontal="center" vertical="center"/>
    </xf>
    <xf numFmtId="165" fontId="4" fillId="4" borderId="2" xfId="2" applyNumberFormat="1" applyFont="1" applyFill="1" applyBorder="1" applyAlignment="1">
      <alignment horizontal="left" vertical="center"/>
    </xf>
    <xf numFmtId="5" fontId="4" fillId="4" borderId="2" xfId="2" quotePrefix="1" applyNumberFormat="1" applyFont="1" applyFill="1" applyBorder="1" applyAlignment="1">
      <alignment horizontal="center" vertical="center"/>
    </xf>
    <xf numFmtId="3" fontId="4" fillId="6" borderId="2" xfId="3" quotePrefix="1" applyNumberFormat="1" applyFont="1" applyFill="1" applyBorder="1" applyAlignment="1">
      <alignment horizontal="center" vertical="center" wrapText="1"/>
    </xf>
    <xf numFmtId="164" fontId="1" fillId="6" borderId="2" xfId="1" applyNumberFormat="1" applyFont="1" applyFill="1" applyBorder="1" applyAlignment="1">
      <alignment horizontal="center" vertical="center"/>
    </xf>
    <xf numFmtId="164" fontId="0" fillId="6" borderId="2" xfId="1" applyNumberFormat="1" applyFont="1" applyFill="1" applyBorder="1" applyAlignment="1">
      <alignment horizontal="center" vertical="center"/>
    </xf>
    <xf numFmtId="5" fontId="1" fillId="6" borderId="2" xfId="2" applyNumberFormat="1" applyFont="1" applyFill="1" applyBorder="1" applyAlignment="1">
      <alignment horizontal="center" vertical="center"/>
    </xf>
    <xf numFmtId="164" fontId="0" fillId="6" borderId="2" xfId="1" applyNumberFormat="1" applyFont="1" applyFill="1" applyBorder="1" applyAlignment="1">
      <alignment horizontal="left" vertical="center" wrapText="1"/>
    </xf>
    <xf numFmtId="0" fontId="0" fillId="6" borderId="2" xfId="0" applyFill="1" applyBorder="1" applyAlignment="1">
      <alignment horizontal="center" vertical="center"/>
    </xf>
    <xf numFmtId="165" fontId="4" fillId="6" borderId="2" xfId="2" applyNumberFormat="1" applyFont="1" applyFill="1" applyBorder="1" applyAlignment="1">
      <alignment horizontal="left" vertical="center"/>
    </xf>
    <xf numFmtId="164" fontId="0" fillId="6" borderId="2" xfId="1" applyNumberFormat="1" applyFont="1" applyFill="1" applyBorder="1" applyAlignment="1">
      <alignment horizontal="left" vertical="center"/>
    </xf>
    <xf numFmtId="0" fontId="2" fillId="7" borderId="2" xfId="3" applyFont="1" applyFill="1" applyBorder="1" applyAlignment="1">
      <alignment horizontal="center" vertical="center" wrapText="1"/>
    </xf>
    <xf numFmtId="0" fontId="3" fillId="3" borderId="2" xfId="3" applyFont="1" applyFill="1" applyBorder="1" applyAlignment="1">
      <alignment horizontal="center" vertical="center"/>
    </xf>
    <xf numFmtId="164" fontId="0" fillId="6" borderId="2" xfId="1" applyNumberFormat="1" applyFont="1" applyFill="1" applyBorder="1" applyAlignment="1">
      <alignment horizontal="center" vertical="center" wrapText="1"/>
    </xf>
    <xf numFmtId="0" fontId="4" fillId="4" borderId="2" xfId="2" applyNumberFormat="1" applyFont="1" applyFill="1" applyBorder="1" applyAlignment="1">
      <alignment horizontal="left" vertical="center" wrapText="1"/>
    </xf>
    <xf numFmtId="5" fontId="4" fillId="4" borderId="2" xfId="2" applyNumberFormat="1" applyFont="1" applyFill="1" applyBorder="1" applyAlignment="1">
      <alignment horizontal="center" vertical="center" wrapText="1"/>
    </xf>
    <xf numFmtId="5" fontId="0" fillId="6" borderId="2" xfId="2" applyNumberFormat="1" applyFont="1" applyFill="1" applyBorder="1" applyAlignment="1">
      <alignment horizontal="center" vertical="center"/>
    </xf>
    <xf numFmtId="5" fontId="1" fillId="6" borderId="2" xfId="2" applyNumberFormat="1" applyFont="1" applyFill="1" applyBorder="1" applyAlignment="1">
      <alignment horizontal="center" vertical="center" wrapText="1"/>
    </xf>
    <xf numFmtId="164" fontId="4" fillId="6" borderId="2" xfId="1" applyNumberFormat="1" applyFont="1" applyFill="1" applyBorder="1" applyAlignment="1">
      <alignment horizontal="center" vertical="center"/>
    </xf>
    <xf numFmtId="5" fontId="4" fillId="6" borderId="2" xfId="2" applyNumberFormat="1" applyFont="1" applyFill="1" applyBorder="1" applyAlignment="1">
      <alignment horizontal="center" vertical="center"/>
    </xf>
    <xf numFmtId="0" fontId="4" fillId="6" borderId="2" xfId="0" applyFont="1" applyFill="1" applyBorder="1" applyAlignment="1">
      <alignment horizontal="center" vertical="center"/>
    </xf>
    <xf numFmtId="165" fontId="4" fillId="4" borderId="2" xfId="2" applyNumberFormat="1" applyFont="1" applyFill="1" applyBorder="1" applyAlignment="1">
      <alignment vertical="center" wrapText="1"/>
    </xf>
    <xf numFmtId="0" fontId="0" fillId="6" borderId="3" xfId="0" applyFill="1" applyBorder="1" applyAlignment="1">
      <alignment horizontal="center" vertical="center"/>
    </xf>
    <xf numFmtId="0" fontId="4" fillId="5" borderId="3" xfId="3" quotePrefix="1" applyFont="1" applyFill="1" applyBorder="1" applyAlignment="1">
      <alignment horizontal="left" vertical="center" wrapText="1"/>
    </xf>
    <xf numFmtId="0" fontId="4" fillId="4" borderId="6" xfId="3" applyFont="1" applyFill="1" applyBorder="1" applyAlignment="1">
      <alignment horizontal="center" vertical="center" wrapText="1"/>
    </xf>
    <xf numFmtId="165" fontId="0" fillId="4" borderId="2" xfId="2" applyNumberFormat="1" applyFont="1" applyFill="1" applyBorder="1" applyAlignment="1">
      <alignment horizontal="left" vertical="center"/>
    </xf>
    <xf numFmtId="165" fontId="4" fillId="4" borderId="2" xfId="2" applyNumberFormat="1" applyFont="1" applyFill="1" applyBorder="1" applyAlignment="1">
      <alignment horizontal="center" vertical="center" wrapText="1"/>
    </xf>
    <xf numFmtId="165" fontId="4" fillId="6" borderId="2" xfId="2" applyNumberFormat="1" applyFont="1" applyFill="1" applyBorder="1" applyAlignment="1">
      <alignment horizontal="center" vertical="center" wrapText="1"/>
    </xf>
    <xf numFmtId="165" fontId="4" fillId="6" borderId="2" xfId="2" applyNumberFormat="1" applyFont="1" applyFill="1" applyBorder="1" applyAlignment="1">
      <alignment horizontal="left" vertical="center" wrapText="1"/>
    </xf>
    <xf numFmtId="165" fontId="4" fillId="6" borderId="2" xfId="2" applyNumberFormat="1" applyFont="1" applyFill="1" applyBorder="1" applyAlignment="1">
      <alignment horizontal="center" vertical="center"/>
    </xf>
    <xf numFmtId="0" fontId="0" fillId="0" borderId="2" xfId="0" applyBorder="1" applyAlignment="1">
      <alignment wrapText="1"/>
    </xf>
    <xf numFmtId="3" fontId="4" fillId="4" borderId="2" xfId="3" quotePrefix="1" applyNumberFormat="1" applyFont="1" applyFill="1" applyBorder="1" applyAlignment="1">
      <alignment horizontal="center" vertical="center" wrapText="1"/>
    </xf>
    <xf numFmtId="0" fontId="0" fillId="0" borderId="0" xfId="0" applyAlignment="1">
      <alignment vertical="center"/>
    </xf>
    <xf numFmtId="3" fontId="4" fillId="4" borderId="2" xfId="3" quotePrefix="1" applyNumberFormat="1" applyFont="1" applyFill="1" applyBorder="1" applyAlignment="1">
      <alignment horizontal="left" vertical="center" wrapText="1"/>
    </xf>
    <xf numFmtId="165" fontId="4" fillId="4" borderId="2" xfId="2" applyNumberFormat="1" applyFont="1" applyFill="1" applyBorder="1" applyAlignment="1">
      <alignment vertical="center"/>
    </xf>
    <xf numFmtId="0" fontId="0" fillId="0" borderId="2" xfId="0" applyFill="1" applyBorder="1"/>
    <xf numFmtId="0" fontId="4" fillId="0" borderId="2" xfId="3" quotePrefix="1" applyFont="1" applyFill="1" applyBorder="1" applyAlignment="1">
      <alignment horizontal="left" vertical="center"/>
    </xf>
    <xf numFmtId="0" fontId="0" fillId="0" borderId="0" xfId="0" applyFill="1"/>
    <xf numFmtId="0" fontId="0" fillId="0" borderId="2" xfId="0" applyFont="1" applyFill="1" applyBorder="1" applyAlignment="1"/>
    <xf numFmtId="0" fontId="0" fillId="0" borderId="2" xfId="0" applyFill="1" applyBorder="1" applyAlignment="1">
      <alignment horizontal="left" wrapText="1"/>
    </xf>
    <xf numFmtId="0" fontId="0" fillId="0" borderId="2" xfId="0" applyFill="1" applyBorder="1" applyAlignment="1">
      <alignment wrapText="1"/>
    </xf>
    <xf numFmtId="3" fontId="4" fillId="8" borderId="2" xfId="3" quotePrefix="1" applyNumberFormat="1" applyFont="1" applyFill="1" applyBorder="1" applyAlignment="1">
      <alignment horizontal="center" vertical="center" wrapText="1"/>
    </xf>
    <xf numFmtId="165" fontId="4" fillId="6" borderId="6" xfId="2" applyNumberFormat="1" applyFont="1" applyFill="1" applyBorder="1" applyAlignment="1">
      <alignment horizontal="left" vertical="center" wrapText="1"/>
    </xf>
    <xf numFmtId="5" fontId="4" fillId="6" borderId="6" xfId="2" applyNumberFormat="1" applyFont="1" applyFill="1" applyBorder="1" applyAlignment="1">
      <alignment horizontal="center" vertical="center" wrapText="1"/>
    </xf>
    <xf numFmtId="0" fontId="4" fillId="5" borderId="3" xfId="3" quotePrefix="1" applyFont="1" applyFill="1" applyBorder="1" applyAlignment="1">
      <alignment horizontal="left" vertical="center" wrapText="1"/>
    </xf>
    <xf numFmtId="0" fontId="0" fillId="0" borderId="4" xfId="0" applyBorder="1" applyAlignment="1">
      <alignment horizontal="left" vertical="center" wrapText="1"/>
    </xf>
    <xf numFmtId="0" fontId="5" fillId="7" borderId="2" xfId="3" applyFont="1" applyFill="1" applyBorder="1" applyAlignment="1">
      <alignment horizontal="center" vertical="center" wrapText="1"/>
    </xf>
    <xf numFmtId="0" fontId="2" fillId="7" borderId="2" xfId="3" applyFont="1" applyFill="1" applyBorder="1" applyAlignment="1">
      <alignment horizontal="center" vertical="center" wrapText="1"/>
    </xf>
    <xf numFmtId="0" fontId="0" fillId="0" borderId="2" xfId="0" applyBorder="1" applyAlignment="1">
      <alignment horizontal="center" vertical="center" wrapText="1"/>
    </xf>
    <xf numFmtId="0" fontId="3" fillId="3" borderId="2" xfId="3" applyFont="1" applyFill="1" applyBorder="1" applyAlignment="1">
      <alignment horizontal="center" vertical="center"/>
    </xf>
    <xf numFmtId="0" fontId="3" fillId="3" borderId="1" xfId="3" applyFont="1" applyFill="1" applyBorder="1" applyAlignment="1">
      <alignment horizontal="center" vertical="center"/>
    </xf>
    <xf numFmtId="0" fontId="5" fillId="7" borderId="3" xfId="3" applyFont="1" applyFill="1" applyBorder="1" applyAlignment="1">
      <alignment horizontal="center" vertical="center" wrapText="1"/>
    </xf>
    <xf numFmtId="0" fontId="5" fillId="7" borderId="4" xfId="3" applyFont="1" applyFill="1" applyBorder="1" applyAlignment="1">
      <alignment horizontal="center" vertical="center" wrapText="1"/>
    </xf>
    <xf numFmtId="165" fontId="4" fillId="4" borderId="5" xfId="2" applyNumberFormat="1" applyFont="1" applyFill="1" applyBorder="1" applyAlignment="1">
      <alignment horizontal="center" vertical="center" wrapText="1"/>
    </xf>
    <xf numFmtId="165" fontId="4" fillId="4" borderId="6" xfId="2" applyNumberFormat="1" applyFont="1" applyFill="1" applyBorder="1" applyAlignment="1">
      <alignment horizontal="center" vertical="center" wrapText="1"/>
    </xf>
    <xf numFmtId="165" fontId="4" fillId="4" borderId="7" xfId="2" applyNumberFormat="1" applyFont="1" applyFill="1" applyBorder="1" applyAlignment="1">
      <alignment horizontal="center" vertical="center" wrapText="1"/>
    </xf>
    <xf numFmtId="5" fontId="4" fillId="4" borderId="5" xfId="2" applyNumberFormat="1" applyFont="1" applyFill="1" applyBorder="1" applyAlignment="1">
      <alignment horizontal="center" vertical="center"/>
    </xf>
    <xf numFmtId="5" fontId="4" fillId="4" borderId="6" xfId="2" applyNumberFormat="1" applyFont="1" applyFill="1" applyBorder="1" applyAlignment="1">
      <alignment horizontal="center" vertical="center"/>
    </xf>
    <xf numFmtId="5" fontId="4" fillId="4" borderId="7" xfId="2" applyNumberFormat="1" applyFont="1" applyFill="1" applyBorder="1" applyAlignment="1">
      <alignment horizontal="center" vertical="center"/>
    </xf>
    <xf numFmtId="165" fontId="4" fillId="4" borderId="5" xfId="2" applyNumberFormat="1" applyFont="1" applyFill="1" applyBorder="1" applyAlignment="1">
      <alignment horizontal="left" vertical="center" wrapText="1"/>
    </xf>
    <xf numFmtId="165" fontId="4" fillId="4" borderId="6" xfId="2" applyNumberFormat="1" applyFont="1" applyFill="1" applyBorder="1" applyAlignment="1">
      <alignment horizontal="left" vertical="center" wrapText="1"/>
    </xf>
    <xf numFmtId="165" fontId="4" fillId="4" borderId="7" xfId="2" applyNumberFormat="1" applyFont="1" applyFill="1" applyBorder="1" applyAlignment="1">
      <alignment horizontal="left" vertical="center" wrapText="1"/>
    </xf>
    <xf numFmtId="5" fontId="4" fillId="4" borderId="5" xfId="2" applyNumberFormat="1" applyFont="1" applyFill="1" applyBorder="1" applyAlignment="1">
      <alignment horizontal="center" vertical="center" wrapText="1"/>
    </xf>
    <xf numFmtId="5" fontId="4" fillId="4" borderId="6" xfId="2" applyNumberFormat="1" applyFont="1" applyFill="1" applyBorder="1" applyAlignment="1">
      <alignment horizontal="center" vertical="center" wrapText="1"/>
    </xf>
    <xf numFmtId="5" fontId="4" fillId="4" borderId="7" xfId="2" applyNumberFormat="1" applyFont="1" applyFill="1" applyBorder="1" applyAlignment="1">
      <alignment horizontal="center" vertical="center" wrapText="1"/>
    </xf>
    <xf numFmtId="165" fontId="4" fillId="4" borderId="5" xfId="2" applyNumberFormat="1" applyFont="1" applyFill="1" applyBorder="1" applyAlignment="1">
      <alignment horizontal="left" vertical="center"/>
    </xf>
    <xf numFmtId="165" fontId="4" fillId="4" borderId="7" xfId="2" applyNumberFormat="1" applyFont="1" applyFill="1" applyBorder="1" applyAlignment="1">
      <alignment horizontal="left" vertical="center"/>
    </xf>
    <xf numFmtId="0" fontId="4" fillId="2" borderId="5" xfId="3" quotePrefix="1" applyFont="1" applyFill="1" applyBorder="1" applyAlignment="1">
      <alignment horizontal="left" vertical="center" wrapText="1"/>
    </xf>
    <xf numFmtId="0" fontId="4" fillId="2" borderId="6" xfId="3" quotePrefix="1" applyFont="1" applyFill="1" applyBorder="1" applyAlignment="1">
      <alignment horizontal="left" vertical="center" wrapText="1"/>
    </xf>
    <xf numFmtId="0" fontId="4" fillId="2" borderId="7" xfId="3" quotePrefix="1" applyFont="1" applyFill="1" applyBorder="1" applyAlignment="1">
      <alignment horizontal="left" vertical="center" wrapText="1"/>
    </xf>
    <xf numFmtId="0" fontId="4" fillId="0" borderId="5" xfId="3" quotePrefix="1" applyFont="1" applyFill="1" applyBorder="1" applyAlignment="1">
      <alignment horizontal="left" vertical="center" wrapText="1"/>
    </xf>
    <xf numFmtId="0" fontId="4" fillId="0" borderId="6" xfId="3" quotePrefix="1" applyFont="1" applyFill="1" applyBorder="1" applyAlignment="1">
      <alignment horizontal="left" vertical="center" wrapText="1"/>
    </xf>
    <xf numFmtId="0" fontId="4" fillId="0" borderId="7" xfId="3" quotePrefix="1" applyFont="1" applyFill="1" applyBorder="1" applyAlignment="1">
      <alignment horizontal="left" vertical="center" wrapText="1"/>
    </xf>
    <xf numFmtId="165" fontId="4" fillId="6" borderId="5" xfId="2" applyNumberFormat="1" applyFont="1" applyFill="1" applyBorder="1" applyAlignment="1">
      <alignment horizontal="left" vertical="center"/>
    </xf>
    <xf numFmtId="165" fontId="4" fillId="6" borderId="7" xfId="2" applyNumberFormat="1" applyFont="1" applyFill="1" applyBorder="1" applyAlignment="1">
      <alignment horizontal="left" vertical="center"/>
    </xf>
    <xf numFmtId="5" fontId="4" fillId="6" borderId="5" xfId="2" applyNumberFormat="1" applyFont="1" applyFill="1" applyBorder="1" applyAlignment="1">
      <alignment horizontal="center" vertical="center"/>
    </xf>
    <xf numFmtId="5" fontId="4" fillId="6" borderId="7" xfId="2" applyNumberFormat="1" applyFont="1" applyFill="1" applyBorder="1" applyAlignment="1">
      <alignment horizontal="center" vertical="center"/>
    </xf>
    <xf numFmtId="165" fontId="4" fillId="6" borderId="5" xfId="2" applyNumberFormat="1" applyFont="1" applyFill="1" applyBorder="1" applyAlignment="1">
      <alignment horizontal="left" vertical="center" wrapText="1"/>
    </xf>
    <xf numFmtId="165" fontId="4" fillId="6" borderId="7" xfId="2" applyNumberFormat="1" applyFont="1" applyFill="1" applyBorder="1" applyAlignment="1">
      <alignment horizontal="left" vertical="center" wrapText="1"/>
    </xf>
    <xf numFmtId="165" fontId="4" fillId="6" borderId="6" xfId="2" applyNumberFormat="1" applyFont="1" applyFill="1" applyBorder="1" applyAlignment="1">
      <alignment horizontal="left" vertical="center" wrapText="1"/>
    </xf>
    <xf numFmtId="5" fontId="4" fillId="6" borderId="6" xfId="2" applyNumberFormat="1" applyFont="1" applyFill="1" applyBorder="1" applyAlignment="1">
      <alignment horizontal="center" vertical="center" wrapText="1"/>
    </xf>
    <xf numFmtId="5" fontId="4" fillId="6" borderId="7" xfId="2" applyNumberFormat="1" applyFont="1" applyFill="1" applyBorder="1" applyAlignment="1">
      <alignment horizontal="center" vertical="center" wrapText="1"/>
    </xf>
    <xf numFmtId="5" fontId="4" fillId="6" borderId="6" xfId="2" applyNumberFormat="1" applyFont="1" applyFill="1" applyBorder="1" applyAlignment="1">
      <alignment horizontal="center" vertical="center"/>
    </xf>
  </cellXfs>
  <cellStyles count="4">
    <cellStyle name="Comma" xfId="1" builtinId="3"/>
    <cellStyle name="Currency" xfId="2" builtin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117</xdr:row>
      <xdr:rowOff>9259</xdr:rowOff>
    </xdr:from>
    <xdr:ext cx="10227468" cy="1586178"/>
    <xdr:sp macro="" textlink="">
      <xdr:nvSpPr>
        <xdr:cNvPr id="2" name="TextBox 1"/>
        <xdr:cNvSpPr txBox="1"/>
      </xdr:nvSpPr>
      <xdr:spPr>
        <a:xfrm>
          <a:off x="0" y="43395634"/>
          <a:ext cx="10227468" cy="1586178"/>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spcBef>
              <a:spcPts val="200"/>
            </a:spcBef>
            <a:spcAft>
              <a:spcPts val="200"/>
            </a:spcAft>
          </a:pPr>
          <a:r>
            <a:rPr lang="en-US" sz="1100">
              <a:solidFill>
                <a:sysClr val="windowText" lastClr="000000"/>
              </a:solidFill>
            </a:rPr>
            <a:t>* Capability estimate reflects the amount of resources studied in the corresponding deliverability case as binding</a:t>
          </a:r>
          <a:r>
            <a:rPr lang="en-US" sz="1100" baseline="0">
              <a:solidFill>
                <a:sysClr val="windowText" lastClr="000000"/>
              </a:solidFill>
            </a:rPr>
            <a:t> constraints are not identified. Default off-peak capability set to on-peak capability if studied off-peak amount is less than on-peak capability. Default EODS estimates are adjusted upwards to match the FCDS capability estimate to prevent default EODS estimates from unduly restricting the amount of FCDS resources that can be selected</a:t>
          </a:r>
        </a:p>
        <a:p>
          <a:pPr algn="l">
            <a:spcBef>
              <a:spcPts val="200"/>
            </a:spcBef>
            <a:spcAft>
              <a:spcPts val="200"/>
            </a:spcAft>
          </a:pPr>
          <a:r>
            <a:rPr lang="en-US" sz="1100" baseline="0">
              <a:solidFill>
                <a:sysClr val="windowText" lastClr="000000"/>
              </a:solidFill>
            </a:rPr>
            <a:t>** The transmission capability estimates are based on the resource-type specific output assumptions that are used in deliverbility studies rather than the resources’ installed capacity. The values can be translated into any combination of resource types by applying the currently  applicable deliverability study resource output factor. </a:t>
          </a:r>
        </a:p>
        <a:p>
          <a:pPr>
            <a:spcBef>
              <a:spcPts val="200"/>
            </a:spcBef>
            <a:spcAft>
              <a:spcPts val="200"/>
            </a:spcAft>
          </a:pPr>
          <a:r>
            <a:rPr lang="en-US" sz="1100"/>
            <a:t>***The transmission capability estimates </a:t>
          </a:r>
          <a:r>
            <a:rPr lang="en-US" sz="1100">
              <a:solidFill>
                <a:schemeClr val="dk1"/>
              </a:solidFill>
              <a:latin typeface="+mn-lt"/>
              <a:ea typeface="+mn-ea"/>
              <a:cs typeface="+mn-cs"/>
            </a:rPr>
            <a:t>are over and above the resource amounts that were online  as at January 1, 2022 .  The CPUC will need to adjust the estimates to account for resources that came online since then.  Retirements of Diablo Canyon and OTC generating units are accounted for in the estimates </a:t>
          </a:r>
          <a:r>
            <a:rPr lang="en-US" sz="1100" baseline="0">
              <a:solidFill>
                <a:schemeClr val="dk1"/>
              </a:solidFill>
              <a:latin typeface="+mn-lt"/>
              <a:ea typeface="+mn-ea"/>
              <a:cs typeface="+mn-cs"/>
            </a:rPr>
            <a:t> assuming the replacements  are at the same or similar location</a:t>
          </a:r>
          <a:endParaRPr lang="en-US" sz="1100">
            <a:solidFill>
              <a:schemeClr val="dk1"/>
            </a:solidFill>
            <a:latin typeface="+mn-lt"/>
            <a:ea typeface="+mn-ea"/>
            <a:cs typeface="+mn-cs"/>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7"/>
  <sheetViews>
    <sheetView showGridLines="0" tabSelected="1" zoomScale="80" zoomScaleNormal="80" workbookViewId="0">
      <pane ySplit="3" topLeftCell="A4" activePane="bottomLeft" state="frozen"/>
      <selection pane="bottomLeft" activeCell="F23" sqref="F23"/>
    </sheetView>
  </sheetViews>
  <sheetFormatPr defaultRowHeight="15" x14ac:dyDescent="0.25"/>
  <cols>
    <col min="1" max="2" width="35.85546875" customWidth="1"/>
    <col min="3" max="3" width="20.5703125" customWidth="1"/>
    <col min="4" max="4" width="26.5703125" customWidth="1"/>
    <col min="5" max="5" width="15.140625" customWidth="1"/>
    <col min="6" max="6" width="48.85546875" customWidth="1"/>
    <col min="7" max="7" width="15.5703125" customWidth="1"/>
    <col min="8" max="8" width="18.140625" customWidth="1"/>
    <col min="9" max="9" width="19" customWidth="1"/>
    <col min="10" max="10" width="41.85546875" customWidth="1"/>
    <col min="11" max="11" width="17.140625" customWidth="1"/>
    <col min="12" max="12" width="18.140625" style="10" customWidth="1"/>
  </cols>
  <sheetData>
    <row r="1" spans="1:12" ht="15.75" x14ac:dyDescent="0.25">
      <c r="A1" s="65"/>
      <c r="B1" s="65"/>
      <c r="C1" s="66"/>
      <c r="D1" s="65" t="s">
        <v>277</v>
      </c>
      <c r="E1" s="65"/>
      <c r="F1" s="65"/>
      <c r="G1" s="65"/>
      <c r="H1" s="28"/>
      <c r="I1" s="28"/>
      <c r="J1" s="28"/>
      <c r="K1" s="28"/>
      <c r="L1" s="28"/>
    </row>
    <row r="2" spans="1:12" ht="51" customHeight="1" x14ac:dyDescent="0.25">
      <c r="A2" s="63" t="s">
        <v>4</v>
      </c>
      <c r="B2" s="63" t="s">
        <v>262</v>
      </c>
      <c r="C2" s="63" t="s">
        <v>22</v>
      </c>
      <c r="D2" s="67" t="s">
        <v>16</v>
      </c>
      <c r="E2" s="68"/>
      <c r="F2" s="62" t="s">
        <v>1</v>
      </c>
      <c r="G2" s="62"/>
      <c r="H2" s="62" t="s">
        <v>19</v>
      </c>
      <c r="I2" s="62"/>
      <c r="J2" s="62" t="s">
        <v>10</v>
      </c>
      <c r="K2" s="62"/>
      <c r="L2" s="63" t="s">
        <v>15</v>
      </c>
    </row>
    <row r="3" spans="1:12" ht="39.75" customHeight="1" x14ac:dyDescent="0.25">
      <c r="A3" s="64"/>
      <c r="B3" s="64"/>
      <c r="C3" s="64"/>
      <c r="D3" s="27" t="s">
        <v>247</v>
      </c>
      <c r="E3" s="27" t="s">
        <v>20</v>
      </c>
      <c r="F3" s="27" t="s">
        <v>12</v>
      </c>
      <c r="G3" s="27" t="s">
        <v>23</v>
      </c>
      <c r="H3" s="27" t="s">
        <v>247</v>
      </c>
      <c r="I3" s="27" t="s">
        <v>21</v>
      </c>
      <c r="J3" s="27" t="s">
        <v>13</v>
      </c>
      <c r="K3" s="27" t="s">
        <v>23</v>
      </c>
      <c r="L3" s="64"/>
    </row>
    <row r="4" spans="1:12" x14ac:dyDescent="0.25">
      <c r="A4" s="12" t="s">
        <v>232</v>
      </c>
      <c r="B4" s="13"/>
      <c r="C4" s="13"/>
      <c r="D4" s="13"/>
      <c r="E4" s="13"/>
      <c r="F4" s="13"/>
      <c r="G4" s="13"/>
      <c r="H4" s="13"/>
      <c r="I4" s="13"/>
      <c r="J4" s="13"/>
      <c r="K4" s="13"/>
      <c r="L4" s="13"/>
    </row>
    <row r="5" spans="1:12" ht="30" x14ac:dyDescent="0.25">
      <c r="A5" s="6" t="s">
        <v>24</v>
      </c>
      <c r="B5" s="6" t="s">
        <v>25</v>
      </c>
      <c r="C5" s="6" t="s">
        <v>26</v>
      </c>
      <c r="D5" s="8">
        <v>7396</v>
      </c>
      <c r="E5" s="7">
        <v>1500</v>
      </c>
      <c r="F5" s="15" t="s">
        <v>27</v>
      </c>
      <c r="G5" s="16">
        <v>13.2</v>
      </c>
      <c r="H5" s="19" t="str">
        <f>D5&amp;"*"</f>
        <v>7396*</v>
      </c>
      <c r="I5" s="20" t="s">
        <v>8</v>
      </c>
      <c r="J5" s="20" t="s">
        <v>8</v>
      </c>
      <c r="K5" s="20" t="s">
        <v>8</v>
      </c>
      <c r="L5" s="24" t="s">
        <v>3</v>
      </c>
    </row>
    <row r="6" spans="1:12" ht="30" x14ac:dyDescent="0.25">
      <c r="A6" s="6" t="s">
        <v>28</v>
      </c>
      <c r="B6" s="6" t="s">
        <v>0</v>
      </c>
      <c r="C6" s="6" t="s">
        <v>26</v>
      </c>
      <c r="D6" s="7">
        <v>9184</v>
      </c>
      <c r="E6" s="7">
        <v>2000</v>
      </c>
      <c r="F6" s="15" t="s">
        <v>29</v>
      </c>
      <c r="G6" s="16">
        <v>85.9</v>
      </c>
      <c r="H6" s="19" t="str">
        <f>D6&amp;"*"</f>
        <v>9184*</v>
      </c>
      <c r="I6" s="20" t="s">
        <v>8</v>
      </c>
      <c r="J6" s="20" t="s">
        <v>8</v>
      </c>
      <c r="K6" s="20" t="s">
        <v>8</v>
      </c>
      <c r="L6" s="24" t="s">
        <v>3</v>
      </c>
    </row>
    <row r="7" spans="1:12" ht="45" x14ac:dyDescent="0.25">
      <c r="A7" s="6" t="s">
        <v>30</v>
      </c>
      <c r="B7" s="6" t="s">
        <v>31</v>
      </c>
      <c r="C7" s="6" t="s">
        <v>26</v>
      </c>
      <c r="D7" s="7">
        <f>3393+750+741</f>
        <v>4884</v>
      </c>
      <c r="E7" s="7">
        <v>1800</v>
      </c>
      <c r="F7" s="15" t="s">
        <v>32</v>
      </c>
      <c r="G7" s="16">
        <v>660</v>
      </c>
      <c r="H7" s="19" t="str">
        <f>D7&amp;"*"</f>
        <v>4884*</v>
      </c>
      <c r="I7" s="20" t="s">
        <v>8</v>
      </c>
      <c r="J7" s="20" t="s">
        <v>8</v>
      </c>
      <c r="K7" s="20" t="s">
        <v>8</v>
      </c>
      <c r="L7" s="24" t="s">
        <v>3</v>
      </c>
    </row>
    <row r="8" spans="1:12" ht="30" x14ac:dyDescent="0.25">
      <c r="A8" s="6" t="s">
        <v>33</v>
      </c>
      <c r="B8" s="6" t="s">
        <v>0</v>
      </c>
      <c r="C8" s="6" t="s">
        <v>26</v>
      </c>
      <c r="D8" s="7">
        <v>2400</v>
      </c>
      <c r="E8" s="7">
        <v>2500</v>
      </c>
      <c r="F8" s="15" t="s">
        <v>34</v>
      </c>
      <c r="G8" s="16">
        <v>612</v>
      </c>
      <c r="H8" s="19" t="s">
        <v>250</v>
      </c>
      <c r="I8" s="20" t="s">
        <v>8</v>
      </c>
      <c r="J8" s="20" t="s">
        <v>8</v>
      </c>
      <c r="K8" s="20" t="s">
        <v>8</v>
      </c>
      <c r="L8" s="24" t="s">
        <v>3</v>
      </c>
    </row>
    <row r="9" spans="1:12" ht="30" x14ac:dyDescent="0.25">
      <c r="A9" s="6" t="s">
        <v>35</v>
      </c>
      <c r="B9" s="6" t="s">
        <v>36</v>
      </c>
      <c r="C9" s="6" t="s">
        <v>26</v>
      </c>
      <c r="D9" s="7">
        <f>2301+750+741</f>
        <v>3792</v>
      </c>
      <c r="E9" s="7">
        <v>900</v>
      </c>
      <c r="F9" s="15" t="s">
        <v>37</v>
      </c>
      <c r="G9" s="16">
        <v>600</v>
      </c>
      <c r="H9" s="19" t="str">
        <f>D9&amp;"*"</f>
        <v>3792*</v>
      </c>
      <c r="I9" s="20" t="s">
        <v>8</v>
      </c>
      <c r="J9" s="20" t="s">
        <v>8</v>
      </c>
      <c r="K9" s="20" t="s">
        <v>8</v>
      </c>
      <c r="L9" s="24" t="s">
        <v>3</v>
      </c>
    </row>
    <row r="10" spans="1:12" ht="30" x14ac:dyDescent="0.25">
      <c r="A10" s="6" t="s">
        <v>38</v>
      </c>
      <c r="B10" s="6" t="s">
        <v>39</v>
      </c>
      <c r="C10" s="6" t="s">
        <v>26</v>
      </c>
      <c r="D10" s="7">
        <v>1387</v>
      </c>
      <c r="E10" s="7">
        <v>500</v>
      </c>
      <c r="F10" s="15" t="s">
        <v>40</v>
      </c>
      <c r="G10" s="16">
        <v>1253</v>
      </c>
      <c r="H10" s="19" t="str">
        <f>D10&amp;"*"</f>
        <v>1387*</v>
      </c>
      <c r="I10" s="20" t="s">
        <v>8</v>
      </c>
      <c r="J10" s="20" t="s">
        <v>8</v>
      </c>
      <c r="K10" s="20" t="s">
        <v>8</v>
      </c>
      <c r="L10" s="24" t="s">
        <v>3</v>
      </c>
    </row>
    <row r="11" spans="1:12" ht="30" x14ac:dyDescent="0.25">
      <c r="A11" s="6" t="s">
        <v>18</v>
      </c>
      <c r="B11" s="6" t="s">
        <v>31</v>
      </c>
      <c r="C11" s="6" t="s">
        <v>65</v>
      </c>
      <c r="D11" s="7">
        <v>740</v>
      </c>
      <c r="E11" s="7">
        <v>2000</v>
      </c>
      <c r="F11" s="15" t="s">
        <v>41</v>
      </c>
      <c r="G11" s="16">
        <v>4358</v>
      </c>
      <c r="H11" s="19" t="s">
        <v>251</v>
      </c>
      <c r="I11" s="19">
        <v>2000</v>
      </c>
      <c r="J11" s="23" t="s">
        <v>42</v>
      </c>
      <c r="K11" s="22">
        <v>66</v>
      </c>
      <c r="L11" s="24" t="s">
        <v>3</v>
      </c>
    </row>
    <row r="12" spans="1:12" ht="27" customHeight="1" x14ac:dyDescent="0.25">
      <c r="A12" s="6" t="s">
        <v>43</v>
      </c>
      <c r="B12" s="6" t="s">
        <v>44</v>
      </c>
      <c r="C12" s="6" t="s">
        <v>65</v>
      </c>
      <c r="D12" s="7">
        <v>0</v>
      </c>
      <c r="E12" s="7">
        <v>2000</v>
      </c>
      <c r="F12" s="15" t="s">
        <v>45</v>
      </c>
      <c r="G12" s="16">
        <v>100</v>
      </c>
      <c r="H12" s="19" t="s">
        <v>252</v>
      </c>
      <c r="I12" s="19">
        <v>15</v>
      </c>
      <c r="J12" s="26" t="s">
        <v>46</v>
      </c>
      <c r="K12" s="22">
        <v>45</v>
      </c>
      <c r="L12" s="24" t="s">
        <v>3</v>
      </c>
    </row>
    <row r="13" spans="1:12" x14ac:dyDescent="0.25">
      <c r="A13" s="12" t="s">
        <v>233</v>
      </c>
      <c r="B13" s="13"/>
      <c r="C13" s="13"/>
      <c r="D13" s="13"/>
      <c r="E13" s="13"/>
      <c r="F13" s="13"/>
      <c r="G13" s="13"/>
      <c r="H13" s="13"/>
      <c r="I13" s="13"/>
      <c r="J13" s="13"/>
      <c r="K13" s="13"/>
      <c r="L13" s="13"/>
    </row>
    <row r="14" spans="1:12" ht="30" x14ac:dyDescent="0.25">
      <c r="A14" s="3" t="s">
        <v>47</v>
      </c>
      <c r="B14" s="3" t="s">
        <v>49</v>
      </c>
      <c r="C14" s="6" t="s">
        <v>26</v>
      </c>
      <c r="D14" s="7">
        <f>5885+179+140+496</f>
        <v>6700</v>
      </c>
      <c r="E14" s="7">
        <v>1058</v>
      </c>
      <c r="F14" s="30" t="s">
        <v>248</v>
      </c>
      <c r="G14" s="18">
        <v>11</v>
      </c>
      <c r="H14" s="19" t="str">
        <f>D14&amp;"*"</f>
        <v>6700*</v>
      </c>
      <c r="I14" s="20" t="s">
        <v>8</v>
      </c>
      <c r="J14" s="20" t="s">
        <v>8</v>
      </c>
      <c r="K14" s="20" t="s">
        <v>8</v>
      </c>
      <c r="L14" s="21" t="s">
        <v>3</v>
      </c>
    </row>
    <row r="15" spans="1:12" ht="30" x14ac:dyDescent="0.25">
      <c r="A15" s="3" t="s">
        <v>48</v>
      </c>
      <c r="B15" s="3" t="s">
        <v>49</v>
      </c>
      <c r="C15" s="6" t="s">
        <v>26</v>
      </c>
      <c r="D15" s="9">
        <f>2729+179+140+496</f>
        <v>3544</v>
      </c>
      <c r="E15" s="7">
        <v>800</v>
      </c>
      <c r="F15" s="30" t="s">
        <v>249</v>
      </c>
      <c r="G15" s="18">
        <v>28</v>
      </c>
      <c r="H15" s="19" t="str">
        <f>D15&amp;"*"</f>
        <v>3544*</v>
      </c>
      <c r="I15" s="20" t="s">
        <v>8</v>
      </c>
      <c r="J15" s="20" t="s">
        <v>8</v>
      </c>
      <c r="K15" s="20" t="s">
        <v>8</v>
      </c>
      <c r="L15" s="21" t="s">
        <v>3</v>
      </c>
    </row>
    <row r="16" spans="1:12" ht="25.5" customHeight="1" x14ac:dyDescent="0.25">
      <c r="A16" s="3" t="s">
        <v>271</v>
      </c>
      <c r="B16" s="4" t="s">
        <v>49</v>
      </c>
      <c r="C16" s="5" t="s">
        <v>7</v>
      </c>
      <c r="D16" s="9" t="str">
        <f>12416+179+140+496+500&amp;"*"</f>
        <v>13731*</v>
      </c>
      <c r="E16" s="1" t="s">
        <v>8</v>
      </c>
      <c r="F16" s="17" t="s">
        <v>8</v>
      </c>
      <c r="G16" s="18" t="s">
        <v>14</v>
      </c>
      <c r="H16" s="19" t="str">
        <f>D16</f>
        <v>13731*</v>
      </c>
      <c r="I16" s="21" t="s">
        <v>8</v>
      </c>
      <c r="J16" s="20" t="s">
        <v>8</v>
      </c>
      <c r="K16" s="22" t="s">
        <v>8</v>
      </c>
      <c r="L16" s="24" t="s">
        <v>3</v>
      </c>
    </row>
    <row r="17" spans="1:12" x14ac:dyDescent="0.25">
      <c r="A17" s="12" t="s">
        <v>234</v>
      </c>
      <c r="B17" s="13"/>
      <c r="C17" s="13"/>
      <c r="D17" s="13"/>
      <c r="E17" s="13"/>
      <c r="F17" s="13"/>
      <c r="G17" s="13"/>
      <c r="H17" s="13"/>
      <c r="I17" s="13"/>
      <c r="J17" s="13"/>
      <c r="K17" s="13"/>
      <c r="L17" s="13"/>
    </row>
    <row r="18" spans="1:12" ht="45" x14ac:dyDescent="0.25">
      <c r="A18" s="5" t="s">
        <v>102</v>
      </c>
      <c r="B18" s="5" t="s">
        <v>107</v>
      </c>
      <c r="C18" s="5" t="s">
        <v>26</v>
      </c>
      <c r="D18" s="7">
        <v>15</v>
      </c>
      <c r="E18" s="7">
        <v>186</v>
      </c>
      <c r="F18" s="15" t="s">
        <v>242</v>
      </c>
      <c r="G18" s="16">
        <v>329</v>
      </c>
      <c r="H18" s="57" t="s">
        <v>264</v>
      </c>
      <c r="I18" s="19" t="s">
        <v>8</v>
      </c>
      <c r="J18" s="21" t="s">
        <v>8</v>
      </c>
      <c r="K18" s="22" t="s">
        <v>8</v>
      </c>
      <c r="L18" s="24" t="s">
        <v>3</v>
      </c>
    </row>
    <row r="19" spans="1:12" s="48" customFormat="1" ht="30.75" customHeight="1" x14ac:dyDescent="0.25">
      <c r="A19" s="5" t="s">
        <v>103</v>
      </c>
      <c r="B19" s="5" t="s">
        <v>6</v>
      </c>
      <c r="C19" s="5" t="s">
        <v>26</v>
      </c>
      <c r="D19" s="47">
        <v>1300</v>
      </c>
      <c r="E19" s="47">
        <v>1206</v>
      </c>
      <c r="F19" s="37" t="s">
        <v>245</v>
      </c>
      <c r="G19" s="16">
        <v>300</v>
      </c>
      <c r="H19" s="57">
        <v>1300</v>
      </c>
      <c r="I19" s="19" t="s">
        <v>8</v>
      </c>
      <c r="J19" s="21" t="s">
        <v>8</v>
      </c>
      <c r="K19" s="22" t="s">
        <v>8</v>
      </c>
      <c r="L19" s="24" t="s">
        <v>3</v>
      </c>
    </row>
    <row r="20" spans="1:12" ht="30" x14ac:dyDescent="0.25">
      <c r="A20" s="5" t="s">
        <v>104</v>
      </c>
      <c r="B20" s="5" t="s">
        <v>6</v>
      </c>
      <c r="C20" s="5" t="s">
        <v>26</v>
      </c>
      <c r="D20" s="47">
        <v>1350</v>
      </c>
      <c r="E20" s="47">
        <v>1221</v>
      </c>
      <c r="F20" s="37" t="s">
        <v>243</v>
      </c>
      <c r="G20" s="16">
        <v>112</v>
      </c>
      <c r="H20" s="57">
        <v>1350</v>
      </c>
      <c r="I20" s="19" t="s">
        <v>8</v>
      </c>
      <c r="J20" s="21" t="s">
        <v>8</v>
      </c>
      <c r="K20" s="22" t="s">
        <v>8</v>
      </c>
      <c r="L20" s="24" t="s">
        <v>3</v>
      </c>
    </row>
    <row r="21" spans="1:12" ht="30" x14ac:dyDescent="0.25">
      <c r="A21" s="5" t="s">
        <v>106</v>
      </c>
      <c r="B21" s="5" t="s">
        <v>17</v>
      </c>
      <c r="C21" s="4" t="s">
        <v>26</v>
      </c>
      <c r="D21" s="47">
        <v>1585</v>
      </c>
      <c r="E21" s="47">
        <v>1178</v>
      </c>
      <c r="F21" s="15" t="s">
        <v>244</v>
      </c>
      <c r="G21" s="16">
        <v>70</v>
      </c>
      <c r="H21" s="57">
        <v>1585</v>
      </c>
      <c r="I21" s="19" t="s">
        <v>8</v>
      </c>
      <c r="J21" s="20" t="s">
        <v>8</v>
      </c>
      <c r="K21" s="22" t="s">
        <v>8</v>
      </c>
      <c r="L21" s="24" t="s">
        <v>3</v>
      </c>
    </row>
    <row r="22" spans="1:12" ht="27" customHeight="1" x14ac:dyDescent="0.25">
      <c r="A22" s="5" t="s">
        <v>105</v>
      </c>
      <c r="B22" s="4" t="s">
        <v>108</v>
      </c>
      <c r="C22" s="4" t="s">
        <v>26</v>
      </c>
      <c r="D22" s="7">
        <v>548</v>
      </c>
      <c r="E22" s="7">
        <v>1046</v>
      </c>
      <c r="F22" s="15" t="s">
        <v>246</v>
      </c>
      <c r="G22" s="16">
        <v>239</v>
      </c>
      <c r="H22" s="57" t="s">
        <v>265</v>
      </c>
      <c r="I22" s="19" t="s">
        <v>8</v>
      </c>
      <c r="J22" s="20" t="s">
        <v>8</v>
      </c>
      <c r="K22" s="22" t="s">
        <v>8</v>
      </c>
      <c r="L22" s="24" t="s">
        <v>3</v>
      </c>
    </row>
    <row r="23" spans="1:12" ht="17.25" customHeight="1" x14ac:dyDescent="0.25">
      <c r="A23" s="60" t="s">
        <v>235</v>
      </c>
      <c r="B23" s="61"/>
      <c r="C23" s="13"/>
      <c r="D23" s="13"/>
      <c r="E23" s="13"/>
      <c r="F23" s="13"/>
      <c r="G23" s="13"/>
      <c r="H23" s="13"/>
      <c r="I23" s="13"/>
      <c r="J23" s="13"/>
      <c r="K23" s="13"/>
      <c r="L23" s="13"/>
    </row>
    <row r="24" spans="1:12" ht="30" x14ac:dyDescent="0.25">
      <c r="A24" s="5" t="s">
        <v>57</v>
      </c>
      <c r="B24" s="5" t="s">
        <v>227</v>
      </c>
      <c r="C24" s="6" t="s">
        <v>65</v>
      </c>
      <c r="D24" s="7">
        <v>545</v>
      </c>
      <c r="E24" s="7">
        <v>1370</v>
      </c>
      <c r="F24" s="15" t="s">
        <v>66</v>
      </c>
      <c r="G24" s="16">
        <v>67</v>
      </c>
      <c r="H24" s="19">
        <v>1414</v>
      </c>
      <c r="I24" s="19">
        <v>1299</v>
      </c>
      <c r="J24" s="23" t="s">
        <v>263</v>
      </c>
      <c r="K24" s="22">
        <v>67</v>
      </c>
      <c r="L24" s="24" t="s">
        <v>3</v>
      </c>
    </row>
    <row r="25" spans="1:12" ht="30" x14ac:dyDescent="0.25">
      <c r="A25" s="5" t="s">
        <v>58</v>
      </c>
      <c r="B25" s="5" t="s">
        <v>110</v>
      </c>
      <c r="C25" s="6" t="s">
        <v>26</v>
      </c>
      <c r="D25" s="7">
        <v>10933</v>
      </c>
      <c r="E25" s="7">
        <v>1000</v>
      </c>
      <c r="F25" s="15" t="s">
        <v>68</v>
      </c>
      <c r="G25" s="16">
        <v>305</v>
      </c>
      <c r="H25" s="19" t="str">
        <f>D25&amp;"*"</f>
        <v>10933*</v>
      </c>
      <c r="I25" s="19" t="s">
        <v>8</v>
      </c>
      <c r="J25" s="21" t="s">
        <v>8</v>
      </c>
      <c r="K25" s="32" t="s">
        <v>8</v>
      </c>
      <c r="L25" s="24" t="s">
        <v>3</v>
      </c>
    </row>
    <row r="26" spans="1:12" ht="60" x14ac:dyDescent="0.25">
      <c r="A26" s="5" t="s">
        <v>59</v>
      </c>
      <c r="B26" s="5" t="s">
        <v>111</v>
      </c>
      <c r="C26" s="6" t="s">
        <v>26</v>
      </c>
      <c r="D26" s="7">
        <v>2300</v>
      </c>
      <c r="E26" s="7">
        <v>3000</v>
      </c>
      <c r="F26" s="15" t="s">
        <v>73</v>
      </c>
      <c r="G26" s="16">
        <v>463</v>
      </c>
      <c r="H26" s="19" t="s">
        <v>229</v>
      </c>
      <c r="I26" s="19" t="s">
        <v>8</v>
      </c>
      <c r="J26" s="21" t="s">
        <v>8</v>
      </c>
      <c r="K26" s="32" t="s">
        <v>8</v>
      </c>
      <c r="L26" s="24" t="s">
        <v>3</v>
      </c>
    </row>
    <row r="27" spans="1:12" ht="30" x14ac:dyDescent="0.25">
      <c r="A27" s="5" t="s">
        <v>60</v>
      </c>
      <c r="B27" s="5" t="s">
        <v>109</v>
      </c>
      <c r="C27" s="6" t="s">
        <v>65</v>
      </c>
      <c r="D27" s="7">
        <v>4050</v>
      </c>
      <c r="E27" s="7">
        <v>2500</v>
      </c>
      <c r="F27" s="15" t="s">
        <v>69</v>
      </c>
      <c r="G27" s="16">
        <v>875</v>
      </c>
      <c r="H27" s="19">
        <v>10167</v>
      </c>
      <c r="I27" s="19">
        <v>4334</v>
      </c>
      <c r="J27" s="23" t="s">
        <v>263</v>
      </c>
      <c r="K27" s="22">
        <v>875</v>
      </c>
      <c r="L27" s="24" t="s">
        <v>3</v>
      </c>
    </row>
    <row r="28" spans="1:12" ht="29.1" customHeight="1" x14ac:dyDescent="0.25">
      <c r="A28" s="5" t="s">
        <v>61</v>
      </c>
      <c r="B28" s="5" t="s">
        <v>228</v>
      </c>
      <c r="C28" s="6" t="s">
        <v>26</v>
      </c>
      <c r="D28" s="7">
        <v>0</v>
      </c>
      <c r="E28" s="7">
        <v>600</v>
      </c>
      <c r="F28" s="15" t="s">
        <v>70</v>
      </c>
      <c r="G28" s="16">
        <v>1182</v>
      </c>
      <c r="H28" s="19" t="s">
        <v>230</v>
      </c>
      <c r="I28" s="19" t="s">
        <v>8</v>
      </c>
      <c r="J28" s="21" t="s">
        <v>8</v>
      </c>
      <c r="K28" s="32" t="s">
        <v>8</v>
      </c>
      <c r="L28" s="24" t="s">
        <v>3</v>
      </c>
    </row>
    <row r="29" spans="1:12" ht="62.1" customHeight="1" x14ac:dyDescent="0.25">
      <c r="A29" s="5" t="s">
        <v>62</v>
      </c>
      <c r="B29" s="5" t="s">
        <v>112</v>
      </c>
      <c r="C29" s="6" t="s">
        <v>26</v>
      </c>
      <c r="D29" s="7">
        <v>7734</v>
      </c>
      <c r="E29" s="7">
        <v>3350</v>
      </c>
      <c r="F29" s="15" t="s">
        <v>72</v>
      </c>
      <c r="G29" s="16">
        <v>89</v>
      </c>
      <c r="H29" s="19" t="s">
        <v>231</v>
      </c>
      <c r="I29" s="19" t="s">
        <v>8</v>
      </c>
      <c r="J29" s="21" t="s">
        <v>8</v>
      </c>
      <c r="K29" s="32" t="s">
        <v>8</v>
      </c>
      <c r="L29" s="24" t="s">
        <v>3</v>
      </c>
    </row>
    <row r="30" spans="1:12" ht="30" customHeight="1" x14ac:dyDescent="0.25">
      <c r="A30" s="5" t="s">
        <v>63</v>
      </c>
      <c r="B30" s="5" t="s">
        <v>114</v>
      </c>
      <c r="C30" s="6" t="s">
        <v>65</v>
      </c>
      <c r="D30" s="7">
        <v>722</v>
      </c>
      <c r="E30" s="7">
        <v>1200</v>
      </c>
      <c r="F30" s="15" t="s">
        <v>67</v>
      </c>
      <c r="G30" s="16">
        <v>69</v>
      </c>
      <c r="H30" s="19">
        <v>1684</v>
      </c>
      <c r="I30" s="19">
        <v>39</v>
      </c>
      <c r="J30" s="23" t="s">
        <v>263</v>
      </c>
      <c r="K30" s="22">
        <v>69</v>
      </c>
      <c r="L30" s="24" t="s">
        <v>3</v>
      </c>
    </row>
    <row r="31" spans="1:12" ht="102" customHeight="1" x14ac:dyDescent="0.25">
      <c r="A31" s="5" t="s">
        <v>64</v>
      </c>
      <c r="B31" s="5" t="s">
        <v>113</v>
      </c>
      <c r="C31" s="6" t="s">
        <v>65</v>
      </c>
      <c r="D31" s="7">
        <v>5328</v>
      </c>
      <c r="E31" s="7">
        <v>6000</v>
      </c>
      <c r="F31" s="15" t="s">
        <v>71</v>
      </c>
      <c r="G31" s="16">
        <v>1234</v>
      </c>
      <c r="H31" s="19">
        <v>13529</v>
      </c>
      <c r="I31" s="19">
        <v>2123</v>
      </c>
      <c r="J31" s="23" t="s">
        <v>263</v>
      </c>
      <c r="K31" s="22">
        <v>1234</v>
      </c>
      <c r="L31" s="24" t="s">
        <v>3</v>
      </c>
    </row>
    <row r="32" spans="1:12" ht="18.75" customHeight="1" x14ac:dyDescent="0.25">
      <c r="A32" s="12" t="s">
        <v>236</v>
      </c>
      <c r="B32" s="13"/>
      <c r="C32" s="13"/>
      <c r="D32" s="13"/>
      <c r="E32" s="13"/>
      <c r="F32" s="13"/>
      <c r="G32" s="13"/>
      <c r="H32" s="13"/>
      <c r="I32" s="13"/>
      <c r="J32" s="13"/>
      <c r="K32" s="13"/>
      <c r="L32" s="13"/>
    </row>
    <row r="33" spans="1:12" ht="30.75" customHeight="1" x14ac:dyDescent="0.25">
      <c r="A33" s="14" t="s">
        <v>51</v>
      </c>
      <c r="B33" s="5" t="s">
        <v>54</v>
      </c>
      <c r="C33" s="6" t="s">
        <v>65</v>
      </c>
      <c r="D33" s="7">
        <v>260</v>
      </c>
      <c r="E33" s="7">
        <v>1367</v>
      </c>
      <c r="F33" s="15" t="s">
        <v>223</v>
      </c>
      <c r="G33" s="16">
        <v>175</v>
      </c>
      <c r="H33" s="19">
        <v>105</v>
      </c>
      <c r="I33" s="19">
        <v>930</v>
      </c>
      <c r="J33" s="23" t="s">
        <v>263</v>
      </c>
      <c r="K33" s="32">
        <v>175</v>
      </c>
      <c r="L33" s="24" t="s">
        <v>3</v>
      </c>
    </row>
    <row r="34" spans="1:12" x14ac:dyDescent="0.25">
      <c r="A34" s="14" t="s">
        <v>56</v>
      </c>
      <c r="B34" s="3" t="s">
        <v>55</v>
      </c>
      <c r="C34" s="6" t="s">
        <v>65</v>
      </c>
      <c r="D34" s="7">
        <v>900</v>
      </c>
      <c r="E34" s="7">
        <v>1100</v>
      </c>
      <c r="F34" s="15" t="s">
        <v>224</v>
      </c>
      <c r="G34" s="31">
        <v>278</v>
      </c>
      <c r="H34" s="19">
        <v>760</v>
      </c>
      <c r="I34" s="19">
        <v>1023</v>
      </c>
      <c r="J34" s="23" t="s">
        <v>224</v>
      </c>
      <c r="K34" s="33">
        <v>278</v>
      </c>
      <c r="L34" s="24" t="s">
        <v>3</v>
      </c>
    </row>
    <row r="35" spans="1:12" ht="30.75" customHeight="1" x14ac:dyDescent="0.25">
      <c r="A35" s="14" t="s">
        <v>50</v>
      </c>
      <c r="B35" s="3" t="s">
        <v>115</v>
      </c>
      <c r="C35" s="5" t="s">
        <v>9</v>
      </c>
      <c r="D35" s="47">
        <v>10100</v>
      </c>
      <c r="E35" s="7">
        <v>6800</v>
      </c>
      <c r="F35" s="15" t="s">
        <v>53</v>
      </c>
      <c r="G35" s="16">
        <v>2165</v>
      </c>
      <c r="H35" s="19" t="s">
        <v>225</v>
      </c>
      <c r="I35" s="19" t="s">
        <v>226</v>
      </c>
      <c r="J35" s="23" t="s">
        <v>263</v>
      </c>
      <c r="K35" s="33">
        <v>2165</v>
      </c>
      <c r="L35" s="24" t="s">
        <v>3</v>
      </c>
    </row>
    <row r="36" spans="1:12" x14ac:dyDescent="0.25">
      <c r="A36" s="12" t="s">
        <v>237</v>
      </c>
      <c r="B36" s="13"/>
      <c r="C36" s="13"/>
      <c r="D36" s="13"/>
      <c r="E36" s="13"/>
      <c r="F36" s="13"/>
      <c r="G36" s="13"/>
      <c r="H36" s="13"/>
      <c r="I36" s="13"/>
      <c r="J36" s="13"/>
      <c r="K36" s="13"/>
      <c r="L36" s="13"/>
    </row>
    <row r="37" spans="1:12" ht="30" x14ac:dyDescent="0.25">
      <c r="A37" s="6" t="s">
        <v>74</v>
      </c>
      <c r="B37" s="6" t="s">
        <v>192</v>
      </c>
      <c r="C37" s="5" t="s">
        <v>9</v>
      </c>
      <c r="D37" s="7">
        <v>1500</v>
      </c>
      <c r="E37" s="7">
        <v>920</v>
      </c>
      <c r="F37" s="15" t="s">
        <v>75</v>
      </c>
      <c r="G37" s="16">
        <v>58.1</v>
      </c>
      <c r="H37" s="19" t="str">
        <f>D37&amp;"*"</f>
        <v>1500*</v>
      </c>
      <c r="I37" s="34" t="s">
        <v>8</v>
      </c>
      <c r="J37" s="34" t="s">
        <v>8</v>
      </c>
      <c r="K37" s="34" t="s">
        <v>8</v>
      </c>
      <c r="L37" s="34" t="s">
        <v>8</v>
      </c>
    </row>
    <row r="38" spans="1:12" x14ac:dyDescent="0.25">
      <c r="A38" s="6" t="s">
        <v>76</v>
      </c>
      <c r="B38" s="6" t="s">
        <v>193</v>
      </c>
      <c r="C38" s="5" t="s">
        <v>9</v>
      </c>
      <c r="D38" s="7">
        <v>224</v>
      </c>
      <c r="E38" s="7">
        <v>700</v>
      </c>
      <c r="F38" s="15" t="s">
        <v>77</v>
      </c>
      <c r="G38" s="16">
        <v>100</v>
      </c>
      <c r="H38" s="19" t="str">
        <f>D38&amp;"*"</f>
        <v>224*</v>
      </c>
      <c r="I38" s="34" t="s">
        <v>8</v>
      </c>
      <c r="J38" s="34" t="s">
        <v>8</v>
      </c>
      <c r="K38" s="34" t="s">
        <v>8</v>
      </c>
      <c r="L38" s="34" t="s">
        <v>8</v>
      </c>
    </row>
    <row r="39" spans="1:12" x14ac:dyDescent="0.25">
      <c r="A39" s="6" t="s">
        <v>78</v>
      </c>
      <c r="B39" s="6" t="s">
        <v>192</v>
      </c>
      <c r="C39" s="5" t="s">
        <v>9</v>
      </c>
      <c r="D39" s="7">
        <v>406</v>
      </c>
      <c r="E39" s="7">
        <v>547</v>
      </c>
      <c r="F39" s="15" t="s">
        <v>79</v>
      </c>
      <c r="G39" s="16">
        <v>14.7</v>
      </c>
      <c r="H39" s="19" t="str">
        <f>D39&amp;"*"</f>
        <v>406*</v>
      </c>
      <c r="I39" s="34" t="s">
        <v>8</v>
      </c>
      <c r="J39" s="34" t="s">
        <v>8</v>
      </c>
      <c r="K39" s="34" t="s">
        <v>8</v>
      </c>
      <c r="L39" s="34" t="s">
        <v>8</v>
      </c>
    </row>
    <row r="40" spans="1:12" x14ac:dyDescent="0.25">
      <c r="A40" s="6" t="s">
        <v>80</v>
      </c>
      <c r="B40" s="6" t="s">
        <v>193</v>
      </c>
      <c r="C40" s="6" t="s">
        <v>65</v>
      </c>
      <c r="D40" s="7">
        <v>1001</v>
      </c>
      <c r="E40" s="7">
        <v>2757</v>
      </c>
      <c r="F40" s="15" t="s">
        <v>81</v>
      </c>
      <c r="G40" s="16">
        <v>107.1</v>
      </c>
      <c r="H40" s="19">
        <v>70</v>
      </c>
      <c r="I40" s="19">
        <f>+E40</f>
        <v>2757</v>
      </c>
      <c r="J40" s="23" t="s">
        <v>263</v>
      </c>
      <c r="K40" s="35">
        <v>107.1</v>
      </c>
      <c r="L40" s="36" t="s">
        <v>3</v>
      </c>
    </row>
    <row r="41" spans="1:12" x14ac:dyDescent="0.25">
      <c r="A41" s="6" t="s">
        <v>82</v>
      </c>
      <c r="B41" s="6" t="s">
        <v>192</v>
      </c>
      <c r="C41" s="5" t="s">
        <v>9</v>
      </c>
      <c r="D41" s="7">
        <v>231</v>
      </c>
      <c r="E41" s="7">
        <v>431</v>
      </c>
      <c r="F41" s="15" t="s">
        <v>83</v>
      </c>
      <c r="G41" s="16">
        <v>671.05399999999997</v>
      </c>
      <c r="H41" s="19" t="str">
        <f>D41&amp;"*"</f>
        <v>231*</v>
      </c>
      <c r="I41" s="34" t="s">
        <v>8</v>
      </c>
      <c r="J41" s="34" t="s">
        <v>8</v>
      </c>
      <c r="K41" s="34" t="s">
        <v>8</v>
      </c>
      <c r="L41" s="34" t="s">
        <v>8</v>
      </c>
    </row>
    <row r="42" spans="1:12" ht="30" x14ac:dyDescent="0.25">
      <c r="A42" s="6" t="s">
        <v>84</v>
      </c>
      <c r="B42" s="6" t="s">
        <v>195</v>
      </c>
      <c r="C42" s="6" t="s">
        <v>65</v>
      </c>
      <c r="D42" s="7">
        <v>1922</v>
      </c>
      <c r="E42" s="7">
        <v>4660</v>
      </c>
      <c r="F42" s="15" t="s">
        <v>11</v>
      </c>
      <c r="G42" s="16">
        <v>84.102999999999994</v>
      </c>
      <c r="H42" s="19">
        <v>2586</v>
      </c>
      <c r="I42" s="19">
        <f>+E42</f>
        <v>4660</v>
      </c>
      <c r="J42" s="23" t="s">
        <v>263</v>
      </c>
      <c r="K42" s="35">
        <v>84.102999999999994</v>
      </c>
      <c r="L42" s="36" t="s">
        <v>3</v>
      </c>
    </row>
    <row r="43" spans="1:12" ht="30" x14ac:dyDescent="0.25">
      <c r="A43" s="6" t="s">
        <v>85</v>
      </c>
      <c r="B43" s="6" t="s">
        <v>101</v>
      </c>
      <c r="C43" s="6" t="s">
        <v>65</v>
      </c>
      <c r="D43" s="7">
        <v>1035</v>
      </c>
      <c r="E43" s="7">
        <v>1286</v>
      </c>
      <c r="F43" s="15" t="s">
        <v>86</v>
      </c>
      <c r="G43" s="16">
        <v>2713.26</v>
      </c>
      <c r="H43" s="19">
        <v>1377</v>
      </c>
      <c r="I43" s="19">
        <f>+E43</f>
        <v>1286</v>
      </c>
      <c r="J43" s="23" t="s">
        <v>263</v>
      </c>
      <c r="K43" s="35">
        <v>2713.26</v>
      </c>
      <c r="L43" s="36" t="s">
        <v>3</v>
      </c>
    </row>
    <row r="44" spans="1:12" ht="30" x14ac:dyDescent="0.25">
      <c r="A44" s="6" t="s">
        <v>87</v>
      </c>
      <c r="B44" s="6" t="s">
        <v>195</v>
      </c>
      <c r="C44" s="6" t="s">
        <v>65</v>
      </c>
      <c r="D44" s="7">
        <v>2018</v>
      </c>
      <c r="E44" s="7">
        <v>4254</v>
      </c>
      <c r="F44" s="15" t="s">
        <v>88</v>
      </c>
      <c r="G44" s="16">
        <v>106.63500000000001</v>
      </c>
      <c r="H44" s="19">
        <v>6764</v>
      </c>
      <c r="I44" s="19">
        <f>+E44</f>
        <v>4254</v>
      </c>
      <c r="J44" s="23" t="s">
        <v>263</v>
      </c>
      <c r="K44" s="35">
        <v>106.63500000000001</v>
      </c>
      <c r="L44" s="36" t="s">
        <v>3</v>
      </c>
    </row>
    <row r="45" spans="1:12" x14ac:dyDescent="0.25">
      <c r="A45" s="6" t="s">
        <v>89</v>
      </c>
      <c r="B45" s="6" t="s">
        <v>192</v>
      </c>
      <c r="C45" s="5" t="s">
        <v>9</v>
      </c>
      <c r="D45" s="7">
        <v>274</v>
      </c>
      <c r="E45" s="7">
        <v>692</v>
      </c>
      <c r="F45" s="15" t="s">
        <v>90</v>
      </c>
      <c r="G45" s="16">
        <v>28.3</v>
      </c>
      <c r="H45" s="19" t="str">
        <f t="shared" ref="H45:H46" si="0">D45&amp;"*"</f>
        <v>274*</v>
      </c>
      <c r="I45" s="34" t="s">
        <v>8</v>
      </c>
      <c r="J45" s="34" t="s">
        <v>8</v>
      </c>
      <c r="K45" s="34" t="s">
        <v>8</v>
      </c>
      <c r="L45" s="34" t="s">
        <v>8</v>
      </c>
    </row>
    <row r="46" spans="1:12" x14ac:dyDescent="0.25">
      <c r="A46" s="6" t="s">
        <v>91</v>
      </c>
      <c r="B46" s="6" t="s">
        <v>194</v>
      </c>
      <c r="C46" s="5" t="s">
        <v>9</v>
      </c>
      <c r="D46" s="7">
        <v>1425</v>
      </c>
      <c r="E46" s="7">
        <v>2189</v>
      </c>
      <c r="F46" s="15" t="s">
        <v>92</v>
      </c>
      <c r="G46" s="16">
        <v>79.91</v>
      </c>
      <c r="H46" s="19" t="str">
        <f t="shared" si="0"/>
        <v>1425*</v>
      </c>
      <c r="I46" s="34" t="s">
        <v>8</v>
      </c>
      <c r="J46" s="34" t="s">
        <v>8</v>
      </c>
      <c r="K46" s="34" t="s">
        <v>8</v>
      </c>
      <c r="L46" s="34" t="s">
        <v>8</v>
      </c>
    </row>
    <row r="47" spans="1:12" ht="30" x14ac:dyDescent="0.25">
      <c r="A47" s="6" t="s">
        <v>93</v>
      </c>
      <c r="B47" s="6" t="s">
        <v>193</v>
      </c>
      <c r="C47" s="6" t="s">
        <v>65</v>
      </c>
      <c r="D47" s="7">
        <v>663</v>
      </c>
      <c r="E47" s="7">
        <v>4887</v>
      </c>
      <c r="F47" s="15" t="s">
        <v>94</v>
      </c>
      <c r="G47" s="16">
        <v>29.971</v>
      </c>
      <c r="H47" s="19">
        <v>883</v>
      </c>
      <c r="I47" s="19">
        <f>+E47</f>
        <v>4887</v>
      </c>
      <c r="J47" s="23" t="s">
        <v>263</v>
      </c>
      <c r="K47" s="35">
        <v>29.971</v>
      </c>
      <c r="L47" s="36" t="s">
        <v>3</v>
      </c>
    </row>
    <row r="48" spans="1:12" x14ac:dyDescent="0.25">
      <c r="A48" s="6" t="s">
        <v>95</v>
      </c>
      <c r="B48" s="6" t="s">
        <v>193</v>
      </c>
      <c r="C48" s="5" t="s">
        <v>9</v>
      </c>
      <c r="D48" s="7">
        <v>1221</v>
      </c>
      <c r="E48" s="7">
        <v>2522</v>
      </c>
      <c r="F48" s="15" t="s">
        <v>96</v>
      </c>
      <c r="G48" s="16">
        <v>283.39999999999998</v>
      </c>
      <c r="H48" s="19" t="str">
        <f t="shared" ref="H48:H50" si="1">D48&amp;"*"</f>
        <v>1221*</v>
      </c>
      <c r="I48" s="34" t="s">
        <v>8</v>
      </c>
      <c r="J48" s="34" t="s">
        <v>8</v>
      </c>
      <c r="K48" s="34" t="s">
        <v>8</v>
      </c>
      <c r="L48" s="34" t="s">
        <v>8</v>
      </c>
    </row>
    <row r="49" spans="1:12" x14ac:dyDescent="0.25">
      <c r="A49" s="6" t="s">
        <v>97</v>
      </c>
      <c r="B49" s="6" t="s">
        <v>192</v>
      </c>
      <c r="C49" s="5" t="s">
        <v>9</v>
      </c>
      <c r="D49" s="7">
        <v>1205</v>
      </c>
      <c r="E49" s="7">
        <v>2201</v>
      </c>
      <c r="F49" s="15" t="s">
        <v>98</v>
      </c>
      <c r="G49" s="16">
        <v>210.6</v>
      </c>
      <c r="H49" s="19" t="str">
        <f t="shared" si="1"/>
        <v>1205*</v>
      </c>
      <c r="I49" s="34" t="s">
        <v>8</v>
      </c>
      <c r="J49" s="34" t="s">
        <v>8</v>
      </c>
      <c r="K49" s="34" t="s">
        <v>8</v>
      </c>
      <c r="L49" s="34" t="s">
        <v>8</v>
      </c>
    </row>
    <row r="50" spans="1:12" x14ac:dyDescent="0.25">
      <c r="A50" s="6" t="s">
        <v>99</v>
      </c>
      <c r="B50" s="6" t="s">
        <v>192</v>
      </c>
      <c r="C50" s="5" t="s">
        <v>9</v>
      </c>
      <c r="D50" s="7">
        <v>501</v>
      </c>
      <c r="E50" s="7">
        <v>556</v>
      </c>
      <c r="F50" s="15" t="s">
        <v>100</v>
      </c>
      <c r="G50" s="16">
        <v>103.366</v>
      </c>
      <c r="H50" s="19" t="str">
        <f t="shared" si="1"/>
        <v>501*</v>
      </c>
      <c r="I50" s="34" t="s">
        <v>8</v>
      </c>
      <c r="J50" s="34" t="s">
        <v>8</v>
      </c>
      <c r="K50" s="34" t="s">
        <v>8</v>
      </c>
      <c r="L50" s="34" t="s">
        <v>8</v>
      </c>
    </row>
    <row r="51" spans="1:12" x14ac:dyDescent="0.25">
      <c r="A51" s="12" t="s">
        <v>238</v>
      </c>
      <c r="B51" s="13"/>
      <c r="C51" s="13"/>
      <c r="D51" s="13"/>
      <c r="E51" s="13"/>
      <c r="F51" s="13"/>
      <c r="G51" s="13"/>
      <c r="H51" s="13"/>
      <c r="I51" s="13"/>
      <c r="J51" s="13"/>
      <c r="K51" s="13"/>
      <c r="L51" s="13"/>
    </row>
    <row r="52" spans="1:12" ht="30" x14ac:dyDescent="0.25">
      <c r="A52" s="5" t="s">
        <v>202</v>
      </c>
      <c r="B52" s="6" t="s">
        <v>219</v>
      </c>
      <c r="C52" s="6" t="s">
        <v>26</v>
      </c>
      <c r="D52" s="7">
        <v>3995</v>
      </c>
      <c r="E52" s="7">
        <v>703</v>
      </c>
      <c r="F52" s="15" t="s">
        <v>116</v>
      </c>
      <c r="G52" s="16">
        <v>725</v>
      </c>
      <c r="H52" s="19" t="str">
        <f>D52&amp;"*"</f>
        <v>3995*</v>
      </c>
      <c r="I52" s="19" t="s">
        <v>8</v>
      </c>
      <c r="J52" s="21" t="s">
        <v>8</v>
      </c>
      <c r="K52" s="35" t="s">
        <v>8</v>
      </c>
      <c r="L52" s="38" t="s">
        <v>2</v>
      </c>
    </row>
    <row r="53" spans="1:12" ht="30" x14ac:dyDescent="0.25">
      <c r="A53" s="5" t="s">
        <v>117</v>
      </c>
      <c r="B53" s="6" t="s">
        <v>218</v>
      </c>
      <c r="C53" s="6" t="s">
        <v>26</v>
      </c>
      <c r="D53" s="7">
        <v>1044</v>
      </c>
      <c r="E53" s="7">
        <v>8645</v>
      </c>
      <c r="F53" s="15" t="s">
        <v>118</v>
      </c>
      <c r="G53" s="16">
        <v>2851.848</v>
      </c>
      <c r="H53" s="19" t="s">
        <v>253</v>
      </c>
      <c r="I53" s="21" t="s">
        <v>8</v>
      </c>
      <c r="J53" s="21" t="s">
        <v>8</v>
      </c>
      <c r="K53" s="32" t="s">
        <v>8</v>
      </c>
      <c r="L53" s="38" t="s">
        <v>2</v>
      </c>
    </row>
    <row r="54" spans="1:12" x14ac:dyDescent="0.25">
      <c r="A54" s="5" t="s">
        <v>119</v>
      </c>
      <c r="B54" s="6" t="s">
        <v>220</v>
      </c>
      <c r="C54" s="6" t="s">
        <v>26</v>
      </c>
      <c r="D54" s="7">
        <v>76</v>
      </c>
      <c r="E54" s="7">
        <v>109</v>
      </c>
      <c r="F54" s="15" t="s">
        <v>120</v>
      </c>
      <c r="G54" s="16">
        <v>9.3290000000000006</v>
      </c>
      <c r="H54" s="19" t="str">
        <f>D54&amp;"*"</f>
        <v>76*</v>
      </c>
      <c r="I54" s="21" t="s">
        <v>8</v>
      </c>
      <c r="J54" s="21" t="s">
        <v>8</v>
      </c>
      <c r="K54" s="32" t="s">
        <v>8</v>
      </c>
      <c r="L54" s="38" t="s">
        <v>2</v>
      </c>
    </row>
    <row r="55" spans="1:12" ht="45" x14ac:dyDescent="0.25">
      <c r="A55" t="s">
        <v>203</v>
      </c>
      <c r="B55" s="6" t="s">
        <v>220</v>
      </c>
      <c r="C55" s="6" t="s">
        <v>26</v>
      </c>
      <c r="D55" s="7">
        <v>1575</v>
      </c>
      <c r="E55" s="7">
        <v>50</v>
      </c>
      <c r="F55" s="15" t="s">
        <v>121</v>
      </c>
      <c r="G55" s="16">
        <v>50</v>
      </c>
      <c r="H55" s="19" t="str">
        <f t="shared" ref="H55:H56" si="2">D55&amp;"*"</f>
        <v>1575*</v>
      </c>
      <c r="I55" s="21" t="s">
        <v>8</v>
      </c>
      <c r="J55" s="21" t="s">
        <v>8</v>
      </c>
      <c r="K55" s="32" t="s">
        <v>8</v>
      </c>
      <c r="L55" s="38" t="s">
        <v>2</v>
      </c>
    </row>
    <row r="56" spans="1:12" ht="30" x14ac:dyDescent="0.25">
      <c r="A56" s="5" t="s">
        <v>122</v>
      </c>
      <c r="B56" s="6" t="s">
        <v>220</v>
      </c>
      <c r="C56" s="6" t="s">
        <v>26</v>
      </c>
      <c r="D56" s="7">
        <v>630</v>
      </c>
      <c r="E56" s="7">
        <v>480</v>
      </c>
      <c r="F56" s="15" t="s">
        <v>123</v>
      </c>
      <c r="G56" s="16">
        <v>185</v>
      </c>
      <c r="H56" s="19" t="str">
        <f t="shared" si="2"/>
        <v>630*</v>
      </c>
      <c r="I56" s="21" t="s">
        <v>8</v>
      </c>
      <c r="J56" s="21" t="s">
        <v>8</v>
      </c>
      <c r="K56" s="32" t="s">
        <v>8</v>
      </c>
      <c r="L56" s="38" t="s">
        <v>2</v>
      </c>
    </row>
    <row r="57" spans="1:12" ht="30" x14ac:dyDescent="0.25">
      <c r="A57" s="5" t="s">
        <v>124</v>
      </c>
      <c r="B57" s="6" t="s">
        <v>220</v>
      </c>
      <c r="C57" s="6" t="s">
        <v>65</v>
      </c>
      <c r="D57" s="7">
        <v>14</v>
      </c>
      <c r="E57" s="7">
        <v>26</v>
      </c>
      <c r="F57" s="15" t="s">
        <v>260</v>
      </c>
      <c r="G57" s="16">
        <v>180</v>
      </c>
      <c r="H57" s="19">
        <v>183</v>
      </c>
      <c r="I57" s="19">
        <v>25</v>
      </c>
      <c r="J57" s="23" t="s">
        <v>263</v>
      </c>
      <c r="K57" s="35">
        <v>180</v>
      </c>
      <c r="L57" s="38" t="s">
        <v>2</v>
      </c>
    </row>
    <row r="58" spans="1:12" ht="30" x14ac:dyDescent="0.25">
      <c r="A58" s="5" t="s">
        <v>125</v>
      </c>
      <c r="B58" s="6" t="s">
        <v>220</v>
      </c>
      <c r="C58" s="6" t="s">
        <v>26</v>
      </c>
      <c r="D58" s="7">
        <v>92</v>
      </c>
      <c r="E58" s="7">
        <v>707</v>
      </c>
      <c r="F58" s="15" t="s">
        <v>126</v>
      </c>
      <c r="G58" s="16">
        <v>125</v>
      </c>
      <c r="H58" s="19" t="s">
        <v>254</v>
      </c>
      <c r="I58" s="21" t="s">
        <v>8</v>
      </c>
      <c r="J58" s="21" t="s">
        <v>8</v>
      </c>
      <c r="K58" s="32" t="s">
        <v>8</v>
      </c>
      <c r="L58" s="38" t="s">
        <v>2</v>
      </c>
    </row>
    <row r="59" spans="1:12" ht="30" customHeight="1" x14ac:dyDescent="0.25">
      <c r="A59" s="5" t="s">
        <v>127</v>
      </c>
      <c r="B59" s="83" t="s">
        <v>221</v>
      </c>
      <c r="C59" s="6" t="s">
        <v>26</v>
      </c>
      <c r="D59" s="8">
        <v>2382</v>
      </c>
      <c r="E59" s="47">
        <v>460</v>
      </c>
      <c r="F59" s="75" t="s">
        <v>128</v>
      </c>
      <c r="G59" s="72">
        <v>400</v>
      </c>
      <c r="H59" s="19" t="str">
        <f t="shared" ref="H59:H61" si="3">D59&amp;"*"</f>
        <v>2382*</v>
      </c>
      <c r="I59" s="21" t="s">
        <v>8</v>
      </c>
      <c r="J59" s="21" t="s">
        <v>8</v>
      </c>
      <c r="K59" s="32" t="s">
        <v>8</v>
      </c>
      <c r="L59" s="38" t="s">
        <v>2</v>
      </c>
    </row>
    <row r="60" spans="1:12" ht="28.5" customHeight="1" x14ac:dyDescent="0.25">
      <c r="A60" s="51" t="s">
        <v>129</v>
      </c>
      <c r="B60" s="84"/>
      <c r="C60" s="6" t="s">
        <v>26</v>
      </c>
      <c r="D60" s="8">
        <v>423</v>
      </c>
      <c r="E60" s="47">
        <v>574</v>
      </c>
      <c r="F60" s="76"/>
      <c r="G60" s="73"/>
      <c r="H60" s="19" t="str">
        <f t="shared" si="3"/>
        <v>423*</v>
      </c>
      <c r="I60" s="21" t="s">
        <v>8</v>
      </c>
      <c r="J60" s="21" t="s">
        <v>8</v>
      </c>
      <c r="K60" s="32" t="s">
        <v>8</v>
      </c>
      <c r="L60" s="38" t="s">
        <v>2</v>
      </c>
    </row>
    <row r="61" spans="1:12" ht="30" customHeight="1" x14ac:dyDescent="0.25">
      <c r="A61" s="51" t="s">
        <v>130</v>
      </c>
      <c r="B61" s="85"/>
      <c r="C61" s="6" t="s">
        <v>26</v>
      </c>
      <c r="D61" s="8">
        <v>935</v>
      </c>
      <c r="E61" s="47">
        <v>485</v>
      </c>
      <c r="F61" s="77"/>
      <c r="G61" s="74"/>
      <c r="H61" s="19" t="str">
        <f t="shared" si="3"/>
        <v>935*</v>
      </c>
      <c r="I61" s="21" t="s">
        <v>8</v>
      </c>
      <c r="J61" s="21" t="s">
        <v>8</v>
      </c>
      <c r="K61" s="32" t="s">
        <v>8</v>
      </c>
      <c r="L61" s="38" t="s">
        <v>2</v>
      </c>
    </row>
    <row r="62" spans="1:12" x14ac:dyDescent="0.25">
      <c r="A62" s="12" t="s">
        <v>239</v>
      </c>
      <c r="B62" s="13"/>
      <c r="C62" s="13"/>
      <c r="D62" s="13"/>
      <c r="E62" s="13"/>
      <c r="F62" s="13"/>
      <c r="G62" s="13"/>
      <c r="H62" s="13"/>
      <c r="I62" s="13"/>
      <c r="J62" s="13"/>
      <c r="K62" s="13"/>
      <c r="L62" s="39"/>
    </row>
    <row r="63" spans="1:12" ht="30" customHeight="1" x14ac:dyDescent="0.25">
      <c r="A63" s="5" t="s">
        <v>199</v>
      </c>
      <c r="B63" s="83" t="s">
        <v>219</v>
      </c>
      <c r="C63" s="6" t="s">
        <v>26</v>
      </c>
      <c r="D63" s="7">
        <v>1270</v>
      </c>
      <c r="E63" s="7">
        <v>978</v>
      </c>
      <c r="F63" s="75" t="s">
        <v>217</v>
      </c>
      <c r="G63" s="78" t="s">
        <v>52</v>
      </c>
      <c r="H63" s="19" t="str">
        <f t="shared" ref="H63:H83" si="4">D63&amp;"*"</f>
        <v>1270*</v>
      </c>
      <c r="I63" s="21" t="s">
        <v>8</v>
      </c>
      <c r="J63" s="21" t="s">
        <v>8</v>
      </c>
      <c r="K63" s="32" t="s">
        <v>8</v>
      </c>
      <c r="L63" s="38" t="s">
        <v>2</v>
      </c>
    </row>
    <row r="64" spans="1:12" ht="19.5" customHeight="1" x14ac:dyDescent="0.25">
      <c r="A64" s="5" t="s">
        <v>200</v>
      </c>
      <c r="B64" s="84"/>
      <c r="C64" s="6" t="s">
        <v>26</v>
      </c>
      <c r="D64" s="7">
        <v>2349</v>
      </c>
      <c r="E64" s="7">
        <v>548</v>
      </c>
      <c r="F64" s="76"/>
      <c r="G64" s="79"/>
      <c r="H64" s="19" t="str">
        <f t="shared" si="4"/>
        <v>2349*</v>
      </c>
      <c r="I64" s="21" t="s">
        <v>8</v>
      </c>
      <c r="J64" s="21" t="s">
        <v>8</v>
      </c>
      <c r="K64" s="32" t="s">
        <v>8</v>
      </c>
      <c r="L64" s="38" t="s">
        <v>2</v>
      </c>
    </row>
    <row r="65" spans="1:12" ht="22.5" customHeight="1" x14ac:dyDescent="0.25">
      <c r="A65" s="5" t="s">
        <v>201</v>
      </c>
      <c r="B65" s="84"/>
      <c r="C65" s="6" t="s">
        <v>26</v>
      </c>
      <c r="D65" s="7">
        <v>517</v>
      </c>
      <c r="E65" s="7">
        <v>861</v>
      </c>
      <c r="F65" s="76"/>
      <c r="G65" s="79"/>
      <c r="H65" s="19" t="str">
        <f t="shared" si="4"/>
        <v>517*</v>
      </c>
      <c r="I65" s="21" t="s">
        <v>8</v>
      </c>
      <c r="J65" s="21" t="s">
        <v>8</v>
      </c>
      <c r="K65" s="32" t="s">
        <v>8</v>
      </c>
      <c r="L65" s="38" t="s">
        <v>2</v>
      </c>
    </row>
    <row r="66" spans="1:12" ht="24" customHeight="1" x14ac:dyDescent="0.25">
      <c r="A66" s="5" t="s">
        <v>184</v>
      </c>
      <c r="B66" s="85"/>
      <c r="C66" s="6" t="s">
        <v>26</v>
      </c>
      <c r="D66" s="7">
        <v>3944</v>
      </c>
      <c r="E66" s="7">
        <v>653</v>
      </c>
      <c r="F66" s="77"/>
      <c r="G66" s="80"/>
      <c r="H66" s="19" t="str">
        <f t="shared" si="4"/>
        <v>3944*</v>
      </c>
      <c r="I66" s="21" t="s">
        <v>8</v>
      </c>
      <c r="J66" s="21" t="s">
        <v>8</v>
      </c>
      <c r="K66" s="32" t="s">
        <v>8</v>
      </c>
      <c r="L66" s="38" t="s">
        <v>2</v>
      </c>
    </row>
    <row r="67" spans="1:12" ht="30" customHeight="1" x14ac:dyDescent="0.25">
      <c r="A67" s="5" t="s">
        <v>131</v>
      </c>
      <c r="B67" s="83" t="s">
        <v>219</v>
      </c>
      <c r="C67" s="6" t="s">
        <v>26</v>
      </c>
      <c r="D67" s="7">
        <v>710</v>
      </c>
      <c r="E67" s="7">
        <v>6034</v>
      </c>
      <c r="F67" s="75" t="s">
        <v>266</v>
      </c>
      <c r="G67" s="72">
        <v>417.33199999999999</v>
      </c>
      <c r="H67" s="19" t="str">
        <f t="shared" si="4"/>
        <v>710*</v>
      </c>
      <c r="I67" s="21" t="s">
        <v>8</v>
      </c>
      <c r="J67" s="21" t="s">
        <v>8</v>
      </c>
      <c r="K67" s="32" t="s">
        <v>8</v>
      </c>
      <c r="L67" s="38" t="s">
        <v>2</v>
      </c>
    </row>
    <row r="68" spans="1:12" ht="32.25" customHeight="1" x14ac:dyDescent="0.25">
      <c r="A68" s="5" t="s">
        <v>132</v>
      </c>
      <c r="B68" s="84"/>
      <c r="C68" s="6" t="s">
        <v>26</v>
      </c>
      <c r="D68" s="7">
        <v>1233</v>
      </c>
      <c r="E68" s="7">
        <v>5601</v>
      </c>
      <c r="F68" s="76"/>
      <c r="G68" s="73"/>
      <c r="H68" s="19" t="str">
        <f t="shared" si="4"/>
        <v>1233*</v>
      </c>
      <c r="I68" s="21" t="s">
        <v>8</v>
      </c>
      <c r="J68" s="21" t="s">
        <v>8</v>
      </c>
      <c r="K68" s="32" t="s">
        <v>8</v>
      </c>
      <c r="L68" s="38" t="s">
        <v>2</v>
      </c>
    </row>
    <row r="69" spans="1:12" ht="30" customHeight="1" x14ac:dyDescent="0.25">
      <c r="A69" s="5" t="s">
        <v>274</v>
      </c>
      <c r="B69" s="85"/>
      <c r="C69" s="6" t="s">
        <v>26</v>
      </c>
      <c r="D69" s="7">
        <v>4776</v>
      </c>
      <c r="E69" s="7">
        <v>3521</v>
      </c>
      <c r="F69" s="77"/>
      <c r="G69" s="74"/>
      <c r="H69" s="19" t="str">
        <f t="shared" si="4"/>
        <v>4776*</v>
      </c>
      <c r="I69" s="21" t="s">
        <v>8</v>
      </c>
      <c r="J69" s="21" t="s">
        <v>8</v>
      </c>
      <c r="K69" s="32" t="s">
        <v>8</v>
      </c>
      <c r="L69" s="38" t="s">
        <v>2</v>
      </c>
    </row>
    <row r="70" spans="1:12" ht="30.75" customHeight="1" x14ac:dyDescent="0.25">
      <c r="A70" s="5" t="s">
        <v>133</v>
      </c>
      <c r="B70" s="6" t="s">
        <v>222</v>
      </c>
      <c r="C70" s="6" t="s">
        <v>26</v>
      </c>
      <c r="D70" s="7">
        <v>29</v>
      </c>
      <c r="E70" s="7">
        <v>131</v>
      </c>
      <c r="F70" s="15" t="s">
        <v>134</v>
      </c>
      <c r="G70" s="16">
        <v>185</v>
      </c>
      <c r="H70" s="19" t="str">
        <f t="shared" si="4"/>
        <v>29*</v>
      </c>
      <c r="I70" s="21" t="s">
        <v>8</v>
      </c>
      <c r="J70" s="21" t="s">
        <v>8</v>
      </c>
      <c r="K70" s="32" t="s">
        <v>8</v>
      </c>
      <c r="L70" s="38" t="s">
        <v>2</v>
      </c>
    </row>
    <row r="71" spans="1:12" ht="30.75" customHeight="1" x14ac:dyDescent="0.25">
      <c r="A71" s="5" t="s">
        <v>135</v>
      </c>
      <c r="B71" s="86" t="s">
        <v>221</v>
      </c>
      <c r="C71" s="5" t="s">
        <v>26</v>
      </c>
      <c r="D71" s="47">
        <v>91</v>
      </c>
      <c r="E71" s="47">
        <v>1255</v>
      </c>
      <c r="F71" s="69" t="s">
        <v>136</v>
      </c>
      <c r="G71" s="72">
        <v>1700</v>
      </c>
      <c r="H71" s="19" t="str">
        <f t="shared" si="4"/>
        <v>91*</v>
      </c>
      <c r="I71" s="21" t="s">
        <v>8</v>
      </c>
      <c r="J71" s="21" t="s">
        <v>8</v>
      </c>
      <c r="K71" s="32" t="s">
        <v>8</v>
      </c>
      <c r="L71" s="38" t="s">
        <v>2</v>
      </c>
    </row>
    <row r="72" spans="1:12" ht="30.75" customHeight="1" x14ac:dyDescent="0.25">
      <c r="A72" s="5" t="s">
        <v>185</v>
      </c>
      <c r="B72" s="87"/>
      <c r="C72" s="5" t="s">
        <v>26</v>
      </c>
      <c r="D72" s="47">
        <v>3822</v>
      </c>
      <c r="E72" s="47">
        <v>831</v>
      </c>
      <c r="F72" s="70"/>
      <c r="G72" s="73"/>
      <c r="H72" s="19" t="str">
        <f t="shared" si="4"/>
        <v>3822*</v>
      </c>
      <c r="I72" s="21" t="s">
        <v>8</v>
      </c>
      <c r="J72" s="21" t="s">
        <v>8</v>
      </c>
      <c r="K72" s="32" t="s">
        <v>8</v>
      </c>
      <c r="L72" s="38" t="s">
        <v>2</v>
      </c>
    </row>
    <row r="73" spans="1:12" ht="30.75" customHeight="1" x14ac:dyDescent="0.25">
      <c r="A73" s="5" t="s">
        <v>186</v>
      </c>
      <c r="B73" s="87"/>
      <c r="C73" s="5" t="s">
        <v>26</v>
      </c>
      <c r="D73" s="47">
        <v>4065</v>
      </c>
      <c r="E73" s="47">
        <v>300</v>
      </c>
      <c r="F73" s="70"/>
      <c r="G73" s="73"/>
      <c r="H73" s="19" t="str">
        <f t="shared" si="4"/>
        <v>4065*</v>
      </c>
      <c r="I73" s="21" t="s">
        <v>8</v>
      </c>
      <c r="J73" s="21" t="s">
        <v>8</v>
      </c>
      <c r="K73" s="32" t="s">
        <v>8</v>
      </c>
      <c r="L73" s="38" t="s">
        <v>2</v>
      </c>
    </row>
    <row r="74" spans="1:12" ht="30.75" customHeight="1" x14ac:dyDescent="0.25">
      <c r="A74" s="5" t="s">
        <v>204</v>
      </c>
      <c r="B74" s="88"/>
      <c r="C74" s="5" t="s">
        <v>26</v>
      </c>
      <c r="D74" s="47">
        <v>3738</v>
      </c>
      <c r="E74" s="47">
        <v>163</v>
      </c>
      <c r="F74" s="71"/>
      <c r="G74" s="74"/>
      <c r="H74" s="19" t="str">
        <f t="shared" si="4"/>
        <v>3738*</v>
      </c>
      <c r="I74" s="21" t="s">
        <v>8</v>
      </c>
      <c r="J74" s="21" t="s">
        <v>8</v>
      </c>
      <c r="K74" s="32" t="s">
        <v>8</v>
      </c>
      <c r="L74" s="38" t="s">
        <v>2</v>
      </c>
    </row>
    <row r="75" spans="1:12" ht="30.75" customHeight="1" x14ac:dyDescent="0.25">
      <c r="A75" s="5" t="s">
        <v>205</v>
      </c>
      <c r="B75" s="6" t="s">
        <v>222</v>
      </c>
      <c r="C75" s="6" t="s">
        <v>26</v>
      </c>
      <c r="D75" s="7">
        <v>961</v>
      </c>
      <c r="E75" s="7">
        <v>290</v>
      </c>
      <c r="F75" s="15" t="s">
        <v>137</v>
      </c>
      <c r="G75" s="16">
        <v>125</v>
      </c>
      <c r="H75" s="19" t="str">
        <f t="shared" si="4"/>
        <v>961*</v>
      </c>
      <c r="I75" s="21" t="s">
        <v>8</v>
      </c>
      <c r="J75" s="21" t="s">
        <v>8</v>
      </c>
      <c r="K75" s="32" t="s">
        <v>8</v>
      </c>
      <c r="L75" s="38" t="s">
        <v>2</v>
      </c>
    </row>
    <row r="76" spans="1:12" ht="30.75" customHeight="1" x14ac:dyDescent="0.25">
      <c r="A76" s="5" t="s">
        <v>212</v>
      </c>
      <c r="B76" s="83" t="s">
        <v>222</v>
      </c>
      <c r="C76" s="6" t="s">
        <v>26</v>
      </c>
      <c r="D76" s="7">
        <v>76</v>
      </c>
      <c r="E76" s="7">
        <v>74</v>
      </c>
      <c r="F76" s="75" t="s">
        <v>138</v>
      </c>
      <c r="G76" s="72">
        <v>400</v>
      </c>
      <c r="H76" s="19" t="str">
        <f t="shared" si="4"/>
        <v>76*</v>
      </c>
      <c r="I76" s="21" t="s">
        <v>8</v>
      </c>
      <c r="J76" s="21" t="s">
        <v>8</v>
      </c>
      <c r="K76" s="32" t="s">
        <v>8</v>
      </c>
      <c r="L76" s="38" t="s">
        <v>2</v>
      </c>
    </row>
    <row r="77" spans="1:12" ht="30.75" customHeight="1" x14ac:dyDescent="0.25">
      <c r="A77" s="5" t="s">
        <v>213</v>
      </c>
      <c r="B77" s="85"/>
      <c r="C77" s="6" t="s">
        <v>26</v>
      </c>
      <c r="D77" s="7">
        <v>1087</v>
      </c>
      <c r="E77" s="7">
        <v>70</v>
      </c>
      <c r="F77" s="77"/>
      <c r="G77" s="74"/>
      <c r="H77" s="19" t="str">
        <f t="shared" si="4"/>
        <v>1087*</v>
      </c>
      <c r="I77" s="21" t="s">
        <v>8</v>
      </c>
      <c r="J77" s="21" t="s">
        <v>8</v>
      </c>
      <c r="K77" s="32" t="s">
        <v>8</v>
      </c>
      <c r="L77" s="38" t="s">
        <v>2</v>
      </c>
    </row>
    <row r="78" spans="1:12" ht="30.75" customHeight="1" x14ac:dyDescent="0.25">
      <c r="A78" s="5" t="s">
        <v>267</v>
      </c>
      <c r="B78" s="83" t="s">
        <v>222</v>
      </c>
      <c r="C78" s="6" t="s">
        <v>26</v>
      </c>
      <c r="D78" s="8">
        <v>605</v>
      </c>
      <c r="E78" s="7">
        <v>348</v>
      </c>
      <c r="F78" s="69" t="s">
        <v>198</v>
      </c>
      <c r="G78" s="78" t="s">
        <v>52</v>
      </c>
      <c r="H78" s="19" t="str">
        <f t="shared" si="4"/>
        <v>605*</v>
      </c>
      <c r="I78" s="21" t="s">
        <v>8</v>
      </c>
      <c r="J78" s="21" t="s">
        <v>8</v>
      </c>
      <c r="K78" s="32" t="s">
        <v>8</v>
      </c>
      <c r="L78" s="38" t="s">
        <v>2</v>
      </c>
    </row>
    <row r="79" spans="1:12" ht="30.75" customHeight="1" x14ac:dyDescent="0.25">
      <c r="A79" s="5" t="s">
        <v>214</v>
      </c>
      <c r="B79" s="84"/>
      <c r="C79" s="6" t="s">
        <v>26</v>
      </c>
      <c r="D79" s="8">
        <v>639</v>
      </c>
      <c r="E79" s="7">
        <v>160</v>
      </c>
      <c r="F79" s="70"/>
      <c r="G79" s="79"/>
      <c r="H79" s="19" t="str">
        <f t="shared" si="4"/>
        <v>639*</v>
      </c>
      <c r="I79" s="21" t="s">
        <v>8</v>
      </c>
      <c r="J79" s="21" t="s">
        <v>8</v>
      </c>
      <c r="K79" s="32" t="s">
        <v>8</v>
      </c>
      <c r="L79" s="38" t="s">
        <v>2</v>
      </c>
    </row>
    <row r="80" spans="1:12" ht="30.75" customHeight="1" x14ac:dyDescent="0.25">
      <c r="A80" s="5" t="s">
        <v>215</v>
      </c>
      <c r="B80" s="85"/>
      <c r="C80" s="6" t="s">
        <v>26</v>
      </c>
      <c r="D80" s="40">
        <v>4758</v>
      </c>
      <c r="E80" s="7">
        <v>70</v>
      </c>
      <c r="F80" s="71"/>
      <c r="G80" s="80"/>
      <c r="H80" s="19" t="str">
        <f t="shared" si="4"/>
        <v>4758*</v>
      </c>
      <c r="I80" s="21" t="s">
        <v>8</v>
      </c>
      <c r="J80" s="21" t="s">
        <v>8</v>
      </c>
      <c r="K80" s="32" t="s">
        <v>8</v>
      </c>
      <c r="L80" s="38" t="s">
        <v>2</v>
      </c>
    </row>
    <row r="81" spans="1:12" ht="30.75" customHeight="1" x14ac:dyDescent="0.25">
      <c r="A81" s="5" t="s">
        <v>139</v>
      </c>
      <c r="B81" s="6" t="s">
        <v>222</v>
      </c>
      <c r="C81" s="6" t="s">
        <v>26</v>
      </c>
      <c r="D81" s="7">
        <v>314</v>
      </c>
      <c r="E81" s="7">
        <v>712</v>
      </c>
      <c r="F81" s="15" t="s">
        <v>140</v>
      </c>
      <c r="G81" s="16">
        <v>380</v>
      </c>
      <c r="H81" s="19" t="str">
        <f t="shared" si="4"/>
        <v>314*</v>
      </c>
      <c r="I81" s="21" t="s">
        <v>8</v>
      </c>
      <c r="J81" s="21" t="s">
        <v>8</v>
      </c>
      <c r="K81" s="32" t="s">
        <v>8</v>
      </c>
      <c r="L81" s="38" t="s">
        <v>2</v>
      </c>
    </row>
    <row r="82" spans="1:12" ht="30.75" customHeight="1" x14ac:dyDescent="0.25">
      <c r="A82" s="5" t="s">
        <v>275</v>
      </c>
      <c r="B82" s="6" t="s">
        <v>219</v>
      </c>
      <c r="C82" s="6" t="s">
        <v>26</v>
      </c>
      <c r="D82" s="7">
        <v>4177</v>
      </c>
      <c r="E82" s="7">
        <v>4344</v>
      </c>
      <c r="F82" s="15" t="s">
        <v>141</v>
      </c>
      <c r="G82" s="16">
        <v>25</v>
      </c>
      <c r="H82" s="19" t="str">
        <f t="shared" si="4"/>
        <v>4177*</v>
      </c>
      <c r="I82" s="21" t="s">
        <v>8</v>
      </c>
      <c r="J82" s="21" t="s">
        <v>8</v>
      </c>
      <c r="K82" s="32" t="s">
        <v>8</v>
      </c>
      <c r="L82" s="38" t="s">
        <v>2</v>
      </c>
    </row>
    <row r="83" spans="1:12" ht="30.75" customHeight="1" x14ac:dyDescent="0.25">
      <c r="A83" s="5" t="s">
        <v>268</v>
      </c>
      <c r="B83" s="6" t="s">
        <v>219</v>
      </c>
      <c r="C83" s="6" t="s">
        <v>26</v>
      </c>
      <c r="D83" s="7">
        <v>836</v>
      </c>
      <c r="E83" s="7">
        <v>1766</v>
      </c>
      <c r="F83" s="15" t="s">
        <v>261</v>
      </c>
      <c r="G83" s="16">
        <v>700</v>
      </c>
      <c r="H83" s="19" t="str">
        <f t="shared" si="4"/>
        <v>836*</v>
      </c>
      <c r="I83" s="21" t="s">
        <v>8</v>
      </c>
      <c r="J83" s="21" t="s">
        <v>8</v>
      </c>
      <c r="K83" s="32" t="s">
        <v>8</v>
      </c>
      <c r="L83" s="38" t="s">
        <v>2</v>
      </c>
    </row>
    <row r="84" spans="1:12" ht="30.75" customHeight="1" x14ac:dyDescent="0.25">
      <c r="A84" s="12" t="s">
        <v>240</v>
      </c>
      <c r="B84" s="13"/>
      <c r="C84" s="13"/>
      <c r="D84" s="13"/>
      <c r="E84" s="13"/>
      <c r="F84" s="13"/>
      <c r="G84" s="13"/>
      <c r="H84" s="13"/>
      <c r="I84" s="13"/>
      <c r="J84" s="13"/>
      <c r="K84" s="13"/>
      <c r="L84" s="39"/>
    </row>
    <row r="85" spans="1:12" ht="30.75" customHeight="1" x14ac:dyDescent="0.25">
      <c r="A85" s="55" t="s">
        <v>269</v>
      </c>
      <c r="B85" s="6" t="s">
        <v>209</v>
      </c>
      <c r="C85" s="6" t="s">
        <v>65</v>
      </c>
      <c r="D85" s="7">
        <v>937</v>
      </c>
      <c r="E85" s="7">
        <v>1418</v>
      </c>
      <c r="F85" s="41" t="s">
        <v>146</v>
      </c>
      <c r="G85" s="16">
        <v>1008.032</v>
      </c>
      <c r="H85" s="19">
        <v>174</v>
      </c>
      <c r="I85" s="19">
        <v>230</v>
      </c>
      <c r="J85" s="23" t="s">
        <v>263</v>
      </c>
      <c r="K85" s="35">
        <v>1008.032</v>
      </c>
      <c r="L85" s="38" t="s">
        <v>3</v>
      </c>
    </row>
    <row r="86" spans="1:12" ht="30.75" customHeight="1" x14ac:dyDescent="0.25">
      <c r="A86" s="6" t="s">
        <v>142</v>
      </c>
      <c r="B86" s="6" t="s">
        <v>210</v>
      </c>
      <c r="C86" s="6" t="s">
        <v>65</v>
      </c>
      <c r="D86" s="7">
        <v>1099</v>
      </c>
      <c r="E86" s="7">
        <v>16891</v>
      </c>
      <c r="F86" s="15" t="s">
        <v>147</v>
      </c>
      <c r="G86" s="16">
        <v>940</v>
      </c>
      <c r="H86" s="19">
        <v>278</v>
      </c>
      <c r="I86" s="19">
        <v>962</v>
      </c>
      <c r="J86" s="23" t="s">
        <v>263</v>
      </c>
      <c r="K86" s="35">
        <v>940</v>
      </c>
      <c r="L86" s="38" t="s">
        <v>3</v>
      </c>
    </row>
    <row r="87" spans="1:12" ht="30.75" customHeight="1" x14ac:dyDescent="0.25">
      <c r="A87" s="46" t="s">
        <v>270</v>
      </c>
      <c r="B87" s="6" t="s">
        <v>210</v>
      </c>
      <c r="C87" s="6" t="s">
        <v>65</v>
      </c>
      <c r="D87" s="7">
        <v>144</v>
      </c>
      <c r="E87" s="7">
        <v>687</v>
      </c>
      <c r="F87" s="15" t="s">
        <v>148</v>
      </c>
      <c r="G87" s="16">
        <v>220</v>
      </c>
      <c r="H87" s="19">
        <v>132</v>
      </c>
      <c r="I87" s="19">
        <v>632</v>
      </c>
      <c r="J87" s="23" t="s">
        <v>263</v>
      </c>
      <c r="K87" s="35">
        <v>220</v>
      </c>
      <c r="L87" s="38" t="s">
        <v>3</v>
      </c>
    </row>
    <row r="88" spans="1:12" ht="30.75" customHeight="1" x14ac:dyDescent="0.25">
      <c r="A88" s="2" t="s">
        <v>149</v>
      </c>
      <c r="B88" s="6" t="s">
        <v>210</v>
      </c>
      <c r="C88" s="6" t="s">
        <v>26</v>
      </c>
      <c r="D88" s="7">
        <v>1869</v>
      </c>
      <c r="E88" s="7">
        <v>179</v>
      </c>
      <c r="F88" s="15" t="s">
        <v>150</v>
      </c>
      <c r="G88" s="16">
        <v>30</v>
      </c>
      <c r="H88" s="19" t="str">
        <f>D88&amp;"*"</f>
        <v>1869*</v>
      </c>
      <c r="I88" s="21" t="s">
        <v>8</v>
      </c>
      <c r="J88" s="45" t="s">
        <v>8</v>
      </c>
      <c r="K88" s="32" t="s">
        <v>8</v>
      </c>
      <c r="L88" s="38" t="s">
        <v>3</v>
      </c>
    </row>
    <row r="89" spans="1:12" ht="30.75" customHeight="1" x14ac:dyDescent="0.25">
      <c r="A89" s="5" t="s">
        <v>216</v>
      </c>
      <c r="B89" s="6" t="s">
        <v>210</v>
      </c>
      <c r="C89" s="6" t="s">
        <v>65</v>
      </c>
      <c r="D89" s="7">
        <v>51</v>
      </c>
      <c r="E89" s="7">
        <v>206</v>
      </c>
      <c r="F89" s="81" t="s">
        <v>151</v>
      </c>
      <c r="G89" s="72">
        <v>620</v>
      </c>
      <c r="H89" s="19">
        <v>53</v>
      </c>
      <c r="I89" s="19">
        <v>67.7</v>
      </c>
      <c r="J89" s="89" t="s">
        <v>263</v>
      </c>
      <c r="K89" s="91">
        <v>620</v>
      </c>
      <c r="L89" s="38" t="s">
        <v>3</v>
      </c>
    </row>
    <row r="90" spans="1:12" ht="30.75" customHeight="1" x14ac:dyDescent="0.25">
      <c r="A90" s="5" t="s">
        <v>188</v>
      </c>
      <c r="B90" s="6" t="s">
        <v>210</v>
      </c>
      <c r="C90" s="11" t="s">
        <v>26</v>
      </c>
      <c r="D90" s="7">
        <v>263</v>
      </c>
      <c r="E90" s="7">
        <v>9</v>
      </c>
      <c r="F90" s="82"/>
      <c r="G90" s="74"/>
      <c r="H90" s="19" t="str">
        <f>D90&amp;"*"</f>
        <v>263*</v>
      </c>
      <c r="I90" s="21" t="s">
        <v>8</v>
      </c>
      <c r="J90" s="90"/>
      <c r="K90" s="92"/>
      <c r="L90" s="38" t="s">
        <v>3</v>
      </c>
    </row>
    <row r="91" spans="1:12" ht="30.75" customHeight="1" x14ac:dyDescent="0.25">
      <c r="A91" s="2" t="s">
        <v>152</v>
      </c>
      <c r="B91" s="6" t="s">
        <v>210</v>
      </c>
      <c r="C91" s="6" t="s">
        <v>65</v>
      </c>
      <c r="D91" s="7">
        <v>109</v>
      </c>
      <c r="E91" s="7">
        <v>367</v>
      </c>
      <c r="F91" s="17" t="s">
        <v>153</v>
      </c>
      <c r="G91" s="16">
        <v>120</v>
      </c>
      <c r="H91" s="19">
        <v>176.8</v>
      </c>
      <c r="I91" s="19">
        <v>106.58</v>
      </c>
      <c r="J91" s="25" t="s">
        <v>263</v>
      </c>
      <c r="K91" s="35">
        <v>120</v>
      </c>
      <c r="L91" s="38" t="s">
        <v>3</v>
      </c>
    </row>
    <row r="92" spans="1:12" ht="30.75" customHeight="1" x14ac:dyDescent="0.25">
      <c r="A92" s="2" t="s">
        <v>154</v>
      </c>
      <c r="B92" s="6" t="s">
        <v>210</v>
      </c>
      <c r="C92" s="6" t="s">
        <v>65</v>
      </c>
      <c r="D92" s="7">
        <v>1370</v>
      </c>
      <c r="E92" s="7">
        <v>784</v>
      </c>
      <c r="F92" s="17" t="s">
        <v>155</v>
      </c>
      <c r="G92" s="16">
        <v>150</v>
      </c>
      <c r="H92" s="19">
        <v>1051</v>
      </c>
      <c r="I92" s="19">
        <v>1477</v>
      </c>
      <c r="J92" s="25" t="s">
        <v>263</v>
      </c>
      <c r="K92" s="35">
        <v>150</v>
      </c>
      <c r="L92" s="38" t="s">
        <v>3</v>
      </c>
    </row>
    <row r="93" spans="1:12" ht="30.75" customHeight="1" x14ac:dyDescent="0.25">
      <c r="A93" s="2" t="s">
        <v>156</v>
      </c>
      <c r="B93" s="6" t="s">
        <v>210</v>
      </c>
      <c r="C93" s="6" t="s">
        <v>65</v>
      </c>
      <c r="D93" s="7">
        <v>255</v>
      </c>
      <c r="E93" s="7">
        <v>637</v>
      </c>
      <c r="F93" s="49" t="s">
        <v>157</v>
      </c>
      <c r="G93" s="16">
        <v>760</v>
      </c>
      <c r="H93" s="19">
        <v>240.9</v>
      </c>
      <c r="I93" s="19">
        <v>475</v>
      </c>
      <c r="J93" s="25" t="s">
        <v>263</v>
      </c>
      <c r="K93" s="35">
        <v>760</v>
      </c>
      <c r="L93" s="38" t="s">
        <v>3</v>
      </c>
    </row>
    <row r="94" spans="1:12" ht="30.75" customHeight="1" x14ac:dyDescent="0.25">
      <c r="A94" s="2" t="s">
        <v>158</v>
      </c>
      <c r="B94" s="6" t="s">
        <v>210</v>
      </c>
      <c r="C94" s="6" t="s">
        <v>26</v>
      </c>
      <c r="D94" s="7">
        <v>438</v>
      </c>
      <c r="E94" s="7">
        <v>234</v>
      </c>
      <c r="F94" s="50" t="s">
        <v>159</v>
      </c>
      <c r="G94" s="16">
        <v>100</v>
      </c>
      <c r="H94" s="19" t="str">
        <f>D94&amp;"*"</f>
        <v>438*</v>
      </c>
      <c r="I94" s="21" t="s">
        <v>8</v>
      </c>
      <c r="J94" s="25" t="s">
        <v>263</v>
      </c>
      <c r="K94" s="35">
        <v>100</v>
      </c>
      <c r="L94" s="38" t="s">
        <v>3</v>
      </c>
    </row>
    <row r="95" spans="1:12" ht="30.75" customHeight="1" x14ac:dyDescent="0.25">
      <c r="A95" s="12" t="s">
        <v>241</v>
      </c>
      <c r="B95" s="13"/>
      <c r="C95" s="13"/>
      <c r="D95" s="13"/>
      <c r="E95" s="13"/>
      <c r="F95" s="13"/>
      <c r="G95" s="13"/>
      <c r="H95" s="13"/>
      <c r="I95" s="13"/>
      <c r="J95" s="13"/>
      <c r="K95" s="13"/>
      <c r="L95" s="39"/>
    </row>
    <row r="96" spans="1:12" ht="30.75" customHeight="1" x14ac:dyDescent="0.25">
      <c r="A96" s="5" t="s">
        <v>189</v>
      </c>
      <c r="B96" s="6" t="s">
        <v>206</v>
      </c>
      <c r="C96" s="6" t="s">
        <v>65</v>
      </c>
      <c r="D96" s="7">
        <v>3213</v>
      </c>
      <c r="E96" s="7" t="s">
        <v>196</v>
      </c>
      <c r="F96" s="75" t="s">
        <v>161</v>
      </c>
      <c r="G96" s="72">
        <v>35</v>
      </c>
      <c r="H96" s="19">
        <v>3148</v>
      </c>
      <c r="I96" s="19">
        <v>6843</v>
      </c>
      <c r="J96" s="93" t="s">
        <v>263</v>
      </c>
      <c r="K96" s="91">
        <v>35</v>
      </c>
      <c r="L96" s="38" t="s">
        <v>3</v>
      </c>
    </row>
    <row r="97" spans="1:12" ht="30.75" customHeight="1" x14ac:dyDescent="0.25">
      <c r="A97" s="5" t="s">
        <v>160</v>
      </c>
      <c r="B97" s="6" t="s">
        <v>206</v>
      </c>
      <c r="C97" s="6" t="s">
        <v>65</v>
      </c>
      <c r="D97" s="7">
        <v>3684</v>
      </c>
      <c r="E97" s="7">
        <v>10038</v>
      </c>
      <c r="F97" s="77"/>
      <c r="G97" s="74"/>
      <c r="H97" s="19">
        <v>6343</v>
      </c>
      <c r="I97" s="19">
        <v>3856</v>
      </c>
      <c r="J97" s="94"/>
      <c r="K97" s="92"/>
      <c r="L97" s="38" t="s">
        <v>3</v>
      </c>
    </row>
    <row r="98" spans="1:12" ht="30.75" customHeight="1" x14ac:dyDescent="0.25">
      <c r="A98" s="5" t="s">
        <v>162</v>
      </c>
      <c r="B98" s="6" t="s">
        <v>207</v>
      </c>
      <c r="C98" s="6" t="s">
        <v>65</v>
      </c>
      <c r="D98" s="8">
        <v>272</v>
      </c>
      <c r="E98" s="7">
        <v>47</v>
      </c>
      <c r="F98" s="15" t="s">
        <v>163</v>
      </c>
      <c r="G98" s="16">
        <v>110</v>
      </c>
      <c r="H98" s="19">
        <v>356</v>
      </c>
      <c r="I98" s="19">
        <v>390</v>
      </c>
      <c r="J98" s="44" t="s">
        <v>263</v>
      </c>
      <c r="K98" s="35">
        <v>110</v>
      </c>
      <c r="L98" s="38" t="s">
        <v>3</v>
      </c>
    </row>
    <row r="99" spans="1:12" ht="30.75" customHeight="1" x14ac:dyDescent="0.25">
      <c r="A99" s="5" t="s">
        <v>164</v>
      </c>
      <c r="B99" s="6" t="s">
        <v>207</v>
      </c>
      <c r="C99" s="6" t="s">
        <v>65</v>
      </c>
      <c r="D99" s="7">
        <v>2229</v>
      </c>
      <c r="E99" s="7">
        <v>2274</v>
      </c>
      <c r="F99" s="15" t="s">
        <v>165</v>
      </c>
      <c r="G99" s="16">
        <v>1500</v>
      </c>
      <c r="H99" s="19">
        <v>1170</v>
      </c>
      <c r="I99" s="19">
        <v>607</v>
      </c>
      <c r="J99" s="44" t="s">
        <v>263</v>
      </c>
      <c r="K99" s="35">
        <v>1500</v>
      </c>
      <c r="L99" s="38" t="s">
        <v>3</v>
      </c>
    </row>
    <row r="100" spans="1:12" ht="30.75" customHeight="1" x14ac:dyDescent="0.25">
      <c r="A100" s="5" t="s">
        <v>166</v>
      </c>
      <c r="B100" s="6" t="s">
        <v>207</v>
      </c>
      <c r="C100" s="6" t="s">
        <v>65</v>
      </c>
      <c r="D100" s="7">
        <v>2865</v>
      </c>
      <c r="E100" s="7">
        <v>1211</v>
      </c>
      <c r="F100" s="15" t="s">
        <v>167</v>
      </c>
      <c r="G100" s="16">
        <v>250</v>
      </c>
      <c r="H100" s="19">
        <v>128</v>
      </c>
      <c r="I100" s="19">
        <v>122</v>
      </c>
      <c r="J100" s="44" t="s">
        <v>263</v>
      </c>
      <c r="K100" s="35">
        <v>250</v>
      </c>
      <c r="L100" s="38" t="s">
        <v>3</v>
      </c>
    </row>
    <row r="101" spans="1:12" ht="30.75" customHeight="1" x14ac:dyDescent="0.25">
      <c r="A101" s="52" t="s">
        <v>168</v>
      </c>
      <c r="B101" s="6" t="s">
        <v>207</v>
      </c>
      <c r="C101" s="6" t="s">
        <v>65</v>
      </c>
      <c r="D101" s="7">
        <v>699</v>
      </c>
      <c r="E101" s="7">
        <v>1211</v>
      </c>
      <c r="F101" s="15" t="s">
        <v>169</v>
      </c>
      <c r="G101" s="16">
        <v>550</v>
      </c>
      <c r="H101" s="19">
        <v>908</v>
      </c>
      <c r="I101" s="19">
        <v>546</v>
      </c>
      <c r="J101" s="44" t="s">
        <v>263</v>
      </c>
      <c r="K101" s="35">
        <v>550</v>
      </c>
      <c r="L101" s="38" t="s">
        <v>3</v>
      </c>
    </row>
    <row r="102" spans="1:12" ht="30.75" customHeight="1" x14ac:dyDescent="0.25">
      <c r="A102" s="51" t="s">
        <v>170</v>
      </c>
      <c r="B102" s="6" t="s">
        <v>207</v>
      </c>
      <c r="C102" s="6" t="s">
        <v>65</v>
      </c>
      <c r="D102" s="8">
        <v>206</v>
      </c>
      <c r="E102" s="7">
        <v>6367</v>
      </c>
      <c r="F102" s="69" t="s">
        <v>197</v>
      </c>
      <c r="G102" s="78" t="s">
        <v>52</v>
      </c>
      <c r="H102" s="19">
        <v>3478</v>
      </c>
      <c r="I102" s="19">
        <v>3139</v>
      </c>
      <c r="J102" s="95"/>
      <c r="K102" s="96"/>
      <c r="L102" s="38" t="s">
        <v>3</v>
      </c>
    </row>
    <row r="103" spans="1:12" ht="30.75" customHeight="1" x14ac:dyDescent="0.25">
      <c r="A103" s="5" t="s">
        <v>273</v>
      </c>
      <c r="B103" s="6" t="s">
        <v>207</v>
      </c>
      <c r="C103" s="11" t="s">
        <v>26</v>
      </c>
      <c r="D103" s="8">
        <v>516</v>
      </c>
      <c r="E103" s="7">
        <v>6367</v>
      </c>
      <c r="F103" s="70"/>
      <c r="G103" s="79"/>
      <c r="H103" s="19" t="str">
        <f>D103&amp;"*"</f>
        <v>516*</v>
      </c>
      <c r="I103" s="19" t="s">
        <v>8</v>
      </c>
      <c r="J103" s="94"/>
      <c r="K103" s="97"/>
      <c r="L103" s="38" t="s">
        <v>3</v>
      </c>
    </row>
    <row r="104" spans="1:12" ht="30.75" customHeight="1" x14ac:dyDescent="0.25">
      <c r="A104" s="5" t="s">
        <v>5</v>
      </c>
      <c r="B104" s="6" t="s">
        <v>207</v>
      </c>
      <c r="C104" s="6" t="s">
        <v>65</v>
      </c>
      <c r="D104" s="8">
        <v>3930</v>
      </c>
      <c r="E104" s="47">
        <v>4931</v>
      </c>
      <c r="F104" s="71"/>
      <c r="G104" s="80"/>
      <c r="H104" s="19">
        <v>206</v>
      </c>
      <c r="I104" s="19">
        <v>402</v>
      </c>
      <c r="J104" s="58"/>
      <c r="K104" s="59"/>
      <c r="L104" s="38" t="s">
        <v>3</v>
      </c>
    </row>
    <row r="105" spans="1:12" ht="30.75" customHeight="1" x14ac:dyDescent="0.25">
      <c r="A105" s="5" t="s">
        <v>190</v>
      </c>
      <c r="B105" s="6" t="s">
        <v>207</v>
      </c>
      <c r="C105" s="6" t="s">
        <v>65</v>
      </c>
      <c r="D105" s="7">
        <v>0</v>
      </c>
      <c r="E105" s="7">
        <v>3160</v>
      </c>
      <c r="F105" s="75" t="s">
        <v>171</v>
      </c>
      <c r="G105" s="72">
        <v>370</v>
      </c>
      <c r="H105" s="19">
        <v>92</v>
      </c>
      <c r="I105" s="19">
        <v>87</v>
      </c>
      <c r="J105" s="93" t="s">
        <v>263</v>
      </c>
      <c r="K105" s="91">
        <v>370</v>
      </c>
      <c r="L105" s="38" t="s">
        <v>3</v>
      </c>
    </row>
    <row r="106" spans="1:12" ht="30.75" customHeight="1" x14ac:dyDescent="0.25">
      <c r="A106" s="5" t="s">
        <v>191</v>
      </c>
      <c r="B106" s="6" t="s">
        <v>207</v>
      </c>
      <c r="C106" s="6" t="s">
        <v>65</v>
      </c>
      <c r="D106" s="7">
        <v>1798</v>
      </c>
      <c r="E106" s="7">
        <v>2019</v>
      </c>
      <c r="F106" s="76"/>
      <c r="G106" s="73"/>
      <c r="H106" s="19">
        <v>7</v>
      </c>
      <c r="I106" s="19">
        <v>302</v>
      </c>
      <c r="J106" s="95"/>
      <c r="K106" s="98"/>
      <c r="L106" s="38" t="s">
        <v>3</v>
      </c>
    </row>
    <row r="107" spans="1:12" ht="30.75" customHeight="1" x14ac:dyDescent="0.25">
      <c r="A107" s="5" t="s">
        <v>272</v>
      </c>
      <c r="B107" s="6" t="s">
        <v>207</v>
      </c>
      <c r="C107" s="6" t="s">
        <v>65</v>
      </c>
      <c r="D107" s="7">
        <v>1660</v>
      </c>
      <c r="E107" s="7">
        <v>878</v>
      </c>
      <c r="F107" s="77"/>
      <c r="G107" s="74"/>
      <c r="H107" s="19">
        <v>175</v>
      </c>
      <c r="I107" s="19">
        <v>5</v>
      </c>
      <c r="J107" s="94"/>
      <c r="K107" s="92"/>
      <c r="L107" s="38" t="s">
        <v>3</v>
      </c>
    </row>
    <row r="108" spans="1:12" ht="30" x14ac:dyDescent="0.25">
      <c r="A108" s="5" t="s">
        <v>172</v>
      </c>
      <c r="B108" s="6" t="s">
        <v>207</v>
      </c>
      <c r="C108" s="11" t="s">
        <v>26</v>
      </c>
      <c r="D108" s="7">
        <v>3661</v>
      </c>
      <c r="E108" s="7">
        <v>588</v>
      </c>
      <c r="F108" s="15" t="s">
        <v>173</v>
      </c>
      <c r="G108" s="16">
        <v>0</v>
      </c>
      <c r="H108" s="19" t="str">
        <f>D108&amp;"*"</f>
        <v>3661*</v>
      </c>
      <c r="I108" s="21" t="s">
        <v>8</v>
      </c>
      <c r="J108" s="43" t="s">
        <v>8</v>
      </c>
      <c r="K108" s="35" t="s">
        <v>8</v>
      </c>
      <c r="L108" s="38" t="s">
        <v>3</v>
      </c>
    </row>
    <row r="109" spans="1:12" ht="30" x14ac:dyDescent="0.25">
      <c r="A109" s="5" t="s">
        <v>174</v>
      </c>
      <c r="B109" s="6" t="s">
        <v>207</v>
      </c>
      <c r="C109" s="6" t="s">
        <v>65</v>
      </c>
      <c r="D109" s="7">
        <v>300</v>
      </c>
      <c r="E109" s="7">
        <v>3895</v>
      </c>
      <c r="F109" s="15" t="s">
        <v>175</v>
      </c>
      <c r="G109" s="16">
        <v>74.614999999999995</v>
      </c>
      <c r="H109" s="19">
        <v>1811</v>
      </c>
      <c r="I109" s="19">
        <v>2047</v>
      </c>
      <c r="J109" s="44" t="s">
        <v>263</v>
      </c>
      <c r="K109" s="35">
        <v>74.614999999999995</v>
      </c>
      <c r="L109" s="38" t="s">
        <v>3</v>
      </c>
    </row>
    <row r="110" spans="1:12" ht="30" x14ac:dyDescent="0.25">
      <c r="A110" s="5" t="s">
        <v>176</v>
      </c>
      <c r="B110" s="6" t="s">
        <v>207</v>
      </c>
      <c r="C110" s="6" t="s">
        <v>65</v>
      </c>
      <c r="D110" s="7">
        <v>247</v>
      </c>
      <c r="E110" s="7">
        <v>358</v>
      </c>
      <c r="F110" s="15" t="s">
        <v>177</v>
      </c>
      <c r="G110" s="16">
        <v>125</v>
      </c>
      <c r="H110" s="19">
        <v>100</v>
      </c>
      <c r="I110" s="19">
        <v>291</v>
      </c>
      <c r="J110" s="44" t="s">
        <v>263</v>
      </c>
      <c r="K110" s="35">
        <v>125</v>
      </c>
      <c r="L110" s="38" t="s">
        <v>3</v>
      </c>
    </row>
    <row r="111" spans="1:12" x14ac:dyDescent="0.25">
      <c r="A111" s="53" t="s">
        <v>178</v>
      </c>
      <c r="B111" s="6" t="s">
        <v>207</v>
      </c>
      <c r="C111" s="6" t="s">
        <v>65</v>
      </c>
      <c r="D111" s="7">
        <v>4</v>
      </c>
      <c r="E111" s="7">
        <v>60</v>
      </c>
      <c r="F111" s="15" t="s">
        <v>179</v>
      </c>
      <c r="G111" s="16">
        <v>135</v>
      </c>
      <c r="H111" s="19">
        <v>0</v>
      </c>
      <c r="I111" s="19">
        <v>226</v>
      </c>
      <c r="J111" s="44" t="s">
        <v>263</v>
      </c>
      <c r="K111" s="35">
        <v>135</v>
      </c>
      <c r="L111" s="38" t="s">
        <v>3</v>
      </c>
    </row>
    <row r="112" spans="1:12" ht="30" x14ac:dyDescent="0.25">
      <c r="A112" s="54" t="s">
        <v>180</v>
      </c>
      <c r="B112" s="6" t="s">
        <v>207</v>
      </c>
      <c r="C112" s="6" t="s">
        <v>65</v>
      </c>
      <c r="D112" s="7">
        <v>1410</v>
      </c>
      <c r="E112" s="7">
        <v>3192</v>
      </c>
      <c r="F112" s="15" t="s">
        <v>181</v>
      </c>
      <c r="G112" s="16">
        <v>330</v>
      </c>
      <c r="H112" s="19">
        <v>243</v>
      </c>
      <c r="I112" s="19">
        <v>65</v>
      </c>
      <c r="J112" s="44" t="s">
        <v>263</v>
      </c>
      <c r="K112" s="35">
        <v>330</v>
      </c>
      <c r="L112" s="38" t="s">
        <v>3</v>
      </c>
    </row>
    <row r="113" spans="1:12" ht="30.75" customHeight="1" x14ac:dyDescent="0.25">
      <c r="A113" s="5" t="s">
        <v>276</v>
      </c>
      <c r="B113" s="6" t="s">
        <v>211</v>
      </c>
      <c r="C113" s="6" t="s">
        <v>65</v>
      </c>
      <c r="D113" s="7">
        <f>2923+2280</f>
        <v>5203</v>
      </c>
      <c r="E113" s="7">
        <v>4125</v>
      </c>
      <c r="F113" s="75" t="s">
        <v>143</v>
      </c>
      <c r="G113" s="72">
        <v>830</v>
      </c>
      <c r="H113" s="19">
        <v>345</v>
      </c>
      <c r="I113" s="19">
        <v>395</v>
      </c>
      <c r="J113" s="93" t="s">
        <v>263</v>
      </c>
      <c r="K113" s="91">
        <v>830</v>
      </c>
      <c r="L113" s="38" t="s">
        <v>3</v>
      </c>
    </row>
    <row r="114" spans="1:12" ht="30.75" customHeight="1" x14ac:dyDescent="0.25">
      <c r="A114" s="5" t="s">
        <v>187</v>
      </c>
      <c r="B114" s="6" t="s">
        <v>207</v>
      </c>
      <c r="C114" s="6" t="s">
        <v>26</v>
      </c>
      <c r="D114" s="7">
        <f>8022+2280</f>
        <v>10302</v>
      </c>
      <c r="E114" s="7">
        <v>2479</v>
      </c>
      <c r="F114" s="77"/>
      <c r="G114" s="74"/>
      <c r="H114" s="19" t="str">
        <f t="shared" ref="H114:H115" si="5">D114&amp;"*"</f>
        <v>10302*</v>
      </c>
      <c r="I114" s="19" t="s">
        <v>8</v>
      </c>
      <c r="J114" s="94"/>
      <c r="K114" s="92"/>
      <c r="L114" s="38" t="s">
        <v>3</v>
      </c>
    </row>
    <row r="115" spans="1:12" ht="30.75" customHeight="1" x14ac:dyDescent="0.25">
      <c r="A115" s="5" t="s">
        <v>144</v>
      </c>
      <c r="B115" s="6" t="s">
        <v>207</v>
      </c>
      <c r="C115" s="6" t="s">
        <v>26</v>
      </c>
      <c r="D115" s="7">
        <v>7440</v>
      </c>
      <c r="E115" s="7">
        <v>8379</v>
      </c>
      <c r="F115" s="15" t="s">
        <v>145</v>
      </c>
      <c r="G115" s="16">
        <v>214.06200000000001</v>
      </c>
      <c r="H115" s="19" t="str">
        <f t="shared" si="5"/>
        <v>7440*</v>
      </c>
      <c r="I115" s="21" t="s">
        <v>8</v>
      </c>
      <c r="J115" s="29" t="s">
        <v>8</v>
      </c>
      <c r="K115" s="32" t="s">
        <v>8</v>
      </c>
      <c r="L115" s="38" t="s">
        <v>3</v>
      </c>
    </row>
    <row r="116" spans="1:12" ht="30" x14ac:dyDescent="0.25">
      <c r="A116" s="55" t="s">
        <v>257</v>
      </c>
      <c r="B116" s="6" t="s">
        <v>208</v>
      </c>
      <c r="C116" s="11" t="s">
        <v>182</v>
      </c>
      <c r="D116" s="9" t="s">
        <v>255</v>
      </c>
      <c r="E116" s="9" t="s">
        <v>8</v>
      </c>
      <c r="F116" s="42" t="s">
        <v>8</v>
      </c>
      <c r="G116" s="42" t="s">
        <v>8</v>
      </c>
      <c r="H116" s="19">
        <v>0</v>
      </c>
      <c r="I116" s="19">
        <v>1760</v>
      </c>
      <c r="J116" s="44" t="s">
        <v>259</v>
      </c>
      <c r="K116" s="35">
        <v>40.200000000000003</v>
      </c>
      <c r="L116" s="38" t="s">
        <v>3</v>
      </c>
    </row>
    <row r="117" spans="1:12" ht="30" x14ac:dyDescent="0.25">
      <c r="A117" s="56" t="s">
        <v>183</v>
      </c>
      <c r="B117" s="6" t="s">
        <v>207</v>
      </c>
      <c r="C117" s="11" t="s">
        <v>182</v>
      </c>
      <c r="D117" s="9" t="s">
        <v>256</v>
      </c>
      <c r="E117" s="9" t="s">
        <v>8</v>
      </c>
      <c r="F117" s="42" t="s">
        <v>8</v>
      </c>
      <c r="G117" s="42" t="s">
        <v>8</v>
      </c>
      <c r="H117" s="19">
        <v>28</v>
      </c>
      <c r="I117" s="19">
        <v>66</v>
      </c>
      <c r="J117" s="44" t="s">
        <v>258</v>
      </c>
      <c r="K117" s="35">
        <v>150</v>
      </c>
      <c r="L117" s="24" t="s">
        <v>3</v>
      </c>
    </row>
  </sheetData>
  <mergeCells count="49">
    <mergeCell ref="J89:J90"/>
    <mergeCell ref="K89:K90"/>
    <mergeCell ref="J113:J114"/>
    <mergeCell ref="K113:K114"/>
    <mergeCell ref="J96:J97"/>
    <mergeCell ref="K96:K97"/>
    <mergeCell ref="J102:J103"/>
    <mergeCell ref="K102:K103"/>
    <mergeCell ref="J105:J107"/>
    <mergeCell ref="K105:K107"/>
    <mergeCell ref="B78:B80"/>
    <mergeCell ref="B59:B61"/>
    <mergeCell ref="B63:B66"/>
    <mergeCell ref="B67:B69"/>
    <mergeCell ref="B71:B74"/>
    <mergeCell ref="B76:B77"/>
    <mergeCell ref="F76:F77"/>
    <mergeCell ref="G76:G77"/>
    <mergeCell ref="F113:F114"/>
    <mergeCell ref="G113:G114"/>
    <mergeCell ref="F89:F90"/>
    <mergeCell ref="G89:G90"/>
    <mergeCell ref="F105:F107"/>
    <mergeCell ref="G105:G107"/>
    <mergeCell ref="F102:F104"/>
    <mergeCell ref="G102:G104"/>
    <mergeCell ref="F78:F80"/>
    <mergeCell ref="G78:G80"/>
    <mergeCell ref="F96:F97"/>
    <mergeCell ref="G96:G97"/>
    <mergeCell ref="F71:F74"/>
    <mergeCell ref="G71:G74"/>
    <mergeCell ref="F59:F61"/>
    <mergeCell ref="G59:G61"/>
    <mergeCell ref="F67:F69"/>
    <mergeCell ref="G67:G69"/>
    <mergeCell ref="F63:F66"/>
    <mergeCell ref="G63:G66"/>
    <mergeCell ref="A23:B23"/>
    <mergeCell ref="H2:I2"/>
    <mergeCell ref="J2:K2"/>
    <mergeCell ref="L2:L3"/>
    <mergeCell ref="A1:C1"/>
    <mergeCell ref="D1:G1"/>
    <mergeCell ref="A2:A3"/>
    <mergeCell ref="B2:B3"/>
    <mergeCell ref="C2:C3"/>
    <mergeCell ref="D2:E2"/>
    <mergeCell ref="F2:G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613f182-e424-487f-ac7f-33bed2fc986a">
      <Value>311</Value>
      <Value>1</Value>
    </TaxCatchAll>
    <ISOKeywordsTaxHTField0 xmlns="2613f182-e424-487f-ac7f-33bed2fc986a">
      <Terms xmlns="http://schemas.microsoft.com/office/infopath/2007/PartnerControls"/>
    </ISOKeywordsTaxHTField0>
    <Important xmlns="2613f182-e424-487f-ac7f-33bed2fc986a">false</Important>
    <ISOGroupTaxHTField0 xmlns="2613f182-e424-487f-ac7f-33bed2fc986a">
      <Terms xmlns="http://schemas.microsoft.com/office/infopath/2007/PartnerControls"/>
    </ISOGroupTaxHTField0>
    <PostDate xmlns="2613f182-e424-487f-ac7f-33bed2fc986a">2023-06-29T19:01:09+00:00</PostDate>
    <ExpireDate xmlns="2613f182-e424-487f-ac7f-33bed2fc986a" xsi:nil="true"/>
    <Content_x0020_Owner xmlns="2613f182-e424-487f-ac7f-33bed2fc986a">
      <UserInfo>
        <DisplayName>Almeida, Keoni</DisplayName>
        <AccountId>90</AccountId>
        <AccountType/>
      </UserInfo>
    </Content_x0020_Owner>
    <ISOContributor xmlns="2613f182-e424-487f-ac7f-33bed2fc986a">
      <UserInfo>
        <DisplayName>McGee, Kaitlin</DisplayName>
        <AccountId>1071</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McGee, Kaitlin</DisplayName>
        <AccountId>1071</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OArchived xmlns="2613f182-e424-487f-ac7f-33bed2fc986a">Not Archived</ISOArchived>
    <ISOGroupSequence xmlns="2613f182-e424-487f-ac7f-33bed2fc986a" xsi:nil="true"/>
    <ISOOwner xmlns="2613f182-e424-487f-ac7f-33bed2fc986a">Almeida, Keoni</ISOOwner>
    <ISOSummary xmlns="2613f182-e424-487f-ac7f-33bed2fc986a">Transmission Capability Estimates for use in the CPUCs Integrated Resource Planning </ISOSummary>
    <Market_x0020_Notice xmlns="5bcbeff6-7c02-4b0f-b125-f1b3d566cc14">false</Market_x0020_Notice>
    <Document_x0020_Type xmlns="5bcbeff6-7c02-4b0f-b125-f1b3d566cc14" xsi:nil="true"/>
    <News_x0020_Release xmlns="5bcbeff6-7c02-4b0f-b125-f1b3d566cc14">false</News_x0020_Release>
    <ParentISOGroups xmlns="5bcbeff6-7c02-4b0f-b125-f1b3d566cc14">Transmission capability estimate inputes for CPUC integrated resource plan - Jul 05, 2023|03dcf912-0ecf-4cf9-a304-a05f4ed5b2cd</ParentISOGroups>
    <Orig_x0020_Post_x0020_Date xmlns="5bcbeff6-7c02-4b0f-b125-f1b3d566cc14">2023-06-29T18:29:37+00:00</Orig_x0020_Post_x0020_Date>
    <ContentReviewInterval xmlns="5bcbeff6-7c02-4b0f-b125-f1b3d566cc14">24</ContentReviewInterval>
    <IsDisabled xmlns="5bcbeff6-7c02-4b0f-b125-f1b3d566cc14">false</IsDisabled>
    <CrawlableUniqueID xmlns="5bcbeff6-7c02-4b0f-b125-f1b3d566cc14">ac1881ee-e0b7-416f-9821-01fcb0f44786</CrawlableUniqueID>
  </documentManagement>
</p:propertie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ISO Document" ma:contentTypeID="0x010100B72ED250C60CFC47AE0A3A0E8940792600C340DB4947822C4099E296C6F352FC33" ma:contentTypeVersion="86" ma:contentTypeDescription="" ma:contentTypeScope="" ma:versionID="8f3ec1649a53414b2d67bd51b6022b58">
  <xsd:schema xmlns:xsd="http://www.w3.org/2001/XMLSchema" xmlns:xs="http://www.w3.org/2001/XMLSchema" xmlns:p="http://schemas.microsoft.com/office/2006/metadata/properties" xmlns:ns1="http://schemas.microsoft.com/sharepoint/v3" xmlns:ns2="e6671a59-50a7-4167-890c-836f7535b734" xmlns:ns3="dcc7e218-8b47-4273-ba28-07719656e1ad" xmlns:ns4="2e64aaae-efe8-4b36-9ab4-486f04499e09" xmlns:ns6="53d0012f-b9c0-4b00-a54f-bfdbdfe1e517" targetNamespace="http://schemas.microsoft.com/office/2006/metadata/properties" ma:root="true" ma:fieldsID="a0bf47c28e3d42587b46427b80883c0e" ns1:_="" ns2:_="" ns3:_="" ns4:_="" ns6:_="">
    <xsd:import namespace="http://schemas.microsoft.com/sharepoint/v3"/>
    <xsd:import namespace="e6671a59-50a7-4167-890c-836f7535b734"/>
    <xsd:import namespace="dcc7e218-8b47-4273-ba28-07719656e1ad"/>
    <xsd:import namespace="2e64aaae-efe8-4b36-9ab4-486f04499e09"/>
    <xsd:import namespace="53d0012f-b9c0-4b00-a54f-bfdbdfe1e517"/>
    <xsd:element name="properties">
      <xsd:complexType>
        <xsd:sequence>
          <xsd:element name="documentManagement">
            <xsd:complexType>
              <xsd:all>
                <xsd:element ref="ns2:Doc_x0020_Owner" minOccurs="0"/>
                <xsd:element ref="ns2:Doc_x0020_Status"/>
                <xsd:element ref="ns2:InfoSec_x0020_Classification" minOccurs="0"/>
                <xsd:element ref="ns2:ISO_x0020_Department" minOccurs="0"/>
                <xsd:element ref="ns2:Date_x0020_Became_x0020_Record" minOccurs="0"/>
                <xsd:element ref="ns3:_dlc_DocIdUrl" minOccurs="0"/>
                <xsd:element ref="ns3:_dlc_DocIdPersistId" minOccurs="0"/>
                <xsd:element ref="ns3:_dlc_DocId" minOccurs="0"/>
                <xsd:element ref="ns2:Division" minOccurs="0"/>
                <xsd:element ref="ns4:b096d808b59a41b7a526eb1052d792f3" minOccurs="0"/>
                <xsd:element ref="ns4:TaxCatchAll" minOccurs="0"/>
                <xsd:element ref="ns4:TaxCatchAllLabel" minOccurs="0"/>
                <xsd:element ref="ns4:ac6042663e6544a5b5f6c47baa21cbec" minOccurs="0"/>
                <xsd:element ref="ns4:mb7a63be961241008d728fcf8db72869" minOccurs="0"/>
                <xsd:element ref="ns1:CSMeta2010Field" minOccurs="0"/>
                <xsd:element ref="ns6:SharedWithUsers" minOccurs="0"/>
                <xsd:element ref="ns6: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SMeta2010Field" ma:index="26" nillable="true" ma:displayName="Classification Status" ma:hidden="true" ma:internalName="CSMeta2010Field"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6671a59-50a7-4167-890c-836f7535b734" elementFormDefault="qualified">
    <xsd:import namespace="http://schemas.microsoft.com/office/2006/documentManagement/types"/>
    <xsd:import namespace="http://schemas.microsoft.com/office/infopath/2007/PartnerControls"/>
    <xsd:element name="Doc_x0020_Owner" ma:index="2" nillable="true" ma:displayName="Doc Owner" ma:description="" ma:list="UserInfo" ma:SharePointGroup="0" ma:internalName="Doc_x0020_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_x0020_Status" ma:index="3" ma:displayName="Doc Status" ma:format="Dropdown" ma:internalName="Doc_x0020_Status" ma:readOnly="false">
      <xsd:simpleType>
        <xsd:restriction base="dms:Choice">
          <xsd:enumeration value="Draft"/>
          <xsd:enumeration value="Under Review"/>
          <xsd:enumeration value="Final"/>
        </xsd:restriction>
      </xsd:simpleType>
    </xsd:element>
    <xsd:element name="InfoSec_x0020_Classification" ma:index="4" nillable="true" ma:displayName="Information Classification" ma:description="" ma:format="Dropdown" ma:internalName="InfoSec_x0020_Classification">
      <xsd:simpleType>
        <xsd:restriction base="dms:Choice">
          <xsd:enumeration value="- Current Classifications -"/>
          <xsd:enumeration value="ISO Public"/>
          <xsd:enumeration value="ISO Limited Distribution - Green"/>
          <xsd:enumeration value="ISO Limited Distribution - Amber"/>
          <xsd:enumeration value="ISO Limited Distribution - Red"/>
          <xsd:enumeration value="ISO Internal Use"/>
          <xsd:enumeration value="ISO Confidential"/>
          <xsd:enumeration value="ISO Restricted"/>
          <xsd:enumeration value="- Past Classifications -"/>
          <xsd:enumeration value="CAISO Public"/>
          <xsd:enumeration value="Copyright 2019 California ISO"/>
          <xsd:enumeration value="California ISO INTERNAL USE. For use by all authorized California ISO personnel. Do not release or disclose outside the California ISO."/>
          <xsd:enumeration value="California ISO CONFIDENTIAL. For use by authorized California ISO personnel only with a need to know. Do not release or disclose outside the California ISO."/>
          <xsd:enumeration value="California ISO RESTRICTED. This information is for use solely by authorized California ISO employees with a need to know and a signed confidentiality non-disclosure agreement.  Do not release, disclose or reproduce this information."/>
          <xsd:enumeration value="PCII or CEII"/>
          <xsd:enumeration value="Privileged and Confidential. (Legal Use Only)."/>
          <xsd:enumeration value="Copyright 2018 California ISO"/>
          <xsd:enumeration value="Copyright 2017 California ISO"/>
          <xsd:enumeration value="Copyright 2016 California ISO"/>
          <xsd:enumeration value="Copyright 2015 California ISO"/>
          <xsd:enumeration value="Copyright 2014 California ISO"/>
          <xsd:enumeration value="Copyright 2013 California ISO"/>
          <xsd:enumeration value="Copyright 2012 California ISO"/>
          <xsd:enumeration value="Copyright 2011 California ISO"/>
        </xsd:restriction>
      </xsd:simpleType>
    </xsd:element>
    <xsd:element name="ISO_x0020_Department" ma:index="5" nillable="true" ma:displayName="ISO Department" ma:description="" ma:format="Dropdown" ma:internalName="ISO_x0020_Department">
      <xsd:simpleType>
        <xsd:restriction base="dms:Choice">
          <xsd:enumeration value="Business Solutions"/>
          <xsd:enumeration value="Campus Operations"/>
          <xsd:enumeration value="CFO &amp; Treasurer"/>
          <xsd:enumeration value="Communications &amp; Public Relations"/>
          <xsd:enumeration value="Compensation &amp; Benefits"/>
          <xsd:enumeration value="Compliance &amp; Corporate Affairs"/>
          <xsd:enumeration value="Corporate Secretary"/>
          <xsd:enumeration value="Customer Service and Stakeholder Affairs"/>
          <xsd:enumeration value="Customer Services &amp; Industrial Affairs"/>
          <xsd:enumeration value="Day-Ahead Market and Real-Time Operations Support"/>
          <xsd:enumeration value="Enterprise Model Management"/>
          <xsd:enumeration value="Executive Advisor - Operations"/>
          <xsd:enumeration value="Executive Office"/>
          <xsd:enumeration value="Federal Affairs"/>
          <xsd:enumeration value="Government Affairs"/>
          <xsd:enumeration value="Grid Assets"/>
          <xsd:enumeration value="Human Resources"/>
          <xsd:enumeration value="Human Resources Operations"/>
          <xsd:enumeration value="Information Security"/>
          <xsd:enumeration value="Infrastructure Contracts and Management"/>
          <xsd:enumeration value="Interconnection Implementation"/>
          <xsd:enumeration value="Internal Audit"/>
          <xsd:enumeration value="IT Architecture"/>
          <xsd:enumeration value="IT Enterprise Support &amp; Campus Operations"/>
          <xsd:enumeration value="IT Infrastructure Engineering &amp; Systems Operations"/>
          <xsd:enumeration value="IT Operations"/>
          <xsd:enumeration value="Learning &amp; Leadership Development"/>
          <xsd:enumeration value="Legal"/>
          <xsd:enumeration value="Market &amp; Infrastructure Compliance"/>
          <xsd:enumeration value="Market &amp; Infrastructure Policy"/>
          <xsd:enumeration value="Market Analysis &amp; Development"/>
          <xsd:enumeration value="Market Analysis and Development"/>
          <xsd:enumeration value="Market Development and Analysis"/>
          <xsd:enumeration value="Market Monitoring"/>
          <xsd:enumeration value="Market Services"/>
          <xsd:enumeration value="Market Validation and Quality Analysis"/>
          <xsd:enumeration value="Operational Readiness"/>
          <xsd:enumeration value="Operations Compliance &amp; Control"/>
          <xsd:enumeration value="Operations Engineering Services"/>
          <xsd:enumeration value="Operations Process, Procedures and Training"/>
          <xsd:enumeration value="Power Systems and Smart Grid Technology Development"/>
          <xsd:enumeration value="Power Systems Technology Development"/>
          <xsd:enumeration value="Power Systems Technology Oerations"/>
          <xsd:enumeration value="Power Systems Technology Operations"/>
          <xsd:enumeration value="Program Office"/>
          <xsd:enumeration value="QA, Architecture and Enterprise Data Mgmt"/>
          <xsd:enumeration value="Regulatory Contracts"/>
          <xsd:enumeration value="Renewable Studies"/>
          <xsd:enumeration value="Security, Architecture, Model Management &amp; Quality"/>
          <xsd:enumeration value="Short-Term Demand and Renewable Forecasting"/>
          <xsd:enumeration value="Smart Grid Technologies &amp; Strategy"/>
          <xsd:enumeration value="Transmission Infrastructure Planning"/>
          <xsd:enumeration value="State Affairs"/>
          <xsd:enumeration value="State Regulatory Strategy"/>
          <xsd:enumeration value="Strategic Alliances"/>
          <xsd:enumeration value="System Operations"/>
          <xsd:enumeration value="Corporate Business Operations"/>
          <xsd:enumeration value="Corporate Compliance"/>
          <xsd:enumeration value="Business Solutions and Quality"/>
          <xsd:enumeration value="Infrastructure Development"/>
          <xsd:enumeration value="Business Planning and Operations"/>
          <xsd:enumeration value="Regional Affairs"/>
          <xsd:enumeration value="Regulatory Affairs"/>
          <xsd:enumeration value="Regulatory Affairs - DER"/>
        </xsd:restriction>
      </xsd:simpleType>
    </xsd:element>
    <xsd:element name="Date_x0020_Became_x0020_Record" ma:index="6" nillable="true" ma:displayName="Date Became Record" ma:default="[today]" ma:description="" ma:format="DateOnly" ma:hidden="true" ma:internalName="Date_x0020_Became_x0020_Record" ma:readOnly="false">
      <xsd:simpleType>
        <xsd:restriction base="dms:DateTime"/>
      </xsd:simpleType>
    </xsd:element>
    <xsd:element name="Division" ma:index="16" nillable="true" ma:displayName="ISO Division" ma:default="Transmission Planning &amp; Infrastructure Development" ma:description="" ma:format="Dropdown" ma:internalName="Division">
      <xsd:simpleType>
        <xsd:restriction base="dms:Choice">
          <xsd:enumeration value="Executive Office"/>
          <xsd:enumeration value="External and Customer Affairs"/>
          <xsd:enumeration value="General Counsel"/>
          <xsd:enumeration value="Human Resources"/>
          <xsd:enumeration value="Market Monitoring"/>
          <xsd:enumeration value="Market Quality &amp; Renewable Integration"/>
          <xsd:enumeration value="Operations"/>
          <xsd:enumeration value="Policy &amp; Client Services"/>
          <xsd:enumeration value="Regional &amp; Federal Affairs"/>
          <xsd:enumeration value="Technology"/>
          <xsd:enumeration value="Transmission Planning &amp; Infrastructure Development"/>
          <xsd:enumeration value="Customer &amp; State Affairs"/>
          <xsd:enumeration value="General Counsel &amp; Administration"/>
          <xsd:enumeration value="Market and Infrastructure Development"/>
        </xsd:restriction>
      </xsd:simpleType>
    </xsd:element>
  </xsd:schema>
  <xsd:schema xmlns:xsd="http://www.w3.org/2001/XMLSchema" xmlns:xs="http://www.w3.org/2001/XMLSchema" xmlns:dms="http://schemas.microsoft.com/office/2006/documentManagement/types" xmlns:pc="http://schemas.microsoft.com/office/infopath/2007/PartnerControls" targetNamespace="dcc7e218-8b47-4273-ba28-07719656e1ad" elementFormDefault="qualified">
    <xsd:import namespace="http://schemas.microsoft.com/office/2006/documentManagement/types"/>
    <xsd:import namespace="http://schemas.microsoft.com/office/infopath/2007/PartnerControls"/>
    <xsd:element name="_dlc_DocIdUrl" ma:index="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8" nillable="true" ma:displayName="Persist ID" ma:description="Keep ID on add." ma:hidden="true" ma:internalName="_dlc_DocIdPersistId" ma:readOnly="false">
      <xsd:simpleType>
        <xsd:restriction base="dms:Boolean"/>
      </xsd:simpleType>
    </xsd:element>
    <xsd:element name="_dlc_DocId" ma:index="14" nillable="true" ma:displayName="Document ID Value" ma:description="The value of the document ID assigned to this item." ma:internalName="_dlc_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64aaae-efe8-4b36-9ab4-486f04499e09" elementFormDefault="qualified">
    <xsd:import namespace="http://schemas.microsoft.com/office/2006/documentManagement/types"/>
    <xsd:import namespace="http://schemas.microsoft.com/office/infopath/2007/PartnerControls"/>
    <xsd:element name="b096d808b59a41b7a526eb1052d792f3" ma:index="18" nillable="true" ma:taxonomy="true" ma:internalName="b096d808b59a41b7a526eb1052d792f3" ma:taxonomyFieldName="AutoClassRecordSeries" ma:displayName="Automatically Updated Record Series" ma:readOnly="false" ma:default="" ma:fieldId="{b096d808-b59a-41b7-a526-eb1052d792f3}" ma:sspId="2e7ee6ce-ef65-4ea8-ac93-b3dccb6c50ab" ma:termSetId="7d168031-9c36-4bb0-a326-5d21d4010fef" ma:anchorId="00000000-0000-0000-0000-000000000000" ma:open="false" ma:isKeyword="false">
      <xsd:complexType>
        <xsd:sequence>
          <xsd:element ref="pc:Terms" minOccurs="0" maxOccurs="1"/>
        </xsd:sequence>
      </xsd:complexType>
    </xsd:element>
    <xsd:element name="TaxCatchAll" ma:index="19" nillable="true" ma:displayName="Taxonomy Catch All Column" ma:hidden="true" ma:list="{379d5730-78e4-4cbb-96dd-e465d29e98e0}" ma:internalName="TaxCatchAll" ma:showField="CatchAllData" ma:web="e6671a59-50a7-4167-890c-836f7535b73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Taxonomy Catch All Column1" ma:hidden="true" ma:list="{379d5730-78e4-4cbb-96dd-e465d29e98e0}" ma:internalName="TaxCatchAllLabel" ma:readOnly="true" ma:showField="CatchAllDataLabel" ma:web="e6671a59-50a7-4167-890c-836f7535b734">
      <xsd:complexType>
        <xsd:complexContent>
          <xsd:extension base="dms:MultiChoiceLookup">
            <xsd:sequence>
              <xsd:element name="Value" type="dms:Lookup" maxOccurs="unbounded" minOccurs="0" nillable="true"/>
            </xsd:sequence>
          </xsd:extension>
        </xsd:complexContent>
      </xsd:complexType>
    </xsd:element>
    <xsd:element name="ac6042663e6544a5b5f6c47baa21cbec" ma:index="22" nillable="true" ma:taxonomy="true" ma:internalName="ac6042663e6544a5b5f6c47baa21cbec" ma:taxonomyFieldName="AutoClassDocumentType" ma:displayName="Automatically Updated Document Type" ma:readOnly="false" ma:default="" ma:fieldId="{ac604266-3e65-44a5-b5f6-c47baa21cbec}" ma:sspId="2e7ee6ce-ef65-4ea8-ac93-b3dccb6c50ab" ma:termSetId="0970d2fb-dc85-4fb5-b352-cf8dd925641e" ma:anchorId="00000000-0000-0000-0000-000000000000" ma:open="false" ma:isKeyword="false">
      <xsd:complexType>
        <xsd:sequence>
          <xsd:element ref="pc:Terms" minOccurs="0" maxOccurs="1"/>
        </xsd:sequence>
      </xsd:complexType>
    </xsd:element>
    <xsd:element name="mb7a63be961241008d728fcf8db72869" ma:index="24" nillable="true" ma:taxonomy="true" ma:internalName="mb7a63be961241008d728fcf8db72869" ma:taxonomyFieldName="AutoClassTopic" ma:displayName="Automatically Updated Topic" ma:readOnly="false" ma:default="" ma:fieldId="{6b7a63be-9612-4100-8d72-8fcf8db72869}" ma:taxonomyMulti="true" ma:sspId="2e7ee6ce-ef65-4ea8-ac93-b3dccb6c50ab" ma:termSetId="8b5665c4-6659-459b-90b1-69777ba5afa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3d0012f-b9c0-4b00-a54f-bfdbdfe1e517"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C96078-717E-4F9E-99D6-CDD15AFE0D01}">
  <ds:schemaRefs>
    <ds:schemaRef ds:uri="http://purl.org/dc/elements/1.1/"/>
    <ds:schemaRef ds:uri="http://schemas.microsoft.com/office/2006/metadata/properties"/>
    <ds:schemaRef ds:uri="2e64aaae-efe8-4b36-9ab4-486f04499e09"/>
    <ds:schemaRef ds:uri="http://schemas.microsoft.com/sharepoint/v3"/>
    <ds:schemaRef ds:uri="53d0012f-b9c0-4b00-a54f-bfdbdfe1e517"/>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cc7e218-8b47-4273-ba28-07719656e1ad"/>
    <ds:schemaRef ds:uri="e6671a59-50a7-4167-890c-836f7535b734"/>
    <ds:schemaRef ds:uri="http://www.w3.org/XML/1998/namespace"/>
    <ds:schemaRef ds:uri="http://purl.org/dc/dcmitype/"/>
  </ds:schemaRefs>
</ds:datastoreItem>
</file>

<file path=customXml/itemProps2.xml><?xml version="1.0" encoding="utf-8"?>
<ds:datastoreItem xmlns:ds="http://schemas.openxmlformats.org/officeDocument/2006/customXml" ds:itemID="{42829787-2976-4800-8D73-14AA9E6696EC}"/>
</file>

<file path=customXml/itemProps3.xml><?xml version="1.0" encoding="utf-8"?>
<ds:datastoreItem xmlns:ds="http://schemas.openxmlformats.org/officeDocument/2006/customXml" ds:itemID="{BC65EB14-65E8-4DE4-BF07-89BA24C51B1C}"/>
</file>

<file path=customXml/itemProps4.xml><?xml version="1.0" encoding="utf-8"?>
<ds:datastoreItem xmlns:ds="http://schemas.openxmlformats.org/officeDocument/2006/customXml" ds:itemID="{B4ADAB1B-4B28-4681-9252-4A24F7F0AF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6671a59-50a7-4167-890c-836f7535b734"/>
    <ds:schemaRef ds:uri="dcc7e218-8b47-4273-ba28-07719656e1ad"/>
    <ds:schemaRef ds:uri="2e64aaae-efe8-4b36-9ab4-486f04499e09"/>
    <ds:schemaRef ds:uri="53d0012f-b9c0-4b00-a54f-bfdbdfe1e5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TxCapabilityEstimates_2023</vt:lpstr>
    </vt:vector>
  </TitlesOfParts>
  <Company>California ISO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Transmission Capability Estimates for use in the CPUCs Integrated Resource Planning Process</dc:title>
  <dc:creator>Barave, Sushant</dc:creator>
  <cp:lastModifiedBy>McGee, Kaitlin</cp:lastModifiedBy>
  <dcterms:created xsi:type="dcterms:W3CDTF">2019-05-20T05:22:20Z</dcterms:created>
  <dcterms:modified xsi:type="dcterms:W3CDTF">2023-06-29T17:57:43Z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AutoClassDocumentType">
    <vt:lpwstr>101;#Drafts|50adc480-77e4-415f-afca-374874756b23</vt:lpwstr>
  </property>
  <property fmtid="{D5CDD505-2E9C-101B-9397-08002B2CF9AE}" pid="4" name="AutoClassTopic">
    <vt:lpwstr/>
  </property>
  <property fmtid="{D5CDD505-2E9C-101B-9397-08002B2CF9AE}" pid="5" name="AutoClassRecordSeries">
    <vt:lpwstr>84;#Operations:OPR13-265 - Gen and Trans Planning, Const and Interconnection Proj Records and Operating Agreements|d46a4a1d-ea2e-4c73-b69a-0ca21e5b3074</vt:lpwstr>
  </property>
  <property fmtid="{D5CDD505-2E9C-101B-9397-08002B2CF9AE}" pid="6" name="_dlc_DocIdItemGuid">
    <vt:lpwstr>594d5f90-597d-4217-bb01-2f3de9557ece</vt:lpwstr>
  </property>
  <property fmtid="{D5CDD505-2E9C-101B-9397-08002B2CF9AE}" pid="7" name="ISOArchive">
    <vt:lpwstr>1;#Not Archived|d4ac4999-fa66-470b-a400-7ab6671d1fab</vt:lpwstr>
  </property>
  <property fmtid="{D5CDD505-2E9C-101B-9397-08002B2CF9AE}" pid="8" name="ISOGroup">
    <vt:lpwstr/>
  </property>
  <property fmtid="{D5CDD505-2E9C-101B-9397-08002B2CF9AE}" pid="9" name="ISOTopic">
    <vt:lpwstr>311;#Planning|285a5f2c-fbc6-40b5-af08-c23b5949dd29</vt:lpwstr>
  </property>
  <property fmtid="{D5CDD505-2E9C-101B-9397-08002B2CF9AE}" pid="10" name="ISOKeywords">
    <vt:lpwstr/>
  </property>
</Properties>
</file>