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Isabella\Stakeholder Initiatives\Current\2021-2022 TPP\"/>
    </mc:Choice>
  </mc:AlternateContent>
  <bookViews>
    <workbookView xWindow="0" yWindow="0" windowWidth="28800" windowHeight="11820"/>
  </bookViews>
  <sheets>
    <sheet name="TxCapabilityEstimates" sheetId="2" r:id="rId1"/>
  </sheets>
  <definedNames>
    <definedName name="_xlnm._FilterDatabase" localSheetId="0" hidden="1">TxCapabilityEstimates!$A$3:$L$60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2" l="1"/>
  <c r="H14" i="2" l="1"/>
  <c r="E21" i="2"/>
  <c r="D9" i="2" l="1"/>
  <c r="D14" i="2"/>
  <c r="D13" i="2"/>
  <c r="D12" i="2"/>
</calcChain>
</file>

<file path=xl/sharedStrings.xml><?xml version="1.0" encoding="utf-8"?>
<sst xmlns="http://schemas.openxmlformats.org/spreadsheetml/2006/main" count="420" uniqueCount="193">
  <si>
    <t>Tehachapi</t>
  </si>
  <si>
    <t>Incremetal due to ADNU</t>
  </si>
  <si>
    <t>ADNU &amp; Cost Estimate ($million)</t>
  </si>
  <si>
    <t>Wind</t>
  </si>
  <si>
    <t>Solar</t>
  </si>
  <si>
    <t>Transmission Constraint</t>
  </si>
  <si>
    <t>Southern_Nevada</t>
  </si>
  <si>
    <t>Imperial</t>
  </si>
  <si>
    <t>Inyokern_North_Kramer</t>
  </si>
  <si>
    <t>Non-CREZ – Big Creek</t>
  </si>
  <si>
    <t>Non-CREZ – Ventura</t>
  </si>
  <si>
    <t>Los Banos 500/230kV TB</t>
  </si>
  <si>
    <t>Morro Bay-Templeton 230kV Line</t>
  </si>
  <si>
    <t>Affected Zones</t>
  </si>
  <si>
    <t>San Diego Internal Constraint</t>
  </si>
  <si>
    <t>Inyokern_North_Kramer
Victor</t>
  </si>
  <si>
    <t>None</t>
  </si>
  <si>
    <t>Los Banos and Central Valley</t>
  </si>
  <si>
    <t xml:space="preserve">Within Westlands </t>
  </si>
  <si>
    <t>96 </t>
  </si>
  <si>
    <t>Westlands and Carizzo</t>
  </si>
  <si>
    <t>Melones area within Sacramento River</t>
  </si>
  <si>
    <t>Rio Oso area within Sacramento River</t>
  </si>
  <si>
    <t>Davis Area within Sacramento River</t>
  </si>
  <si>
    <t>Kasson Area within Sacramento River</t>
  </si>
  <si>
    <t>Westlands Kern and Carizzo</t>
  </si>
  <si>
    <t>Humboldt-Trinity 115 kV Line</t>
  </si>
  <si>
    <t>Southern_Nevada, 'Eldorado/Mountain Pass (230kV)</t>
  </si>
  <si>
    <t>Riverside_Palm_Springs: Colorado River Substation 230 kV</t>
  </si>
  <si>
    <t>Non-CREZ within San Diego</t>
  </si>
  <si>
    <t>Non-CREZ – SCE Metro</t>
  </si>
  <si>
    <t>N/A</t>
  </si>
  <si>
    <t>SCE Metro Area</t>
  </si>
  <si>
    <t>On-peak</t>
  </si>
  <si>
    <t>Condition under which Constraint is Binding</t>
  </si>
  <si>
    <t>WInd</t>
  </si>
  <si>
    <t xml:space="preserve">Mohave/Eldorado 500 kV </t>
  </si>
  <si>
    <t>Unconstrained zone</t>
  </si>
  <si>
    <t>SCE/GLW East of Pisgah (EOP) Study Area Constraints</t>
  </si>
  <si>
    <t>SCE Eastern Study Area Constraints</t>
  </si>
  <si>
    <t>SCE North of Lugo (NOL) Study Area Constraints</t>
  </si>
  <si>
    <t>SCE Northern Study Area Constraints</t>
  </si>
  <si>
    <t>SCE Metro Study Area Constraints</t>
  </si>
  <si>
    <t>SDG&amp;E Study Area Constraints</t>
  </si>
  <si>
    <t>Westlands, Carrizo and Kern</t>
  </si>
  <si>
    <t>Warnerville-Wilson 230kV</t>
  </si>
  <si>
    <t>Moss Landing-Los Banos 230kV</t>
  </si>
  <si>
    <t>Carrizo</t>
  </si>
  <si>
    <t>Westlands</t>
  </si>
  <si>
    <t>Off-Peak</t>
  </si>
  <si>
    <t>Westlands/Los Banos</t>
  </si>
  <si>
    <t>Moss Landing 500kV</t>
  </si>
  <si>
    <t>On-peak, Off-peak</t>
  </si>
  <si>
    <t>Wilson-Storey-Borden #1 and #2 230kV lines (50months)</t>
  </si>
  <si>
    <t>Reconductor Tesla-Westley 230 kV Line (50months)</t>
  </si>
  <si>
    <t>Melones-Tulloch 230 kV (64 months)</t>
  </si>
  <si>
    <t>Vierra-Tracy-Kasson 230 kV (62 months)</t>
  </si>
  <si>
    <t>Rio Oso (74 months)</t>
  </si>
  <si>
    <t>Manining ADNU (72 months)</t>
  </si>
  <si>
    <t>Gates - Arco - Midway 230 kV-Redraw boundary (98 months)</t>
  </si>
  <si>
    <t>Bay Area (CC) (86 months)</t>
  </si>
  <si>
    <t>Morro Bay 230 kV (98 months)</t>
  </si>
  <si>
    <t>Delevan 500kV (144 months)</t>
  </si>
  <si>
    <t>Humboldt (98 months)</t>
  </si>
  <si>
    <t>Lamont-Stockdale 115kV ( 74 months)</t>
  </si>
  <si>
    <t>Warnerville-Wilson 230kV (86 months)</t>
  </si>
  <si>
    <t>Las Aguillas sw sta-Panoche #1 and #2 230kV (78 months)</t>
  </si>
  <si>
    <t>Moss Landing-Los Banos 230kV (98 months)</t>
  </si>
  <si>
    <t>Q653-Davis (60 months)</t>
  </si>
  <si>
    <t>AOPNU &amp; Cost Estimate ($million)</t>
  </si>
  <si>
    <t>Pahrump - Sloan Canyon 230kV line rebuild and Innovation - Desert View 230kV line rebuild + other upgrades (60 months)</t>
  </si>
  <si>
    <t>Pahrump - Sloan Canyon 2nd 230kV line and Innovation - Northwest 2nd 230kV line + other upgrades (60 months)</t>
  </si>
  <si>
    <t>New Imperial Valley - Serrano 500 kV line (120 months)</t>
  </si>
  <si>
    <t>New Encina - San Luis Rey 230 kV line (120 months)</t>
  </si>
  <si>
    <t>New San Luis Rey-San Onofre 230 kV line (120 months)</t>
  </si>
  <si>
    <t>ADNU (Time to Construct)</t>
  </si>
  <si>
    <t>Silvergate - Bay Blvd 230kV 3-ohm Series Reactor (72 months)</t>
  </si>
  <si>
    <t>Cost (Escalated to COD)</t>
  </si>
  <si>
    <t>AOPNU  (Time to Construct)</t>
  </si>
  <si>
    <t>GLW-VEA Area Constraint</t>
  </si>
  <si>
    <t>-</t>
  </si>
  <si>
    <t xml:space="preserve">Wind/Solar Area Designation </t>
  </si>
  <si>
    <t>Devers - Mira Loma - Mesa 500kV line (105 months)</t>
  </si>
  <si>
    <t>New Eldorado 500/230 transformer (42 months)</t>
  </si>
  <si>
    <t>New Devers - Red Bluff 500kV No. 3 line (105 months)</t>
  </si>
  <si>
    <t>New Colorado River 500/230kV No. 3 transformer (42 months)</t>
  </si>
  <si>
    <t>New Lugo 500/230kV No. 3 transformer (42 months)</t>
  </si>
  <si>
    <t>Reconductor Lugo - Victor 230kV lines (27 Months)</t>
  </si>
  <si>
    <t>Antelope - Vincent 500kV line rating increase (18 months)</t>
  </si>
  <si>
    <t>New 500/230kV substation connecting to Windhub 230kV and Vincent 500 kV (108 months)</t>
  </si>
  <si>
    <t>Magunden 500kV upgrade (105 months)</t>
  </si>
  <si>
    <t>Laguna Bell - Mesa line upgrade (27 months)</t>
  </si>
  <si>
    <t>Loop in Kramer - Victor 115kV line into Roadway and reconductor Kramer to Lugo 230kV lines (81 months)</t>
  </si>
  <si>
    <t>450*</t>
  </si>
  <si>
    <t>3*</t>
  </si>
  <si>
    <t>272*</t>
  </si>
  <si>
    <t>316*</t>
  </si>
  <si>
    <t>334*</t>
  </si>
  <si>
    <t>3,360*</t>
  </si>
  <si>
    <t>1,560*</t>
  </si>
  <si>
    <t>2,708*</t>
  </si>
  <si>
    <t>1,959*</t>
  </si>
  <si>
    <t>280*</t>
  </si>
  <si>
    <t>4,083*</t>
  </si>
  <si>
    <t>1,098*</t>
  </si>
  <si>
    <t>64*</t>
  </si>
  <si>
    <t>1,024*</t>
  </si>
  <si>
    <t>5,171*</t>
  </si>
  <si>
    <t>3,035*</t>
  </si>
  <si>
    <t>3,281*</t>
  </si>
  <si>
    <t>2,163*</t>
  </si>
  <si>
    <t>1,739*</t>
  </si>
  <si>
    <t>11,800*</t>
  </si>
  <si>
    <t>1,619*</t>
  </si>
  <si>
    <t>1,311*</t>
  </si>
  <si>
    <t>816*</t>
  </si>
  <si>
    <t>63*</t>
  </si>
  <si>
    <t>247*</t>
  </si>
  <si>
    <t>239*</t>
  </si>
  <si>
    <t>124*</t>
  </si>
  <si>
    <t>1,611*</t>
  </si>
  <si>
    <t>1,265*</t>
  </si>
  <si>
    <t>1,500*</t>
  </si>
  <si>
    <t>Arizona,  Imperial,  Non-CREZ within San Diego</t>
  </si>
  <si>
    <t>Imperial,  Baja,  Non-CREZ within San Diego</t>
  </si>
  <si>
    <t>Solano &amp; Round Mountain</t>
  </si>
  <si>
    <t>Sacramento River&amp; Round Mountain</t>
  </si>
  <si>
    <t>Humboldt</t>
  </si>
  <si>
    <t>Kern and Greater Carrizo</t>
  </si>
  <si>
    <t>Incremetal due to AOPNU</t>
  </si>
  <si>
    <t>Existing System***</t>
  </si>
  <si>
    <t>Estimated FCDS Capability Based on On-peak Study Resource Output (MW)**</t>
  </si>
  <si>
    <t>Imperial,  Non-CREZ within San Diego</t>
  </si>
  <si>
    <t>Internal San Diego Area reconductoring (18 months)</t>
  </si>
  <si>
    <t>Oceanside ADNU (60 months)</t>
  </si>
  <si>
    <t>Install a new Imperial Valley 500/230 kV Bank at new substation (105 months)</t>
  </si>
  <si>
    <t>Riverside_Palm_Springs, Arizona, Imperial</t>
  </si>
  <si>
    <t>Riverside_Palm_Springs, Arizona</t>
  </si>
  <si>
    <t>Inyokern_North_Kramer, Victor, Pisgah</t>
  </si>
  <si>
    <t>Tehachapi, Non-CREZ – Big Creek</t>
  </si>
  <si>
    <t>Arizona, Imperial, Baja, Riverside</t>
  </si>
  <si>
    <t>Arizona, Imperial, Baja, Non-CREZ within San Diego</t>
  </si>
  <si>
    <t>Gates-Panoche #1 and #2 230kV lines (50 months)</t>
  </si>
  <si>
    <t>Gates TB # 13 ADNU (48 months)</t>
  </si>
  <si>
    <t>PG&amp;E North of Greater Bay Study Area Constraints</t>
  </si>
  <si>
    <t>PG&amp;E Greater Bay Study Area Constraints</t>
  </si>
  <si>
    <t>PG&amp;E South 500 kV Study Area Constraints</t>
  </si>
  <si>
    <t>PG&amp;E East Kern Study Area Constraints</t>
  </si>
  <si>
    <t>PG&amp;E West Kern Study Area Constraints</t>
  </si>
  <si>
    <t>PG&amp;E Fresno Study Area Constraints</t>
  </si>
  <si>
    <t>795*</t>
  </si>
  <si>
    <t>1,523*</t>
  </si>
  <si>
    <t>10,830*</t>
  </si>
  <si>
    <t>2,534*</t>
  </si>
  <si>
    <t>Los Bano-Gates #1 500kV line</t>
  </si>
  <si>
    <t>Moss Landing-Las Aguilas 230kV</t>
  </si>
  <si>
    <t>Moss Landing-Las Aguilas 230kV (98 months)</t>
  </si>
  <si>
    <t>Los Banos-Gates #1 500kV line (98 months)</t>
  </si>
  <si>
    <t>1903*</t>
  </si>
  <si>
    <t>2568*</t>
  </si>
  <si>
    <t>Las Aguillas-Panoche #1 and #2 230kV</t>
  </si>
  <si>
    <t>Kramer- Victor/Roadway -Victor Constraint</t>
  </si>
  <si>
    <t>Laguna Bell – Mesa Constraint</t>
  </si>
  <si>
    <t>South of Magunden Constraint</t>
  </si>
  <si>
    <t>Antelope – Vincent Constraint</t>
  </si>
  <si>
    <t>Windhub 500/230 kV Transformer Constraint</t>
  </si>
  <si>
    <t>Lugo 500/230 kV Transformer Constraint</t>
  </si>
  <si>
    <t>Victor-Lugo Constraint</t>
  </si>
  <si>
    <t>Serrano – Alberhill – Valley 500 kV Constraint</t>
  </si>
  <si>
    <t>Devers – Red Bluff 500 kV Constraint</t>
  </si>
  <si>
    <t>Colorado River 500/230 kV Transformer Constraint</t>
  </si>
  <si>
    <t>Eldorado 500/230 kV Transformer #5 Constraint</t>
  </si>
  <si>
    <t>East of Miguel Constraint</t>
  </si>
  <si>
    <t>Encina-San Luis Rey Constraint</t>
  </si>
  <si>
    <t>Imperial Valley transformer Constraint</t>
  </si>
  <si>
    <t>San Luis Rey-San Onofre Constraint</t>
  </si>
  <si>
    <t>Silvergate-Bay Boulevard Constraint</t>
  </si>
  <si>
    <t>San Diego Oceanside Constraint</t>
  </si>
  <si>
    <t>Orange County Area</t>
  </si>
  <si>
    <t>Rio Oso-SPI-Lincoln 115 kV Line</t>
  </si>
  <si>
    <t>Woodland-Davis 115 kV Lines</t>
  </si>
  <si>
    <t>Cortina -Vaca-Dixon 230kV Line</t>
  </si>
  <si>
    <t>Vierra-Tracy-Kasson 115 kV Line</t>
  </si>
  <si>
    <t>Melones-Tulloch 115 kV Line</t>
  </si>
  <si>
    <t>Contra Costa-Delta Switchyard 230kV Line</t>
  </si>
  <si>
    <t>Gates-Panoche #1 and #2 230kV Lines</t>
  </si>
  <si>
    <t>Midway – Gates 230kV Line</t>
  </si>
  <si>
    <t>Kern–Lamont-Stockdale 115kV Line</t>
  </si>
  <si>
    <t>Gates 500/230kV Bank #13 Constraint</t>
  </si>
  <si>
    <t>Wilson-Storey-Borden #1 &amp; #2 230 kV Lines</t>
  </si>
  <si>
    <t>Tesla-Westley 230kV Line</t>
  </si>
  <si>
    <t>Estimated EODS Capability Based on Off-peak Study Resource Output
(MW)**</t>
  </si>
  <si>
    <t>Transmission capability estimates for use in the CPUC's IRP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</si>
</sst>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1"/>
      <color theme="1"/>
      <name val="Calibri"/>
      <family val="2"/>
      <scheme val="minor"/>
    </font>
    <font>
      <sz val="11"/>
      <color theme="1"/>
      <name val="Calibri"/>
      <family val="2"/>
      <scheme val="minor"/>
    </font>
    <font>
      <b/>
      <sz val="11"/>
      <name val="Calibri"/>
      <family val="2"/>
      <scheme val="minor"/>
    </font>
    <font>
      <b/>
      <sz val="12"/>
      <color theme="0"/>
      <name val="Calibri"/>
      <family val="2"/>
      <scheme val="minor"/>
    </font>
    <font>
      <sz val="11"/>
      <name val="Calibri"/>
      <family val="2"/>
      <scheme val="minor"/>
    </font>
    <font>
      <b/>
      <sz val="12"/>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6" tint="0.399975585192419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44">
    <xf numFmtId="0" fontId="0" fillId="0" borderId="0" xfId="0"/>
    <xf numFmtId="164" fontId="4" fillId="4" borderId="2" xfId="1" applyNumberFormat="1" applyFont="1" applyFill="1" applyBorder="1" applyAlignment="1">
      <alignment horizontal="center" vertical="center"/>
    </xf>
    <xf numFmtId="0" fontId="0" fillId="0" borderId="2" xfId="0" applyBorder="1"/>
    <xf numFmtId="0" fontId="4" fillId="0" borderId="2" xfId="3" applyFont="1" applyFill="1" applyBorder="1" applyAlignment="1">
      <alignment vertical="center" wrapText="1"/>
    </xf>
    <xf numFmtId="0" fontId="4" fillId="2" borderId="2" xfId="3" applyFont="1" applyFill="1" applyBorder="1" applyAlignment="1">
      <alignment vertical="center" wrapText="1"/>
    </xf>
    <xf numFmtId="0" fontId="4" fillId="0" borderId="2" xfId="3" quotePrefix="1" applyFont="1" applyFill="1" applyBorder="1" applyAlignment="1">
      <alignment vertical="center" wrapText="1"/>
    </xf>
    <xf numFmtId="0" fontId="4" fillId="2" borderId="2" xfId="3" quotePrefix="1" applyFont="1" applyFill="1" applyBorder="1" applyAlignment="1">
      <alignment vertical="center" wrapText="1"/>
    </xf>
    <xf numFmtId="3" fontId="4" fillId="4" borderId="2" xfId="3" quotePrefix="1" applyNumberFormat="1" applyFont="1" applyFill="1" applyBorder="1" applyAlignment="1">
      <alignment horizontal="center" vertical="center" wrapText="1"/>
    </xf>
    <xf numFmtId="0" fontId="4" fillId="4" borderId="2" xfId="3" quotePrefix="1" applyFont="1" applyFill="1" applyBorder="1" applyAlignment="1">
      <alignment horizontal="center" vertical="center" wrapText="1"/>
    </xf>
    <xf numFmtId="3" fontId="4" fillId="4" borderId="2" xfId="3" applyNumberFormat="1" applyFont="1" applyFill="1" applyBorder="1" applyAlignment="1">
      <alignment horizontal="center" vertical="center" wrapText="1"/>
    </xf>
    <xf numFmtId="0" fontId="0" fillId="0" borderId="0" xfId="0" applyAlignment="1">
      <alignment horizontal="center"/>
    </xf>
    <xf numFmtId="0" fontId="0" fillId="0" borderId="2" xfId="0" applyFill="1" applyBorder="1"/>
    <xf numFmtId="0" fontId="4" fillId="2" borderId="2" xfId="3" quotePrefix="1" applyFont="1" applyFill="1" applyBorder="1" applyAlignment="1">
      <alignment horizontal="left" vertical="center"/>
    </xf>
    <xf numFmtId="0" fontId="4" fillId="5" borderId="2" xfId="3" quotePrefix="1" applyFont="1" applyFill="1" applyBorder="1" applyAlignment="1">
      <alignment horizontal="left" vertical="center"/>
    </xf>
    <xf numFmtId="0" fontId="4" fillId="5" borderId="2" xfId="3" quotePrefix="1" applyFont="1" applyFill="1" applyBorder="1" applyAlignment="1">
      <alignment horizontal="left" vertical="center" wrapText="1"/>
    </xf>
    <xf numFmtId="0" fontId="4" fillId="0" borderId="2" xfId="3" quotePrefix="1" applyFont="1" applyFill="1" applyBorder="1" applyAlignment="1">
      <alignment horizontal="left" vertical="center" wrapText="1"/>
    </xf>
    <xf numFmtId="165" fontId="4" fillId="4" borderId="2" xfId="2" applyNumberFormat="1" applyFont="1" applyFill="1" applyBorder="1" applyAlignment="1">
      <alignment horizontal="left" vertical="center" wrapText="1"/>
    </xf>
    <xf numFmtId="5" fontId="4" fillId="4" borderId="2" xfId="2" applyNumberFormat="1" applyFont="1" applyFill="1" applyBorder="1" applyAlignment="1">
      <alignment horizontal="center" vertical="center"/>
    </xf>
    <xf numFmtId="165" fontId="4" fillId="4" borderId="2" xfId="2" applyNumberFormat="1" applyFont="1" applyFill="1" applyBorder="1" applyAlignment="1">
      <alignment horizontal="left" vertical="center"/>
    </xf>
    <xf numFmtId="5" fontId="4" fillId="4" borderId="2" xfId="2" quotePrefix="1" applyNumberFormat="1" applyFont="1" applyFill="1" applyBorder="1" applyAlignment="1">
      <alignment horizontal="center" vertical="center"/>
    </xf>
    <xf numFmtId="165" fontId="4" fillId="4" borderId="2" xfId="2" quotePrefix="1" applyNumberFormat="1" applyFont="1" applyFill="1" applyBorder="1" applyAlignment="1">
      <alignment horizontal="center" vertical="center"/>
    </xf>
    <xf numFmtId="165" fontId="4" fillId="4" borderId="2" xfId="2" applyNumberFormat="1" applyFont="1" applyFill="1" applyBorder="1" applyAlignment="1">
      <alignment horizontal="center" vertical="center"/>
    </xf>
    <xf numFmtId="3" fontId="4" fillId="6" borderId="2" xfId="3" quotePrefix="1" applyNumberFormat="1" applyFont="1" applyFill="1" applyBorder="1" applyAlignment="1">
      <alignment horizontal="center" vertical="center" wrapText="1"/>
    </xf>
    <xf numFmtId="164" fontId="1" fillId="6" borderId="2" xfId="1" applyNumberFormat="1" applyFont="1" applyFill="1" applyBorder="1" applyAlignment="1">
      <alignment horizontal="center" vertical="center"/>
    </xf>
    <xf numFmtId="164" fontId="0" fillId="6" borderId="2" xfId="1" applyNumberFormat="1" applyFont="1" applyFill="1" applyBorder="1" applyAlignment="1">
      <alignment horizontal="center" vertical="center"/>
    </xf>
    <xf numFmtId="5" fontId="1" fillId="6" borderId="2" xfId="2" applyNumberFormat="1" applyFont="1" applyFill="1" applyBorder="1" applyAlignment="1">
      <alignment horizontal="center" vertical="center"/>
    </xf>
    <xf numFmtId="164" fontId="0" fillId="6" borderId="2" xfId="1" applyNumberFormat="1" applyFont="1" applyFill="1" applyBorder="1" applyAlignment="1">
      <alignment horizontal="left" vertical="center" wrapText="1"/>
    </xf>
    <xf numFmtId="0" fontId="0" fillId="6" borderId="2" xfId="0" applyFill="1" applyBorder="1" applyAlignment="1">
      <alignment horizontal="center" vertical="center"/>
    </xf>
    <xf numFmtId="165" fontId="4" fillId="6" borderId="2" xfId="2" applyNumberFormat="1" applyFont="1" applyFill="1" applyBorder="1" applyAlignment="1">
      <alignment horizontal="left" vertical="center"/>
    </xf>
    <xf numFmtId="0" fontId="3" fillId="3" borderId="2" xfId="3" applyFont="1" applyFill="1" applyBorder="1" applyAlignment="1">
      <alignment horizontal="center" vertical="center"/>
    </xf>
    <xf numFmtId="0" fontId="2" fillId="7" borderId="2" xfId="3" applyFont="1" applyFill="1" applyBorder="1" applyAlignment="1">
      <alignment horizontal="center" vertical="center" wrapText="1"/>
    </xf>
    <xf numFmtId="164" fontId="0" fillId="6" borderId="2" xfId="1" applyNumberFormat="1" applyFont="1" applyFill="1" applyBorder="1" applyAlignment="1">
      <alignment horizontal="left" vertical="center"/>
    </xf>
    <xf numFmtId="0" fontId="2" fillId="7" borderId="2" xfId="3" applyFont="1" applyFill="1" applyBorder="1" applyAlignment="1">
      <alignment horizontal="center" vertical="center" wrapText="1"/>
    </xf>
    <xf numFmtId="164" fontId="0" fillId="6" borderId="2" xfId="1" applyNumberFormat="1" applyFont="1" applyFill="1" applyBorder="1" applyAlignment="1">
      <alignment vertical="center" wrapText="1"/>
    </xf>
    <xf numFmtId="165" fontId="0" fillId="4" borderId="2" xfId="2" applyNumberFormat="1" applyFont="1" applyFill="1" applyBorder="1" applyAlignment="1">
      <alignment horizontal="left" vertical="center" wrapText="1"/>
    </xf>
    <xf numFmtId="164" fontId="0" fillId="6" borderId="2" xfId="1" applyNumberFormat="1" applyFont="1" applyFill="1" applyBorder="1" applyAlignment="1">
      <alignment vertical="center"/>
    </xf>
    <xf numFmtId="0" fontId="0" fillId="0" borderId="2" xfId="0" applyFont="1" applyBorder="1" applyAlignment="1"/>
    <xf numFmtId="5" fontId="0" fillId="0" borderId="2" xfId="0" applyNumberFormat="1" applyBorder="1"/>
    <xf numFmtId="0" fontId="0" fillId="0" borderId="2" xfId="0" applyBorder="1" applyAlignment="1">
      <alignment horizontal="center"/>
    </xf>
    <xf numFmtId="0" fontId="3" fillId="3" borderId="2" xfId="3" applyFont="1" applyFill="1" applyBorder="1" applyAlignment="1">
      <alignment horizontal="center" vertical="center"/>
    </xf>
    <xf numFmtId="0" fontId="3" fillId="3" borderId="1" xfId="3" applyFont="1" applyFill="1" applyBorder="1" applyAlignment="1">
      <alignment horizontal="center" vertical="center"/>
    </xf>
    <xf numFmtId="0" fontId="2" fillId="7" borderId="2" xfId="3" applyFont="1" applyFill="1" applyBorder="1" applyAlignment="1">
      <alignment horizontal="center" vertical="center" wrapText="1"/>
    </xf>
    <xf numFmtId="0" fontId="0" fillId="0" borderId="2" xfId="0" applyBorder="1" applyAlignment="1">
      <alignment horizontal="center" vertical="center" wrapText="1"/>
    </xf>
    <xf numFmtId="0" fontId="5" fillId="7" borderId="2" xfId="3" applyFont="1" applyFill="1" applyBorder="1" applyAlignment="1">
      <alignment horizontal="center" vertical="center" wrapText="1"/>
    </xf>
  </cellXfs>
  <cellStyles count="4">
    <cellStyle name="Comma" xfId="1" builtinId="3"/>
    <cellStyle name="Currency"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61</xdr:row>
      <xdr:rowOff>9260</xdr:rowOff>
    </xdr:from>
    <xdr:ext cx="10227468" cy="1238250"/>
    <xdr:sp macro="" textlink="">
      <xdr:nvSpPr>
        <xdr:cNvPr id="3" name="TextBox 2"/>
        <xdr:cNvSpPr txBox="1"/>
      </xdr:nvSpPr>
      <xdr:spPr>
        <a:xfrm>
          <a:off x="0" y="18974593"/>
          <a:ext cx="10227468" cy="123825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spcBef>
              <a:spcPts val="200"/>
            </a:spcBef>
            <a:spcAft>
              <a:spcPts val="200"/>
            </a:spcAft>
          </a:pPr>
          <a:r>
            <a:rPr lang="en-US" sz="1100">
              <a:solidFill>
                <a:sysClr val="windowText" lastClr="000000"/>
              </a:solidFill>
            </a:rPr>
            <a:t>* Capability estimate reflects the amount of resources studied in the corresponding deliverability case as binding</a:t>
          </a:r>
          <a:r>
            <a:rPr lang="en-US" sz="1100" baseline="0">
              <a:solidFill>
                <a:sysClr val="windowText" lastClr="000000"/>
              </a:solidFill>
            </a:rPr>
            <a:t> constraints are not identified</a:t>
          </a:r>
        </a:p>
        <a:p>
          <a:pPr>
            <a:spcBef>
              <a:spcPts val="200"/>
            </a:spcBef>
            <a:spcAft>
              <a:spcPts val="200"/>
            </a:spcAft>
          </a:pPr>
          <a:r>
            <a:rPr lang="en-US" sz="1100" baseline="0">
              <a:solidFill>
                <a:sysClr val="windowText" lastClr="000000"/>
              </a:solidFill>
            </a:rPr>
            <a:t>** The transmission capability estimates are based on the resource-type specific output assumptions that are used in deliverbility studies rather than the resources’ installed capacity. The values can be translated into any combination of resource types by applying the applicable deliverability study resource output factors. </a:t>
          </a:r>
        </a:p>
        <a:p>
          <a:pPr>
            <a:spcBef>
              <a:spcPts val="200"/>
            </a:spcBef>
            <a:spcAft>
              <a:spcPts val="200"/>
            </a:spcAft>
          </a:pPr>
          <a:r>
            <a:rPr lang="en-US" sz="1100"/>
            <a:t>***The transmission capability estimates are over and above the baseline contracted future resource amounts the CPUC transmitted as part of its resource prortfolios for  use in the CAISO 2020-2021 TPP.  The CPUC will need to adjust the estimates to account for additional resources that have been added to the baseline resource list since then.  Retirements of Diablo Canyon and </a:t>
          </a:r>
          <a:r>
            <a:rPr lang="en-US" sz="1100" baseline="0"/>
            <a:t>OTC generating units are accounted for in the estimates assuming the replacement resources are at the same or similar locations.</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tabSelected="1" zoomScale="90" zoomScaleNormal="90" workbookViewId="0">
      <selection activeCell="D1" sqref="D1:G1"/>
    </sheetView>
  </sheetViews>
  <sheetFormatPr defaultRowHeight="15" x14ac:dyDescent="0.25"/>
  <cols>
    <col min="1" max="2" width="35.7109375" customWidth="1"/>
    <col min="3" max="3" width="17.85546875" customWidth="1"/>
    <col min="4" max="5" width="15.28515625" customWidth="1"/>
    <col min="6" max="6" width="40" customWidth="1"/>
    <col min="7" max="7" width="15.5703125" customWidth="1"/>
    <col min="8" max="8" width="18.28515625" customWidth="1"/>
    <col min="9" max="9" width="19" customWidth="1"/>
    <col min="10" max="10" width="38.7109375" customWidth="1"/>
    <col min="11" max="11" width="17.140625" customWidth="1"/>
    <col min="12" max="12" width="18.28515625" style="10" customWidth="1"/>
  </cols>
  <sheetData>
    <row r="1" spans="1:12" ht="15.75" x14ac:dyDescent="0.25">
      <c r="A1" s="39"/>
      <c r="B1" s="39"/>
      <c r="C1" s="40"/>
      <c r="D1" s="39" t="s">
        <v>192</v>
      </c>
      <c r="E1" s="39"/>
      <c r="F1" s="39"/>
      <c r="G1" s="39"/>
      <c r="H1" s="29"/>
      <c r="I1" s="29"/>
      <c r="J1" s="29"/>
      <c r="K1" s="29"/>
      <c r="L1" s="29"/>
    </row>
    <row r="2" spans="1:12" ht="51" customHeight="1" x14ac:dyDescent="0.25">
      <c r="A2" s="41" t="s">
        <v>5</v>
      </c>
      <c r="B2" s="41" t="s">
        <v>13</v>
      </c>
      <c r="C2" s="41" t="s">
        <v>34</v>
      </c>
      <c r="D2" s="43" t="s">
        <v>131</v>
      </c>
      <c r="E2" s="43"/>
      <c r="F2" s="43" t="s">
        <v>2</v>
      </c>
      <c r="G2" s="43"/>
      <c r="H2" s="43" t="s">
        <v>191</v>
      </c>
      <c r="I2" s="43"/>
      <c r="J2" s="43" t="s">
        <v>69</v>
      </c>
      <c r="K2" s="43"/>
      <c r="L2" s="41" t="s">
        <v>81</v>
      </c>
    </row>
    <row r="3" spans="1:12" ht="39.75" customHeight="1" x14ac:dyDescent="0.25">
      <c r="A3" s="42"/>
      <c r="B3" s="42"/>
      <c r="C3" s="42"/>
      <c r="D3" s="30" t="s">
        <v>130</v>
      </c>
      <c r="E3" s="30" t="s">
        <v>1</v>
      </c>
      <c r="F3" s="30" t="s">
        <v>75</v>
      </c>
      <c r="G3" s="30" t="s">
        <v>77</v>
      </c>
      <c r="H3" s="30" t="s">
        <v>130</v>
      </c>
      <c r="I3" s="30" t="s">
        <v>129</v>
      </c>
      <c r="J3" s="30" t="s">
        <v>78</v>
      </c>
      <c r="K3" s="30" t="s">
        <v>77</v>
      </c>
      <c r="L3" s="42"/>
    </row>
    <row r="4" spans="1:12" x14ac:dyDescent="0.25">
      <c r="A4" s="13" t="s">
        <v>41</v>
      </c>
      <c r="B4" s="14"/>
      <c r="C4" s="14"/>
      <c r="D4" s="14"/>
      <c r="E4" s="14"/>
      <c r="F4" s="14"/>
      <c r="G4" s="14"/>
      <c r="H4" s="14"/>
      <c r="I4" s="14"/>
      <c r="J4" s="14"/>
      <c r="K4" s="14"/>
      <c r="L4" s="14"/>
    </row>
    <row r="5" spans="1:12" x14ac:dyDescent="0.25">
      <c r="A5" s="6" t="s">
        <v>163</v>
      </c>
      <c r="B5" s="6" t="s">
        <v>9</v>
      </c>
      <c r="C5" s="6" t="s">
        <v>33</v>
      </c>
      <c r="D5" s="8">
        <v>670</v>
      </c>
      <c r="E5" s="7">
        <v>840</v>
      </c>
      <c r="F5" s="18" t="s">
        <v>90</v>
      </c>
      <c r="G5" s="17">
        <v>1197</v>
      </c>
      <c r="H5" s="22" t="s">
        <v>106</v>
      </c>
      <c r="I5" s="22" t="s">
        <v>31</v>
      </c>
      <c r="J5" s="24" t="s">
        <v>31</v>
      </c>
      <c r="K5" s="25" t="s">
        <v>31</v>
      </c>
      <c r="L5" s="27" t="s">
        <v>4</v>
      </c>
    </row>
    <row r="6" spans="1:12" ht="21" customHeight="1" x14ac:dyDescent="0.25">
      <c r="A6" s="6" t="s">
        <v>164</v>
      </c>
      <c r="B6" s="6" t="s">
        <v>139</v>
      </c>
      <c r="C6" s="6" t="s">
        <v>33</v>
      </c>
      <c r="D6" s="7">
        <v>4040</v>
      </c>
      <c r="E6" s="7">
        <v>2700</v>
      </c>
      <c r="F6" s="18" t="s">
        <v>88</v>
      </c>
      <c r="G6" s="17">
        <v>15</v>
      </c>
      <c r="H6" s="22" t="s">
        <v>107</v>
      </c>
      <c r="I6" s="22" t="s">
        <v>31</v>
      </c>
      <c r="J6" s="24" t="s">
        <v>31</v>
      </c>
      <c r="K6" s="25" t="s">
        <v>31</v>
      </c>
      <c r="L6" s="27" t="s">
        <v>4</v>
      </c>
    </row>
    <row r="7" spans="1:12" ht="45" x14ac:dyDescent="0.25">
      <c r="A7" s="6" t="s">
        <v>165</v>
      </c>
      <c r="B7" s="6" t="s">
        <v>0</v>
      </c>
      <c r="C7" s="6" t="s">
        <v>52</v>
      </c>
      <c r="D7" s="7">
        <v>3080</v>
      </c>
      <c r="E7" s="7">
        <v>1000</v>
      </c>
      <c r="F7" s="16" t="s">
        <v>89</v>
      </c>
      <c r="G7" s="17">
        <v>1126</v>
      </c>
      <c r="H7" s="22">
        <v>2070</v>
      </c>
      <c r="I7" s="22">
        <v>1000</v>
      </c>
      <c r="J7" s="26" t="s">
        <v>89</v>
      </c>
      <c r="K7" s="25">
        <v>1126</v>
      </c>
      <c r="L7" s="27" t="s">
        <v>4</v>
      </c>
    </row>
    <row r="8" spans="1:12" x14ac:dyDescent="0.25">
      <c r="A8" s="13" t="s">
        <v>42</v>
      </c>
      <c r="B8" s="14"/>
      <c r="C8" s="14"/>
      <c r="D8" s="14"/>
      <c r="E8" s="14"/>
      <c r="F8" s="14"/>
      <c r="G8" s="14"/>
      <c r="H8" s="14"/>
      <c r="I8" s="14"/>
      <c r="J8" s="14"/>
      <c r="K8" s="14"/>
      <c r="L8" s="14"/>
    </row>
    <row r="9" spans="1:12" x14ac:dyDescent="0.25">
      <c r="A9" s="3" t="s">
        <v>162</v>
      </c>
      <c r="B9" s="4" t="s">
        <v>10</v>
      </c>
      <c r="C9" s="5" t="s">
        <v>33</v>
      </c>
      <c r="D9" s="9">
        <f>1208+1500</f>
        <v>2708</v>
      </c>
      <c r="E9" s="7">
        <v>470</v>
      </c>
      <c r="F9" s="18" t="s">
        <v>91</v>
      </c>
      <c r="G9" s="17">
        <v>21</v>
      </c>
      <c r="H9" s="22" t="s">
        <v>100</v>
      </c>
      <c r="I9" s="23" t="s">
        <v>31</v>
      </c>
      <c r="J9" s="24" t="s">
        <v>31</v>
      </c>
      <c r="K9" s="25" t="s">
        <v>31</v>
      </c>
      <c r="L9" s="27" t="s">
        <v>4</v>
      </c>
    </row>
    <row r="10" spans="1:12" x14ac:dyDescent="0.25">
      <c r="A10" s="3" t="s">
        <v>32</v>
      </c>
      <c r="B10" s="4" t="s">
        <v>30</v>
      </c>
      <c r="C10" s="5" t="s">
        <v>16</v>
      </c>
      <c r="D10" s="9" t="s">
        <v>103</v>
      </c>
      <c r="E10" s="1" t="s">
        <v>31</v>
      </c>
      <c r="F10" s="18" t="s">
        <v>31</v>
      </c>
      <c r="G10" s="19" t="s">
        <v>80</v>
      </c>
      <c r="H10" s="22" t="s">
        <v>103</v>
      </c>
      <c r="I10" s="24" t="s">
        <v>31</v>
      </c>
      <c r="J10" s="23" t="s">
        <v>31</v>
      </c>
      <c r="K10" s="25" t="s">
        <v>31</v>
      </c>
      <c r="L10" s="27" t="s">
        <v>31</v>
      </c>
    </row>
    <row r="11" spans="1:12" x14ac:dyDescent="0.25">
      <c r="A11" s="13" t="s">
        <v>40</v>
      </c>
      <c r="B11" s="14"/>
      <c r="C11" s="14"/>
      <c r="D11" s="14"/>
      <c r="E11" s="14"/>
      <c r="F11" s="14"/>
      <c r="G11" s="14"/>
      <c r="H11" s="14"/>
      <c r="I11" s="14"/>
      <c r="J11" s="14"/>
      <c r="K11" s="14"/>
      <c r="L11" s="14"/>
    </row>
    <row r="12" spans="1:12" ht="30" x14ac:dyDescent="0.25">
      <c r="A12" s="5" t="s">
        <v>166</v>
      </c>
      <c r="B12" s="5" t="s">
        <v>138</v>
      </c>
      <c r="C12" s="5" t="s">
        <v>33</v>
      </c>
      <c r="D12" s="7">
        <f>950+626</f>
        <v>1576</v>
      </c>
      <c r="E12" s="7">
        <v>980</v>
      </c>
      <c r="F12" s="16" t="s">
        <v>86</v>
      </c>
      <c r="G12" s="17">
        <v>70</v>
      </c>
      <c r="H12" s="22" t="s">
        <v>113</v>
      </c>
      <c r="I12" s="22" t="s">
        <v>31</v>
      </c>
      <c r="J12" s="24" t="s">
        <v>31</v>
      </c>
      <c r="K12" s="25" t="s">
        <v>31</v>
      </c>
      <c r="L12" s="27" t="s">
        <v>4</v>
      </c>
    </row>
    <row r="13" spans="1:12" ht="30" x14ac:dyDescent="0.25">
      <c r="A13" s="5" t="s">
        <v>167</v>
      </c>
      <c r="B13" s="4" t="s">
        <v>15</v>
      </c>
      <c r="C13" s="4" t="s">
        <v>33</v>
      </c>
      <c r="D13" s="7">
        <f>530+626</f>
        <v>1156</v>
      </c>
      <c r="E13" s="7">
        <v>430</v>
      </c>
      <c r="F13" s="16" t="s">
        <v>87</v>
      </c>
      <c r="G13" s="17">
        <v>226</v>
      </c>
      <c r="H13" s="22" t="s">
        <v>114</v>
      </c>
      <c r="I13" s="22" t="s">
        <v>31</v>
      </c>
      <c r="J13" s="23" t="s">
        <v>31</v>
      </c>
      <c r="K13" s="25" t="s">
        <v>31</v>
      </c>
      <c r="L13" s="27" t="s">
        <v>4</v>
      </c>
    </row>
    <row r="14" spans="1:12" ht="45" x14ac:dyDescent="0.25">
      <c r="A14" s="5" t="s">
        <v>161</v>
      </c>
      <c r="B14" s="4" t="s">
        <v>8</v>
      </c>
      <c r="C14" s="4" t="s">
        <v>52</v>
      </c>
      <c r="D14" s="7">
        <f>200+626</f>
        <v>826</v>
      </c>
      <c r="E14" s="7">
        <v>430</v>
      </c>
      <c r="F14" s="16" t="s">
        <v>92</v>
      </c>
      <c r="G14" s="17">
        <v>108</v>
      </c>
      <c r="H14" s="22">
        <f>755+626*0.77</f>
        <v>1237.02</v>
      </c>
      <c r="I14" s="22">
        <v>480</v>
      </c>
      <c r="J14" s="26" t="s">
        <v>92</v>
      </c>
      <c r="K14" s="25">
        <v>108</v>
      </c>
      <c r="L14" s="27" t="s">
        <v>4</v>
      </c>
    </row>
    <row r="15" spans="1:12" ht="17.25" customHeight="1" x14ac:dyDescent="0.25">
      <c r="A15" s="14" t="s">
        <v>39</v>
      </c>
      <c r="B15" s="14"/>
      <c r="C15" s="14"/>
      <c r="D15" s="14"/>
      <c r="E15" s="14"/>
      <c r="F15" s="14"/>
      <c r="G15" s="14"/>
      <c r="H15" s="14"/>
      <c r="I15" s="14"/>
      <c r="J15" s="14"/>
      <c r="K15" s="14"/>
      <c r="L15" s="14"/>
    </row>
    <row r="16" spans="1:12" ht="30" x14ac:dyDescent="0.25">
      <c r="A16" s="5" t="s">
        <v>168</v>
      </c>
      <c r="B16" s="5" t="s">
        <v>136</v>
      </c>
      <c r="C16" s="5" t="s">
        <v>33</v>
      </c>
      <c r="D16" s="7">
        <v>5700</v>
      </c>
      <c r="E16" s="7">
        <v>3648</v>
      </c>
      <c r="F16" s="16" t="s">
        <v>82</v>
      </c>
      <c r="G16" s="17">
        <v>1480</v>
      </c>
      <c r="H16" s="22" t="s">
        <v>112</v>
      </c>
      <c r="I16" s="22" t="s">
        <v>31</v>
      </c>
      <c r="J16" s="24" t="s">
        <v>31</v>
      </c>
      <c r="K16" s="25" t="s">
        <v>31</v>
      </c>
      <c r="L16" s="27" t="s">
        <v>4</v>
      </c>
    </row>
    <row r="17" spans="1:12" ht="30" customHeight="1" x14ac:dyDescent="0.25">
      <c r="A17" s="5" t="s">
        <v>169</v>
      </c>
      <c r="B17" s="5" t="s">
        <v>137</v>
      </c>
      <c r="C17" s="5" t="s">
        <v>52</v>
      </c>
      <c r="D17" s="7">
        <v>5400</v>
      </c>
      <c r="E17" s="7">
        <v>3100</v>
      </c>
      <c r="F17" s="16" t="s">
        <v>84</v>
      </c>
      <c r="G17" s="17">
        <v>1022</v>
      </c>
      <c r="H17" s="22">
        <v>5820</v>
      </c>
      <c r="I17" s="22">
        <v>1876</v>
      </c>
      <c r="J17" s="26" t="s">
        <v>84</v>
      </c>
      <c r="K17" s="25">
        <v>1022</v>
      </c>
      <c r="L17" s="27" t="s">
        <v>4</v>
      </c>
    </row>
    <row r="18" spans="1:12" ht="30" x14ac:dyDescent="0.25">
      <c r="A18" s="5" t="s">
        <v>170</v>
      </c>
      <c r="B18" s="5" t="s">
        <v>28</v>
      </c>
      <c r="C18" s="5" t="s">
        <v>33</v>
      </c>
      <c r="D18" s="7">
        <v>1490</v>
      </c>
      <c r="E18" s="7">
        <v>1000</v>
      </c>
      <c r="F18" s="16" t="s">
        <v>85</v>
      </c>
      <c r="G18" s="17">
        <v>74</v>
      </c>
      <c r="H18" s="22" t="s">
        <v>111</v>
      </c>
      <c r="I18" s="22">
        <v>1000</v>
      </c>
      <c r="J18" s="26" t="s">
        <v>85</v>
      </c>
      <c r="K18" s="25">
        <v>74</v>
      </c>
      <c r="L18" s="27" t="s">
        <v>4</v>
      </c>
    </row>
    <row r="19" spans="1:12" ht="18.75" customHeight="1" x14ac:dyDescent="0.25">
      <c r="A19" s="13" t="s">
        <v>38</v>
      </c>
      <c r="B19" s="14"/>
      <c r="C19" s="14"/>
      <c r="D19" s="14"/>
      <c r="E19" s="14"/>
      <c r="F19" s="14"/>
      <c r="G19" s="14"/>
      <c r="H19" s="14"/>
      <c r="I19" s="14"/>
      <c r="J19" s="14"/>
      <c r="K19" s="14"/>
      <c r="L19" s="14"/>
    </row>
    <row r="20" spans="1:12" ht="30" x14ac:dyDescent="0.25">
      <c r="A20" s="15" t="s">
        <v>171</v>
      </c>
      <c r="B20" s="5" t="s">
        <v>27</v>
      </c>
      <c r="C20" s="5" t="s">
        <v>33</v>
      </c>
      <c r="D20" s="7">
        <v>3360</v>
      </c>
      <c r="E20" s="7">
        <v>400</v>
      </c>
      <c r="F20" s="16" t="s">
        <v>83</v>
      </c>
      <c r="G20" s="17">
        <v>70</v>
      </c>
      <c r="H20" s="22" t="s">
        <v>98</v>
      </c>
      <c r="I20" s="22" t="s">
        <v>31</v>
      </c>
      <c r="J20" s="24" t="s">
        <v>31</v>
      </c>
      <c r="K20" s="25" t="s">
        <v>31</v>
      </c>
      <c r="L20" s="27" t="s">
        <v>4</v>
      </c>
    </row>
    <row r="21" spans="1:12" ht="60" x14ac:dyDescent="0.25">
      <c r="A21" s="15" t="s">
        <v>79</v>
      </c>
      <c r="B21" s="3" t="s">
        <v>6</v>
      </c>
      <c r="C21" s="3" t="s">
        <v>52</v>
      </c>
      <c r="D21" s="7">
        <v>300</v>
      </c>
      <c r="E21" s="7">
        <f>760-300+540</f>
        <v>1000</v>
      </c>
      <c r="F21" s="16" t="s">
        <v>70</v>
      </c>
      <c r="G21" s="17">
        <v>175</v>
      </c>
      <c r="H21" s="22">
        <v>269</v>
      </c>
      <c r="I21" s="22">
        <v>1110</v>
      </c>
      <c r="J21" s="26" t="s">
        <v>71</v>
      </c>
      <c r="K21" s="25">
        <v>200</v>
      </c>
      <c r="L21" s="27" t="s">
        <v>4</v>
      </c>
    </row>
    <row r="22" spans="1:12" ht="20.25" customHeight="1" x14ac:dyDescent="0.25">
      <c r="A22" s="15" t="s">
        <v>36</v>
      </c>
      <c r="B22" s="3" t="s">
        <v>6</v>
      </c>
      <c r="C22" s="3" t="s">
        <v>33</v>
      </c>
      <c r="D22" s="7" t="s">
        <v>99</v>
      </c>
      <c r="E22" s="7" t="s">
        <v>31</v>
      </c>
      <c r="F22" s="16" t="s">
        <v>31</v>
      </c>
      <c r="G22" s="17" t="s">
        <v>80</v>
      </c>
      <c r="H22" s="22" t="s">
        <v>99</v>
      </c>
      <c r="I22" s="22" t="s">
        <v>31</v>
      </c>
      <c r="J22" s="23" t="s">
        <v>31</v>
      </c>
      <c r="K22" s="25" t="s">
        <v>31</v>
      </c>
      <c r="L22" s="27" t="s">
        <v>4</v>
      </c>
    </row>
    <row r="23" spans="1:12" x14ac:dyDescent="0.25">
      <c r="A23" s="13" t="s">
        <v>43</v>
      </c>
      <c r="B23" s="14"/>
      <c r="C23" s="14"/>
      <c r="D23" s="14"/>
      <c r="E23" s="14"/>
      <c r="F23" s="14"/>
      <c r="G23" s="14"/>
      <c r="H23" s="14"/>
      <c r="I23" s="14"/>
      <c r="J23" s="14"/>
      <c r="K23" s="14"/>
      <c r="L23" s="14"/>
    </row>
    <row r="24" spans="1:12" ht="30" x14ac:dyDescent="0.25">
      <c r="A24" s="6" t="s">
        <v>172</v>
      </c>
      <c r="B24" s="6" t="s">
        <v>140</v>
      </c>
      <c r="C24" s="5" t="s">
        <v>52</v>
      </c>
      <c r="D24" s="7">
        <v>731</v>
      </c>
      <c r="E24" s="7">
        <v>1412</v>
      </c>
      <c r="F24" s="16" t="s">
        <v>72</v>
      </c>
      <c r="G24" s="17">
        <v>3680</v>
      </c>
      <c r="H24" s="22">
        <v>950</v>
      </c>
      <c r="I24" s="22">
        <v>943</v>
      </c>
      <c r="J24" s="33" t="s">
        <v>72</v>
      </c>
      <c r="K24" s="25">
        <v>3680</v>
      </c>
      <c r="L24" s="27" t="s">
        <v>4</v>
      </c>
    </row>
    <row r="25" spans="1:12" ht="30" x14ac:dyDescent="0.25">
      <c r="A25" s="6" t="s">
        <v>173</v>
      </c>
      <c r="B25" s="6" t="s">
        <v>141</v>
      </c>
      <c r="C25" s="5" t="s">
        <v>33</v>
      </c>
      <c r="D25" s="7">
        <v>2901</v>
      </c>
      <c r="E25" s="7">
        <v>3718</v>
      </c>
      <c r="F25" s="16" t="s">
        <v>73</v>
      </c>
      <c r="G25" s="17">
        <v>102</v>
      </c>
      <c r="H25" s="22" t="s">
        <v>108</v>
      </c>
      <c r="I25" s="22" t="s">
        <v>31</v>
      </c>
      <c r="J25" s="24" t="s">
        <v>31</v>
      </c>
      <c r="K25" s="25" t="s">
        <v>31</v>
      </c>
      <c r="L25" s="27" t="s">
        <v>4</v>
      </c>
    </row>
    <row r="26" spans="1:12" ht="30" x14ac:dyDescent="0.25">
      <c r="A26" s="5" t="s">
        <v>174</v>
      </c>
      <c r="B26" s="6" t="s">
        <v>7</v>
      </c>
      <c r="C26" s="5" t="s">
        <v>33</v>
      </c>
      <c r="D26" s="7">
        <v>1959</v>
      </c>
      <c r="E26" s="7">
        <v>400</v>
      </c>
      <c r="F26" s="16" t="s">
        <v>135</v>
      </c>
      <c r="G26" s="17">
        <v>214</v>
      </c>
      <c r="H26" s="22" t="s">
        <v>101</v>
      </c>
      <c r="I26" s="22" t="s">
        <v>31</v>
      </c>
      <c r="J26" s="24" t="s">
        <v>31</v>
      </c>
      <c r="K26" s="25" t="s">
        <v>31</v>
      </c>
      <c r="L26" s="27" t="s">
        <v>4</v>
      </c>
    </row>
    <row r="27" spans="1:12" ht="30" x14ac:dyDescent="0.25">
      <c r="A27" s="6" t="s">
        <v>175</v>
      </c>
      <c r="B27" s="6" t="s">
        <v>123</v>
      </c>
      <c r="C27" s="5" t="s">
        <v>33</v>
      </c>
      <c r="D27" s="7">
        <v>1748</v>
      </c>
      <c r="E27" s="7">
        <v>4269</v>
      </c>
      <c r="F27" s="16" t="s">
        <v>74</v>
      </c>
      <c r="G27" s="17">
        <v>237</v>
      </c>
      <c r="H27" s="22" t="s">
        <v>109</v>
      </c>
      <c r="I27" s="22" t="s">
        <v>31</v>
      </c>
      <c r="J27" s="24" t="s">
        <v>31</v>
      </c>
      <c r="K27" s="25" t="s">
        <v>31</v>
      </c>
      <c r="L27" s="27" t="s">
        <v>4</v>
      </c>
    </row>
    <row r="28" spans="1:12" ht="38.25" customHeight="1" x14ac:dyDescent="0.25">
      <c r="A28" s="5" t="s">
        <v>14</v>
      </c>
      <c r="B28" s="6" t="s">
        <v>132</v>
      </c>
      <c r="C28" s="5" t="s">
        <v>52</v>
      </c>
      <c r="D28" s="8">
        <v>968</v>
      </c>
      <c r="E28" s="7">
        <v>2067</v>
      </c>
      <c r="F28" s="16" t="s">
        <v>133</v>
      </c>
      <c r="G28" s="17">
        <v>89</v>
      </c>
      <c r="H28" s="22">
        <v>290</v>
      </c>
      <c r="I28" s="22">
        <v>274</v>
      </c>
      <c r="J28" s="26" t="s">
        <v>133</v>
      </c>
      <c r="K28" s="25">
        <v>89</v>
      </c>
      <c r="L28" s="27" t="s">
        <v>4</v>
      </c>
    </row>
    <row r="29" spans="1:12" ht="30" x14ac:dyDescent="0.25">
      <c r="A29" s="6" t="s">
        <v>176</v>
      </c>
      <c r="B29" s="6" t="s">
        <v>124</v>
      </c>
      <c r="C29" s="5" t="s">
        <v>33</v>
      </c>
      <c r="D29" s="7">
        <v>1202</v>
      </c>
      <c r="E29" s="7">
        <v>2119</v>
      </c>
      <c r="F29" s="16" t="s">
        <v>76</v>
      </c>
      <c r="G29" s="17">
        <v>31</v>
      </c>
      <c r="H29" s="22" t="s">
        <v>110</v>
      </c>
      <c r="I29" s="22" t="s">
        <v>31</v>
      </c>
      <c r="J29" s="24" t="s">
        <v>31</v>
      </c>
      <c r="K29" s="25" t="s">
        <v>31</v>
      </c>
      <c r="L29" s="27" t="s">
        <v>3</v>
      </c>
    </row>
    <row r="30" spans="1:12" x14ac:dyDescent="0.25">
      <c r="A30" s="5" t="s">
        <v>177</v>
      </c>
      <c r="B30" s="6" t="s">
        <v>29</v>
      </c>
      <c r="C30" s="5" t="s">
        <v>33</v>
      </c>
      <c r="D30" s="8">
        <v>280</v>
      </c>
      <c r="E30" s="7">
        <v>301</v>
      </c>
      <c r="F30" s="16" t="s">
        <v>134</v>
      </c>
      <c r="G30" s="17">
        <v>133</v>
      </c>
      <c r="H30" s="22" t="s">
        <v>102</v>
      </c>
      <c r="I30" s="22" t="s">
        <v>31</v>
      </c>
      <c r="J30" s="24" t="s">
        <v>31</v>
      </c>
      <c r="K30" s="25" t="s">
        <v>31</v>
      </c>
      <c r="L30" s="27" t="s">
        <v>4</v>
      </c>
    </row>
    <row r="31" spans="1:12" x14ac:dyDescent="0.25">
      <c r="A31" s="5" t="s">
        <v>178</v>
      </c>
      <c r="B31" s="6" t="s">
        <v>29</v>
      </c>
      <c r="C31" s="5" t="s">
        <v>16</v>
      </c>
      <c r="D31" s="8" t="s">
        <v>93</v>
      </c>
      <c r="E31" s="7" t="s">
        <v>31</v>
      </c>
      <c r="F31" s="16" t="s">
        <v>31</v>
      </c>
      <c r="G31" s="20" t="s">
        <v>80</v>
      </c>
      <c r="H31" s="22" t="s">
        <v>93</v>
      </c>
      <c r="I31" s="22" t="s">
        <v>31</v>
      </c>
      <c r="J31" s="24" t="s">
        <v>31</v>
      </c>
      <c r="K31" s="25" t="s">
        <v>31</v>
      </c>
      <c r="L31" s="27" t="s">
        <v>31</v>
      </c>
    </row>
    <row r="32" spans="1:12" ht="51" customHeight="1" x14ac:dyDescent="0.25">
      <c r="A32" s="41" t="s">
        <v>5</v>
      </c>
      <c r="B32" s="41" t="s">
        <v>13</v>
      </c>
      <c r="C32" s="41" t="s">
        <v>34</v>
      </c>
      <c r="D32" s="43" t="s">
        <v>131</v>
      </c>
      <c r="E32" s="43"/>
      <c r="F32" s="43" t="s">
        <v>2</v>
      </c>
      <c r="G32" s="43"/>
      <c r="H32" s="43" t="s">
        <v>191</v>
      </c>
      <c r="I32" s="43"/>
      <c r="J32" s="43" t="s">
        <v>69</v>
      </c>
      <c r="K32" s="43"/>
      <c r="L32" s="41" t="s">
        <v>81</v>
      </c>
    </row>
    <row r="33" spans="1:12" ht="39.75" customHeight="1" x14ac:dyDescent="0.25">
      <c r="A33" s="42"/>
      <c r="B33" s="42"/>
      <c r="C33" s="42"/>
      <c r="D33" s="32" t="s">
        <v>130</v>
      </c>
      <c r="E33" s="32" t="s">
        <v>1</v>
      </c>
      <c r="F33" s="32" t="s">
        <v>75</v>
      </c>
      <c r="G33" s="32" t="s">
        <v>77</v>
      </c>
      <c r="H33" s="32" t="s">
        <v>130</v>
      </c>
      <c r="I33" s="32" t="s">
        <v>129</v>
      </c>
      <c r="J33" s="32" t="s">
        <v>78</v>
      </c>
      <c r="K33" s="32" t="s">
        <v>77</v>
      </c>
      <c r="L33" s="42"/>
    </row>
    <row r="34" spans="1:12" x14ac:dyDescent="0.25">
      <c r="A34" s="13" t="s">
        <v>144</v>
      </c>
      <c r="B34" s="14"/>
      <c r="C34" s="14"/>
      <c r="D34" s="14"/>
      <c r="E34" s="14"/>
      <c r="F34" s="14"/>
      <c r="G34" s="14"/>
      <c r="H34" s="14"/>
      <c r="I34" s="14"/>
      <c r="J34" s="14"/>
      <c r="K34" s="14"/>
      <c r="L34" s="14"/>
    </row>
    <row r="35" spans="1:12" ht="26.25" customHeight="1" x14ac:dyDescent="0.25">
      <c r="A35" s="5" t="s">
        <v>179</v>
      </c>
      <c r="B35" s="6" t="s">
        <v>22</v>
      </c>
      <c r="C35" s="5" t="s">
        <v>33</v>
      </c>
      <c r="D35" s="7">
        <v>41.96</v>
      </c>
      <c r="E35" s="7">
        <v>54.365811000000001</v>
      </c>
      <c r="F35" s="18" t="s">
        <v>57</v>
      </c>
      <c r="G35" s="17">
        <v>17.5</v>
      </c>
      <c r="H35" s="22" t="s">
        <v>119</v>
      </c>
      <c r="I35" s="22" t="s">
        <v>31</v>
      </c>
      <c r="J35" s="24" t="s">
        <v>31</v>
      </c>
      <c r="K35" s="25" t="s">
        <v>31</v>
      </c>
      <c r="L35" s="27" t="s">
        <v>35</v>
      </c>
    </row>
    <row r="36" spans="1:12" ht="26.25" customHeight="1" x14ac:dyDescent="0.25">
      <c r="A36" s="5" t="s">
        <v>180</v>
      </c>
      <c r="B36" s="6" t="s">
        <v>23</v>
      </c>
      <c r="C36" s="5" t="s">
        <v>33</v>
      </c>
      <c r="D36" s="7">
        <v>63.5</v>
      </c>
      <c r="E36" s="7">
        <v>35.646160000000002</v>
      </c>
      <c r="F36" s="18" t="s">
        <v>68</v>
      </c>
      <c r="G36" s="17">
        <v>11</v>
      </c>
      <c r="H36" s="22" t="s">
        <v>105</v>
      </c>
      <c r="I36" s="22" t="s">
        <v>31</v>
      </c>
      <c r="J36" s="24" t="s">
        <v>31</v>
      </c>
      <c r="K36" s="25" t="s">
        <v>31</v>
      </c>
      <c r="L36" s="27" t="s">
        <v>35</v>
      </c>
    </row>
    <row r="37" spans="1:12" x14ac:dyDescent="0.25">
      <c r="A37" s="5" t="s">
        <v>181</v>
      </c>
      <c r="B37" s="6" t="s">
        <v>126</v>
      </c>
      <c r="C37" s="5" t="s">
        <v>33</v>
      </c>
      <c r="D37" s="7">
        <v>454</v>
      </c>
      <c r="E37" s="7">
        <v>2838.4654719999999</v>
      </c>
      <c r="F37" s="18" t="s">
        <v>62</v>
      </c>
      <c r="G37" s="17">
        <v>3531</v>
      </c>
      <c r="H37" s="22" t="s">
        <v>150</v>
      </c>
      <c r="I37" s="22" t="s">
        <v>31</v>
      </c>
      <c r="J37" s="24" t="s">
        <v>31</v>
      </c>
      <c r="K37" s="25" t="s">
        <v>31</v>
      </c>
      <c r="L37" s="27" t="s">
        <v>3</v>
      </c>
    </row>
    <row r="38" spans="1:12" x14ac:dyDescent="0.25">
      <c r="A38" s="5" t="s">
        <v>26</v>
      </c>
      <c r="B38" s="6" t="s">
        <v>127</v>
      </c>
      <c r="C38" s="5" t="s">
        <v>33</v>
      </c>
      <c r="D38" s="7">
        <v>20.52</v>
      </c>
      <c r="E38" s="7">
        <v>57.398269999999997</v>
      </c>
      <c r="F38" s="18" t="s">
        <v>63</v>
      </c>
      <c r="G38" s="17">
        <v>158</v>
      </c>
      <c r="H38" s="22" t="s">
        <v>116</v>
      </c>
      <c r="I38" s="22" t="s">
        <v>31</v>
      </c>
      <c r="J38" s="24" t="s">
        <v>31</v>
      </c>
      <c r="K38" s="25" t="s">
        <v>31</v>
      </c>
      <c r="L38" s="27" t="s">
        <v>3</v>
      </c>
    </row>
    <row r="39" spans="1:12" x14ac:dyDescent="0.25">
      <c r="A39" s="13" t="s">
        <v>145</v>
      </c>
      <c r="B39" s="14"/>
      <c r="C39" s="14"/>
      <c r="D39" s="14"/>
      <c r="E39" s="14"/>
      <c r="F39" s="14"/>
      <c r="G39" s="14"/>
      <c r="H39" s="14"/>
      <c r="I39" s="14"/>
      <c r="J39" s="14"/>
      <c r="K39" s="14"/>
      <c r="L39" s="14"/>
    </row>
    <row r="40" spans="1:12" x14ac:dyDescent="0.25">
      <c r="A40" s="5" t="s">
        <v>182</v>
      </c>
      <c r="B40" s="6" t="s">
        <v>24</v>
      </c>
      <c r="C40" s="5" t="s">
        <v>33</v>
      </c>
      <c r="D40" s="7">
        <v>149.21</v>
      </c>
      <c r="E40" s="7">
        <v>125.33</v>
      </c>
      <c r="F40" s="16" t="s">
        <v>56</v>
      </c>
      <c r="G40" s="17">
        <v>15</v>
      </c>
      <c r="H40" s="22" t="s">
        <v>117</v>
      </c>
      <c r="I40" s="22" t="s">
        <v>31</v>
      </c>
      <c r="J40" s="24" t="s">
        <v>31</v>
      </c>
      <c r="K40" s="25" t="s">
        <v>31</v>
      </c>
      <c r="L40" s="27" t="s">
        <v>35</v>
      </c>
    </row>
    <row r="41" spans="1:12" ht="30" x14ac:dyDescent="0.25">
      <c r="A41" s="5" t="s">
        <v>183</v>
      </c>
      <c r="B41" s="6" t="s">
        <v>21</v>
      </c>
      <c r="C41" s="5" t="s">
        <v>33</v>
      </c>
      <c r="D41" s="7">
        <v>126.3</v>
      </c>
      <c r="E41" s="7">
        <v>45.688823999999997</v>
      </c>
      <c r="F41" s="18" t="s">
        <v>55</v>
      </c>
      <c r="G41" s="17">
        <v>18</v>
      </c>
      <c r="H41" s="22" t="s">
        <v>118</v>
      </c>
      <c r="I41" s="22" t="s">
        <v>31</v>
      </c>
      <c r="J41" s="24" t="s">
        <v>31</v>
      </c>
      <c r="K41" s="25" t="s">
        <v>31</v>
      </c>
      <c r="L41" s="27" t="s">
        <v>35</v>
      </c>
    </row>
    <row r="42" spans="1:12" ht="30" x14ac:dyDescent="0.25">
      <c r="A42" s="5" t="s">
        <v>184</v>
      </c>
      <c r="B42" s="6" t="s">
        <v>125</v>
      </c>
      <c r="C42" s="5" t="s">
        <v>33</v>
      </c>
      <c r="D42" s="7">
        <v>1523</v>
      </c>
      <c r="E42" s="7">
        <v>1476.0142069999999</v>
      </c>
      <c r="F42" s="18" t="s">
        <v>60</v>
      </c>
      <c r="G42" s="17">
        <v>505</v>
      </c>
      <c r="H42" s="22" t="s">
        <v>151</v>
      </c>
      <c r="I42" s="22" t="s">
        <v>31</v>
      </c>
      <c r="J42" s="24" t="s">
        <v>31</v>
      </c>
      <c r="K42" s="25" t="s">
        <v>31</v>
      </c>
      <c r="L42" s="27" t="s">
        <v>3</v>
      </c>
    </row>
    <row r="43" spans="1:12" x14ac:dyDescent="0.25">
      <c r="A43" s="13" t="s">
        <v>146</v>
      </c>
      <c r="B43" s="14"/>
      <c r="C43" s="14"/>
      <c r="D43" s="14"/>
      <c r="E43" s="14"/>
      <c r="F43" s="14"/>
      <c r="G43" s="14"/>
      <c r="H43" s="14"/>
      <c r="I43" s="14"/>
      <c r="J43" s="14"/>
      <c r="K43" s="14"/>
      <c r="L43" s="14"/>
    </row>
    <row r="44" spans="1:12" ht="28.5" customHeight="1" x14ac:dyDescent="0.25">
      <c r="A44" s="5" t="s">
        <v>185</v>
      </c>
      <c r="B44" s="6" t="s">
        <v>20</v>
      </c>
      <c r="C44" s="5" t="s">
        <v>52</v>
      </c>
      <c r="D44" s="7">
        <f>8550+2280</f>
        <v>10830</v>
      </c>
      <c r="E44" s="7">
        <v>378</v>
      </c>
      <c r="F44" s="16" t="s">
        <v>142</v>
      </c>
      <c r="G44" s="17">
        <v>259</v>
      </c>
      <c r="H44" s="22" t="s">
        <v>152</v>
      </c>
      <c r="I44" s="22" t="s">
        <v>31</v>
      </c>
      <c r="J44" s="26" t="s">
        <v>142</v>
      </c>
      <c r="K44" s="25">
        <v>259</v>
      </c>
      <c r="L44" s="27" t="s">
        <v>4</v>
      </c>
    </row>
    <row r="45" spans="1:12" x14ac:dyDescent="0.25">
      <c r="A45" s="13" t="s">
        <v>147</v>
      </c>
      <c r="B45" s="14"/>
      <c r="C45" s="14"/>
      <c r="D45" s="14"/>
      <c r="E45" s="14"/>
      <c r="F45" s="14"/>
      <c r="G45" s="14"/>
      <c r="H45" s="14"/>
      <c r="I45" s="14"/>
      <c r="J45" s="14"/>
      <c r="K45" s="14"/>
      <c r="L45" s="14"/>
    </row>
    <row r="46" spans="1:12" ht="30" x14ac:dyDescent="0.25">
      <c r="A46" s="11" t="s">
        <v>186</v>
      </c>
      <c r="B46" s="6" t="s">
        <v>128</v>
      </c>
      <c r="C46" s="5" t="s">
        <v>52</v>
      </c>
      <c r="D46" s="7">
        <v>1431</v>
      </c>
      <c r="E46" s="7">
        <v>3136.64</v>
      </c>
      <c r="F46" s="34" t="s">
        <v>59</v>
      </c>
      <c r="G46" s="17">
        <v>142</v>
      </c>
      <c r="H46" s="22" t="s">
        <v>159</v>
      </c>
      <c r="I46" s="22" t="s">
        <v>31</v>
      </c>
      <c r="J46" s="26" t="s">
        <v>59</v>
      </c>
      <c r="K46" s="25">
        <v>142</v>
      </c>
      <c r="L46" s="27" t="s">
        <v>4</v>
      </c>
    </row>
    <row r="47" spans="1:12" x14ac:dyDescent="0.25">
      <c r="A47" s="6" t="s">
        <v>187</v>
      </c>
      <c r="B47" s="6" t="s">
        <v>47</v>
      </c>
      <c r="C47" s="6" t="s">
        <v>49</v>
      </c>
      <c r="D47" s="7" t="s">
        <v>94</v>
      </c>
      <c r="E47" s="7" t="s">
        <v>31</v>
      </c>
      <c r="F47" s="21" t="s">
        <v>31</v>
      </c>
      <c r="G47" s="17" t="s">
        <v>31</v>
      </c>
      <c r="H47" s="22">
        <v>124.8</v>
      </c>
      <c r="I47" s="22">
        <v>30</v>
      </c>
      <c r="J47" s="28" t="s">
        <v>64</v>
      </c>
      <c r="K47" s="25">
        <v>83.7</v>
      </c>
      <c r="L47" s="27" t="s">
        <v>4</v>
      </c>
    </row>
    <row r="48" spans="1:12" x14ac:dyDescent="0.25">
      <c r="A48" s="13" t="s">
        <v>148</v>
      </c>
      <c r="B48" s="14"/>
      <c r="C48" s="14"/>
      <c r="D48" s="14"/>
      <c r="E48" s="14"/>
      <c r="F48" s="14"/>
      <c r="G48" s="14"/>
      <c r="H48" s="14"/>
      <c r="I48" s="14"/>
      <c r="J48" s="14"/>
      <c r="K48" s="14"/>
      <c r="L48" s="14"/>
    </row>
    <row r="49" spans="1:12" ht="32.25" customHeight="1" x14ac:dyDescent="0.25">
      <c r="A49" s="5" t="s">
        <v>12</v>
      </c>
      <c r="B49" s="6" t="s">
        <v>25</v>
      </c>
      <c r="C49" s="5" t="s">
        <v>52</v>
      </c>
      <c r="D49" s="7">
        <v>1707.56</v>
      </c>
      <c r="E49" s="7">
        <v>738.69</v>
      </c>
      <c r="F49" s="18" t="s">
        <v>61</v>
      </c>
      <c r="G49" s="17">
        <v>1248</v>
      </c>
      <c r="H49" s="22" t="s">
        <v>158</v>
      </c>
      <c r="I49" s="22" t="s">
        <v>31</v>
      </c>
      <c r="J49" s="35" t="s">
        <v>61</v>
      </c>
      <c r="K49" s="25">
        <v>1248</v>
      </c>
      <c r="L49" s="27" t="s">
        <v>4</v>
      </c>
    </row>
    <row r="50" spans="1:12" x14ac:dyDescent="0.25">
      <c r="A50" s="13" t="s">
        <v>149</v>
      </c>
      <c r="B50" s="14"/>
      <c r="C50" s="14"/>
      <c r="D50" s="14"/>
      <c r="E50" s="14"/>
      <c r="F50" s="14"/>
      <c r="G50" s="14"/>
      <c r="H50" s="14"/>
      <c r="I50" s="14"/>
      <c r="J50" s="14"/>
      <c r="K50" s="14"/>
      <c r="L50" s="14"/>
    </row>
    <row r="51" spans="1:12" ht="30.75" customHeight="1" x14ac:dyDescent="0.25">
      <c r="A51" s="5" t="s">
        <v>188</v>
      </c>
      <c r="B51" s="6" t="s">
        <v>44</v>
      </c>
      <c r="C51" s="5" t="s">
        <v>52</v>
      </c>
      <c r="D51" s="7">
        <v>3151</v>
      </c>
      <c r="E51" s="7">
        <v>4453</v>
      </c>
      <c r="F51" s="18" t="s">
        <v>143</v>
      </c>
      <c r="G51" s="17">
        <v>39.6</v>
      </c>
      <c r="H51" s="22">
        <v>3279</v>
      </c>
      <c r="I51" s="22">
        <v>964</v>
      </c>
      <c r="J51" s="31" t="s">
        <v>143</v>
      </c>
      <c r="K51" s="25">
        <v>39.6</v>
      </c>
      <c r="L51" s="27" t="s">
        <v>4</v>
      </c>
    </row>
    <row r="52" spans="1:12" ht="30" x14ac:dyDescent="0.25">
      <c r="A52" s="5" t="s">
        <v>189</v>
      </c>
      <c r="B52" s="6" t="s">
        <v>18</v>
      </c>
      <c r="C52" s="5" t="s">
        <v>33</v>
      </c>
      <c r="D52" s="8">
        <v>113</v>
      </c>
      <c r="E52" s="7" t="s">
        <v>19</v>
      </c>
      <c r="F52" s="16" t="s">
        <v>53</v>
      </c>
      <c r="G52" s="17">
        <v>232.1</v>
      </c>
      <c r="H52" s="22" t="s">
        <v>115</v>
      </c>
      <c r="I52" s="22" t="s">
        <v>31</v>
      </c>
      <c r="J52" s="24" t="s">
        <v>31</v>
      </c>
      <c r="K52" s="25" t="s">
        <v>31</v>
      </c>
      <c r="L52" s="27" t="s">
        <v>4</v>
      </c>
    </row>
    <row r="53" spans="1:12" x14ac:dyDescent="0.25">
      <c r="A53" s="5" t="s">
        <v>11</v>
      </c>
      <c r="B53" s="6" t="s">
        <v>48</v>
      </c>
      <c r="C53" s="5" t="s">
        <v>33</v>
      </c>
      <c r="D53" s="7">
        <v>1127</v>
      </c>
      <c r="E53" s="7">
        <v>446</v>
      </c>
      <c r="F53" s="18" t="s">
        <v>58</v>
      </c>
      <c r="G53" s="17">
        <v>369.9</v>
      </c>
      <c r="H53" s="22" t="s">
        <v>153</v>
      </c>
      <c r="I53" s="22" t="s">
        <v>31</v>
      </c>
      <c r="J53" s="24" t="s">
        <v>31</v>
      </c>
      <c r="K53" s="25" t="s">
        <v>31</v>
      </c>
      <c r="L53" s="27" t="s">
        <v>4</v>
      </c>
    </row>
    <row r="54" spans="1:12" ht="30" x14ac:dyDescent="0.25">
      <c r="A54" s="5" t="s">
        <v>190</v>
      </c>
      <c r="B54" s="6" t="s">
        <v>17</v>
      </c>
      <c r="C54" s="5" t="s">
        <v>33</v>
      </c>
      <c r="D54" s="7">
        <v>1098</v>
      </c>
      <c r="E54" s="7">
        <v>114</v>
      </c>
      <c r="F54" s="16" t="s">
        <v>54</v>
      </c>
      <c r="G54" s="17">
        <v>89.9</v>
      </c>
      <c r="H54" s="22" t="s">
        <v>104</v>
      </c>
      <c r="I54" s="22" t="s">
        <v>31</v>
      </c>
      <c r="J54" s="24" t="s">
        <v>31</v>
      </c>
      <c r="K54" s="25" t="s">
        <v>31</v>
      </c>
      <c r="L54" s="27" t="s">
        <v>4</v>
      </c>
    </row>
    <row r="55" spans="1:12" x14ac:dyDescent="0.25">
      <c r="A55" s="12" t="s">
        <v>51</v>
      </c>
      <c r="B55" s="6" t="s">
        <v>37</v>
      </c>
      <c r="C55" s="5" t="s">
        <v>33</v>
      </c>
      <c r="D55" s="7" t="s">
        <v>122</v>
      </c>
      <c r="E55" s="7" t="s">
        <v>31</v>
      </c>
      <c r="F55" s="21" t="s">
        <v>16</v>
      </c>
      <c r="G55" s="17" t="s">
        <v>31</v>
      </c>
      <c r="H55" s="22" t="s">
        <v>122</v>
      </c>
      <c r="I55" s="22" t="s">
        <v>31</v>
      </c>
      <c r="J55" s="24" t="s">
        <v>31</v>
      </c>
      <c r="K55" s="25" t="s">
        <v>31</v>
      </c>
      <c r="L55" s="27" t="s">
        <v>4</v>
      </c>
    </row>
    <row r="56" spans="1:12" x14ac:dyDescent="0.25">
      <c r="A56" s="6" t="s">
        <v>45</v>
      </c>
      <c r="B56" s="6" t="s">
        <v>48</v>
      </c>
      <c r="C56" s="6" t="s">
        <v>49</v>
      </c>
      <c r="D56" s="7" t="s">
        <v>95</v>
      </c>
      <c r="E56" s="7" t="s">
        <v>31</v>
      </c>
      <c r="F56" s="21" t="s">
        <v>31</v>
      </c>
      <c r="G56" s="17" t="s">
        <v>31</v>
      </c>
      <c r="H56" s="22">
        <v>737</v>
      </c>
      <c r="I56" s="22">
        <v>364</v>
      </c>
      <c r="J56" s="28" t="s">
        <v>65</v>
      </c>
      <c r="K56" s="25">
        <v>36.1</v>
      </c>
      <c r="L56" s="27" t="s">
        <v>4</v>
      </c>
    </row>
    <row r="57" spans="1:12" x14ac:dyDescent="0.25">
      <c r="A57" s="6" t="s">
        <v>155</v>
      </c>
      <c r="B57" s="6" t="s">
        <v>17</v>
      </c>
      <c r="C57" s="6" t="s">
        <v>49</v>
      </c>
      <c r="D57" s="7" t="s">
        <v>96</v>
      </c>
      <c r="E57" s="7" t="s">
        <v>31</v>
      </c>
      <c r="F57" s="21" t="s">
        <v>31</v>
      </c>
      <c r="G57" s="17" t="s">
        <v>31</v>
      </c>
      <c r="H57" s="22" t="s">
        <v>80</v>
      </c>
      <c r="I57" s="22">
        <v>1308</v>
      </c>
      <c r="J57" s="28" t="s">
        <v>156</v>
      </c>
      <c r="K57" s="25">
        <v>47.7</v>
      </c>
      <c r="L57" s="27" t="s">
        <v>4</v>
      </c>
    </row>
    <row r="58" spans="1:12" x14ac:dyDescent="0.25">
      <c r="A58" s="6" t="s">
        <v>160</v>
      </c>
      <c r="B58" s="6" t="s">
        <v>17</v>
      </c>
      <c r="C58" s="6" t="s">
        <v>49</v>
      </c>
      <c r="D58" s="7" t="s">
        <v>97</v>
      </c>
      <c r="E58" s="7" t="s">
        <v>31</v>
      </c>
      <c r="F58" s="21" t="s">
        <v>31</v>
      </c>
      <c r="G58" s="17" t="s">
        <v>31</v>
      </c>
      <c r="H58" s="22">
        <v>516</v>
      </c>
      <c r="I58" s="22">
        <v>939</v>
      </c>
      <c r="J58" s="28" t="s">
        <v>66</v>
      </c>
      <c r="K58" s="25">
        <v>316.60000000000002</v>
      </c>
      <c r="L58" s="27" t="s">
        <v>4</v>
      </c>
    </row>
    <row r="59" spans="1:12" x14ac:dyDescent="0.25">
      <c r="A59" s="6" t="s">
        <v>46</v>
      </c>
      <c r="B59" s="6" t="s">
        <v>17</v>
      </c>
      <c r="C59" s="6" t="s">
        <v>49</v>
      </c>
      <c r="D59" s="7" t="s">
        <v>120</v>
      </c>
      <c r="E59" s="7" t="s">
        <v>31</v>
      </c>
      <c r="F59" s="21" t="s">
        <v>31</v>
      </c>
      <c r="G59" s="17" t="s">
        <v>31</v>
      </c>
      <c r="H59" s="22">
        <v>3102</v>
      </c>
      <c r="I59" s="22">
        <v>1822</v>
      </c>
      <c r="J59" s="28" t="s">
        <v>67</v>
      </c>
      <c r="K59" s="25">
        <v>67.8</v>
      </c>
      <c r="L59" s="27" t="s">
        <v>4</v>
      </c>
    </row>
    <row r="60" spans="1:12" x14ac:dyDescent="0.25">
      <c r="A60" s="5" t="s">
        <v>154</v>
      </c>
      <c r="B60" s="6" t="s">
        <v>50</v>
      </c>
      <c r="C60" s="6" t="s">
        <v>49</v>
      </c>
      <c r="D60" s="7" t="s">
        <v>121</v>
      </c>
      <c r="E60" s="7" t="s">
        <v>31</v>
      </c>
      <c r="F60" s="21" t="s">
        <v>31</v>
      </c>
      <c r="G60" s="17" t="s">
        <v>31</v>
      </c>
      <c r="H60" s="22">
        <v>2595</v>
      </c>
      <c r="I60" s="22">
        <v>2076</v>
      </c>
      <c r="J60" s="28" t="s">
        <v>157</v>
      </c>
      <c r="K60" s="25">
        <v>640</v>
      </c>
      <c r="L60" s="27" t="s">
        <v>4</v>
      </c>
    </row>
    <row r="61" spans="1:12" x14ac:dyDescent="0.25">
      <c r="A61" s="36"/>
      <c r="B61" s="36"/>
      <c r="C61" s="36"/>
      <c r="D61" s="2"/>
      <c r="E61" s="2"/>
      <c r="F61" s="2"/>
      <c r="G61" s="2"/>
      <c r="H61" s="2"/>
      <c r="I61" s="2"/>
      <c r="J61" s="2"/>
      <c r="K61" s="37"/>
      <c r="L61" s="38"/>
    </row>
  </sheetData>
  <mergeCells count="18">
    <mergeCell ref="H32:I32"/>
    <mergeCell ref="J32:K32"/>
    <mergeCell ref="L32:L33"/>
    <mergeCell ref="A32:A33"/>
    <mergeCell ref="B32:B33"/>
    <mergeCell ref="C32:C33"/>
    <mergeCell ref="D32:E32"/>
    <mergeCell ref="F32:G32"/>
    <mergeCell ref="A1:C1"/>
    <mergeCell ref="L2:L3"/>
    <mergeCell ref="J2:K2"/>
    <mergeCell ref="A2:A3"/>
    <mergeCell ref="B2:B3"/>
    <mergeCell ref="C2:C3"/>
    <mergeCell ref="D1:G1"/>
    <mergeCell ref="D2:E2"/>
    <mergeCell ref="F2:G2"/>
    <mergeCell ref="H2:I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311</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2021-08-09T21:30:29+00:00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Nicosia, Isabella</DisplayName>
        <AccountId>486</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Nicosia, Isabella</DisplayName>
        <AccountId>486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Transmission Capability Estimates for use in the CPUC's Integrated Resource Planning Process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Transmission capability estimate inputs for CPUC integrated resource plan - Jul 27, 2021|79bebad0-e696-4e04-a958-1aaf53a12248</ParentISOGroups>
    <Orig_x0020_Post_x0020_Date xmlns="5bcbeff6-7c02-4b0f-b125-f1b3d566cc14">2021-08-09T21:30:29+00:00</Orig_x0020_Post_x0020_Date>
    <ContentReviewInterval xmlns="5bcbeff6-7c02-4b0f-b125-f1b3d566cc14">24</ContentReviewInterval>
    <IsDisabled xmlns="5bcbeff6-7c02-4b0f-b125-f1b3d566cc14">false</IsDisabled>
    <CrawlableUniqueID xmlns="5bcbeff6-7c02-4b0f-b125-f1b3d566cc14">c078baa5-0c02-4954-8987-8020187f0c9c</CrawlableUniqueID>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Receiver>
    <Name>ItemUpdatedEventHandlerForConceptSearch</Name>
    <Synchronization>Asynchronous</Synchronization>
    <Type>10002</Type>
    <SequenceNumber>10001</SequenceNumber>
    <Url/>
    <Assembly>conceptSearching.Sharepoint.ContentTypes2010, Version=1.0.0.0, Culture=neutral, PublicKeyToken=858f8f13980e4745</Assembly>
    <Class>conceptSearching.Sharepoint.ContentTypes2010.CSHandleEvent</Class>
    <Data/>
    <Filter/>
  </Receiver>
  <Receiver>
    <Name>ItemUpdatingEventHandlerForConceptSearch</Name>
    <Synchronization>Synchronous</Synchronization>
    <Type>2</Type>
    <SequenceNumber>10001</SequenceNumber>
    <Url/>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Url/>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Url/>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Url/>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Url/>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Url/>
    <Assembly>conceptSearching.Sharepoint.ContentTypes2010, Version=1.0.0.0, Culture=neutral, PublicKeyToken=858f8f13980e4745</Assembly>
    <Class>conceptSearching.Sharepoint.ContentTypes2010.CSHandleEvent</Class>
    <Data/>
    <Filter/>
  </Receiver>
</spe:Receivers>
</file>

<file path=customXml/itemProps1.xml><?xml version="1.0" encoding="utf-8"?>
<ds:datastoreItem xmlns:ds="http://schemas.openxmlformats.org/officeDocument/2006/customXml" ds:itemID="{80C3C184-6BBD-4866-B2AC-C9630C03F41E}"/>
</file>

<file path=customXml/itemProps2.xml><?xml version="1.0" encoding="utf-8"?>
<ds:datastoreItem xmlns:ds="http://schemas.openxmlformats.org/officeDocument/2006/customXml" ds:itemID="{7FC96078-717E-4F9E-99D6-CDD15AFE0D01}">
  <ds:schemaRefs>
    <ds:schemaRef ds:uri="http://schemas.microsoft.com/office/2006/documentManagement/types"/>
    <ds:schemaRef ds:uri="http://purl.org/dc/elements/1.1/"/>
    <ds:schemaRef ds:uri="e6671a59-50a7-4167-890c-836f7535b734"/>
    <ds:schemaRef ds:uri="http://schemas.microsoft.com/office/infopath/2007/PartnerControls"/>
    <ds:schemaRef ds:uri="http://schemas.openxmlformats.org/package/2006/metadata/core-properties"/>
    <ds:schemaRef ds:uri="2e64aaae-efe8-4b36-9ab4-486f04499e09"/>
    <ds:schemaRef ds:uri="dcc7e218-8b47-4273-ba28-07719656e1ad"/>
    <ds:schemaRef ds:uri="http://purl.org/dc/terms/"/>
    <ds:schemaRef ds:uri="http://schemas.microsoft.com/sharepoint/v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B18E8BF-87E7-4247-BBCD-15FA22A9BCDB}"/>
</file>

<file path=customXml/itemProps4.xml><?xml version="1.0" encoding="utf-8"?>
<ds:datastoreItem xmlns:ds="http://schemas.openxmlformats.org/officeDocument/2006/customXml" ds:itemID="{B96B4D08-C608-4B4B-A2FB-E672D7E467B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TxCapabilityEstimates</vt:lpstr>
    </vt:vector>
  </TitlesOfParts>
  <Company>California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Transmission Capability Estimates for use in the CPUC's Integrated Resource Planning Process</dc:title>
  <dc:creator>Barave, Sushant</dc:creator>
  <cp:lastModifiedBy>Nicosia, Isabella</cp:lastModifiedBy>
  <dcterms:created xsi:type="dcterms:W3CDTF">2019-05-20T05:22:20Z</dcterms:created>
  <dcterms:modified xsi:type="dcterms:W3CDTF">2021-08-09T20:47:44Z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AutoClassDocumentType">
    <vt:lpwstr>101;#Drafts|50adc480-77e4-415f-afca-374874756b23</vt:lpwstr>
  </property>
  <property fmtid="{D5CDD505-2E9C-101B-9397-08002B2CF9AE}" pid="4" name="AutoClassTopic">
    <vt:lpwstr/>
  </property>
  <property fmtid="{D5CDD505-2E9C-101B-9397-08002B2CF9AE}" pid="5" name="AutoClassRecordSeries">
    <vt:lpwstr>84;#Operations:OPR13-265 - Gen and Trans Planning, Const and Interconnection Proj Records and Operating Agreements|d46a4a1d-ea2e-4c73-b69a-0ca21e5b3074</vt:lpwstr>
  </property>
  <property fmtid="{D5CDD505-2E9C-101B-9397-08002B2CF9AE}" pid="6" name="_dlc_DocIdItemGuid">
    <vt:lpwstr>dbe0612a-eea1-4a74-9725-88d40da7003a</vt:lpwstr>
  </property>
  <property fmtid="{D5CDD505-2E9C-101B-9397-08002B2CF9AE}" pid="7" name="RLPreviousUrl">
    <vt:lpwstr>Records/TPP/TPP_2021-2022/Policy/03_Tx_Input/DraftFinalTransmissionCapabilityEstimatesForCPUC_r1b2_Posting.xlsx</vt:lpwstr>
  </property>
  <property fmtid="{D5CDD505-2E9C-101B-9397-08002B2CF9AE}" pid="8" name="ISOArchive">
    <vt:lpwstr/>
  </property>
  <property fmtid="{D5CDD505-2E9C-101B-9397-08002B2CF9AE}" pid="9" name="ISOGroup">
    <vt:lpwstr/>
  </property>
  <property fmtid="{D5CDD505-2E9C-101B-9397-08002B2CF9AE}" pid="10" name="ISOTopic">
    <vt:lpwstr>311;#Planning|285a5f2c-fbc6-40b5-af08-c23b5949dd29</vt:lpwstr>
  </property>
  <property fmtid="{D5CDD505-2E9C-101B-9397-08002B2CF9AE}" pid="11" name="ISOKeywords">
    <vt:lpwstr/>
  </property>
</Properties>
</file>