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4.xml" ContentType="application/vnd.ms-office.chartcolorstyle+xml"/>
  <Override PartName="/xl/charts/style4.xml" ContentType="application/vnd.ms-office.chartstyle+xml"/>
  <Override PartName="/xl/charts/chart4.xml" ContentType="application/vnd.openxmlformats-officedocument.drawingml.chart+xml"/>
  <Override PartName="/xl/worksheets/sheet1.xml" ContentType="application/vnd.openxmlformats-officedocument.spreadsheetml.workshee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style1.xml" ContentType="application/vnd.ms-office.chartstyle+xml"/>
  <Override PartName="/xl/charts/chart1.xml" ContentType="application/vnd.openxmlformats-officedocument.drawingml.char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harts/chart3.xml" ContentType="application/vnd.openxmlformats-officedocument.drawingml.chart+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icosia\Documents\TSMSP\"/>
    </mc:Choice>
  </mc:AlternateContent>
  <bookViews>
    <workbookView xWindow="0" yWindow="0" windowWidth="15360" windowHeight="5685"/>
  </bookViews>
  <sheets>
    <sheet name="Description of Data" sheetId="6" r:id="rId1"/>
    <sheet name="MALIN500 Calculated ATCS" sheetId="3" r:id="rId2"/>
    <sheet name="NOB Calculated ATCS" sheetId="2" r:id="rId3"/>
    <sheet name="July &amp; August (3 years)"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5" l="1"/>
  <c r="I5" i="5"/>
  <c r="I4" i="5"/>
  <c r="K5" i="5"/>
  <c r="E5" i="5"/>
  <c r="I21" i="3"/>
  <c r="H21" i="3"/>
  <c r="C5" i="5" s="1"/>
  <c r="I21" i="2"/>
  <c r="J5" i="5" s="1"/>
  <c r="H21" i="2"/>
  <c r="B7" i="3" l="1"/>
  <c r="D7" i="3" l="1"/>
  <c r="C14" i="3"/>
  <c r="C7" i="3"/>
  <c r="B14" i="3"/>
  <c r="E14" i="2"/>
  <c r="B7" i="2"/>
  <c r="C7" i="2"/>
  <c r="D7" i="2"/>
  <c r="E7" i="2"/>
  <c r="B14" i="2"/>
  <c r="C14" i="2"/>
  <c r="G7" i="2"/>
  <c r="D14" i="2"/>
  <c r="E4" i="5"/>
  <c r="K4" i="5"/>
  <c r="E3" i="5"/>
  <c r="K3" i="5"/>
  <c r="D14" i="3" l="1"/>
  <c r="E7" i="3"/>
  <c r="H7" i="2"/>
  <c r="D3" i="5" s="1"/>
  <c r="F14" i="2"/>
  <c r="F7" i="2"/>
  <c r="F7" i="3" l="1"/>
  <c r="E14" i="3"/>
  <c r="I7" i="2"/>
  <c r="J3" i="5" s="1"/>
  <c r="G14" i="2"/>
  <c r="F14" i="3" l="1"/>
  <c r="G7" i="3"/>
  <c r="J7" i="2"/>
  <c r="H14" i="2"/>
  <c r="D4" i="5" s="1"/>
  <c r="H7" i="3" l="1"/>
  <c r="C3" i="5" s="1"/>
  <c r="G14" i="3"/>
  <c r="K7" i="2"/>
  <c r="I14" i="2"/>
  <c r="J4" i="5" s="1"/>
  <c r="H14" i="3" l="1"/>
  <c r="C4" i="5" s="1"/>
  <c r="I7" i="3"/>
  <c r="I3" i="5" s="1"/>
  <c r="L7" i="2"/>
  <c r="J14" i="2"/>
  <c r="J7" i="3" l="1"/>
  <c r="I14" i="3"/>
  <c r="K14" i="2"/>
  <c r="M7" i="2"/>
  <c r="J14" i="3" l="1"/>
  <c r="K7" i="3"/>
  <c r="L14" i="2"/>
  <c r="L7" i="3" l="1"/>
  <c r="K14" i="3"/>
  <c r="M14" i="2"/>
  <c r="L14" i="3" l="1"/>
  <c r="M7" i="3"/>
  <c r="M14" i="3" l="1"/>
</calcChain>
</file>

<file path=xl/sharedStrings.xml><?xml version="1.0" encoding="utf-8"?>
<sst xmlns="http://schemas.openxmlformats.org/spreadsheetml/2006/main" count="102" uniqueCount="43">
  <si>
    <t>2020 TTC</t>
  </si>
  <si>
    <t>2020 TOR</t>
  </si>
  <si>
    <t>2020 RA Import</t>
  </si>
  <si>
    <t>2020 Computed ATC</t>
  </si>
  <si>
    <t>2021 TTC</t>
  </si>
  <si>
    <t>2021TOR</t>
  </si>
  <si>
    <t>2021 RA Import</t>
  </si>
  <si>
    <t>2021 Computed ATC</t>
  </si>
  <si>
    <t>Jan</t>
  </si>
  <si>
    <t>Feb</t>
  </si>
  <si>
    <t>Mar</t>
  </si>
  <si>
    <t>Apr</t>
  </si>
  <si>
    <t>May</t>
  </si>
  <si>
    <t>Jun</t>
  </si>
  <si>
    <t>Jul</t>
  </si>
  <si>
    <t>Aug</t>
  </si>
  <si>
    <t>Sep</t>
  </si>
  <si>
    <t>Oct</t>
  </si>
  <si>
    <t>Nov</t>
  </si>
  <si>
    <t>Dec</t>
  </si>
  <si>
    <t>TRM %</t>
  </si>
  <si>
    <t>PVWEST</t>
  </si>
  <si>
    <t>2022 TTC</t>
  </si>
  <si>
    <t>2022 TOR</t>
  </si>
  <si>
    <t>2022 RA Import</t>
  </si>
  <si>
    <t>2022 Computed ATC</t>
  </si>
  <si>
    <t>Tie</t>
  </si>
  <si>
    <t>Malin500</t>
  </si>
  <si>
    <t>NOB</t>
  </si>
  <si>
    <t>August 2020</t>
  </si>
  <si>
    <t>July 2020</t>
  </si>
  <si>
    <t>August 2021</t>
  </si>
  <si>
    <t>July 2021</t>
  </si>
  <si>
    <t>August 2022</t>
  </si>
  <si>
    <t>July 2022</t>
  </si>
  <si>
    <t>`</t>
  </si>
  <si>
    <t>2021 Existing Contracts</t>
  </si>
  <si>
    <t>2020 Existing Contracts</t>
  </si>
  <si>
    <t>2022 Existing Contracts</t>
  </si>
  <si>
    <t>2021 TOR</t>
  </si>
  <si>
    <t>ISO Public</t>
  </si>
  <si>
    <t>COPYRIGHT © 2022 by California ISO. All Rights Reserved</t>
  </si>
  <si>
    <r>
      <rPr>
        <b/>
        <sz val="11"/>
        <color theme="1"/>
        <rFont val="Calibri"/>
        <family val="2"/>
        <scheme val="minor"/>
      </rPr>
      <t>Description of Data</t>
    </r>
    <r>
      <rPr>
        <sz val="11"/>
        <color theme="1"/>
        <rFont val="Calibri"/>
        <family val="2"/>
        <scheme val="minor"/>
      </rPr>
      <t xml:space="preserve">
This spreadsheet provides the underlying data assumptions for "Approach 1" for calculating ATC across the interties presented in the </t>
    </r>
    <r>
      <rPr>
        <i/>
        <sz val="11"/>
        <color theme="1"/>
        <rFont val="Calibri"/>
        <family val="2"/>
        <scheme val="minor"/>
      </rPr>
      <t xml:space="preserve">Transmission Service and Market Scheduling Priorities Phase 2 </t>
    </r>
    <r>
      <rPr>
        <sz val="11"/>
        <color theme="1"/>
        <rFont val="Calibri"/>
        <family val="2"/>
        <scheme val="minor"/>
      </rPr>
      <t xml:space="preserve">initiative straw proposal.
Approach 1 considers that the native load component of Existing Transmission Commitments (ETC) is based upon historically shown monthly resource adequacy (RA) imports at intertie points, based on 2020 and 2021 showings.  
The data considers:
TTC = total transfer capability of intertie
ETC = transmission ownership rights (TOR) + Existing Contracts + native load needs (represented by RA import volumes)
TRM = transmission reliability margin, an assumed a 5% TRM (of total transfer capability of an intertie) as an approximation of the TRM.   
Important considerations:
*The resulting ATC approximation in this analysis identifies the "ISO-controlled" ATC.
*On certain intertie points, existing transmission contracts held by entities that provide an alternative to "ISO-controlled" ATC.  Parties seeking wheeling through priority can work with the holders of existing transmission contracts to access the transmission capacity to support high priority wheels through the ISO system. 
*At times, holders of existing transmission contracts may release these to the market in advance to the ISO in return for CRRs.  In those cases, the amount of transmission released to the market could support additional ISO-controlled ATC within the calculation.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</si>
</sst>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8"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color rgb="FF00B050"/>
      <name val="Calibri"/>
      <family val="2"/>
      <scheme val="minor"/>
    </font>
    <font>
      <sz val="11"/>
      <color theme="8"/>
      <name val="Calibri"/>
      <family val="2"/>
      <scheme val="minor"/>
    </font>
    <font>
      <sz val="11"/>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17">
    <xf numFmtId="0" fontId="0" fillId="0" borderId="0" xfId="0"/>
    <xf numFmtId="9" fontId="3" fillId="2" borderId="0" xfId="0" applyNumberFormat="1" applyFont="1" applyFill="1" applyAlignment="1">
      <alignment horizontal="center" vertical="center"/>
    </xf>
    <xf numFmtId="2" fontId="0" fillId="0" borderId="0" xfId="0" applyNumberFormat="1"/>
    <xf numFmtId="2" fontId="1" fillId="0" borderId="0" xfId="0" applyNumberFormat="1" applyFont="1"/>
    <xf numFmtId="0" fontId="4" fillId="0" borderId="0" xfId="0" applyFont="1"/>
    <xf numFmtId="2" fontId="4" fillId="0" borderId="0" xfId="0" applyNumberFormat="1" applyFont="1"/>
    <xf numFmtId="0" fontId="5" fillId="0" borderId="0" xfId="0" applyFont="1"/>
    <xf numFmtId="2" fontId="5" fillId="0" borderId="0" xfId="0" applyNumberFormat="1" applyFont="1"/>
    <xf numFmtId="2" fontId="6" fillId="0" borderId="0" xfId="0" applyNumberFormat="1" applyFont="1"/>
    <xf numFmtId="0" fontId="6" fillId="0" borderId="0" xfId="0" applyFont="1"/>
    <xf numFmtId="1" fontId="0" fillId="0" borderId="0" xfId="0" applyNumberFormat="1"/>
    <xf numFmtId="0" fontId="2" fillId="0" borderId="0" xfId="0" applyFont="1"/>
    <xf numFmtId="0" fontId="0" fillId="3" borderId="0" xfId="0" applyFill="1"/>
    <xf numFmtId="164" fontId="0" fillId="3" borderId="0" xfId="0" applyNumberFormat="1" applyFill="1" applyBorder="1" applyAlignment="1">
      <alignment vertical="center"/>
    </xf>
    <xf numFmtId="0" fontId="0" fillId="3" borderId="0" xfId="0" applyFill="1" applyAlignment="1">
      <alignment wrapText="1"/>
    </xf>
    <xf numFmtId="164" fontId="0" fillId="3" borderId="0" xfId="0" applyNumberFormat="1" applyFill="1" applyBorder="1" applyAlignment="1">
      <alignment horizontal="center" vertical="center"/>
    </xf>
    <xf numFmtId="0" fontId="0" fillId="3" borderId="0" xfId="0"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Computed ATC - MALIN500 -Import with 5% TRM</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'MALIN500 Calculated ATCS'!$A$7</c:f>
              <c:strCache>
                <c:ptCount val="1"/>
                <c:pt idx="0">
                  <c:v>2020 Computed ATC</c:v>
                </c:pt>
              </c:strCache>
            </c:strRef>
          </c:tx>
          <c:spPr>
            <a:solidFill>
              <a:schemeClr val="accent1"/>
            </a:solidFill>
            <a:ln>
              <a:noFill/>
            </a:ln>
            <a:effectLst/>
          </c:spPr>
          <c:invertIfNegative val="0"/>
          <c:val>
            <c:numRef>
              <c:f>'MALIN500 Calculated ATCS'!$B$7:$M$7</c:f>
              <c:numCache>
                <c:formatCode>0.00</c:formatCode>
                <c:ptCount val="12"/>
                <c:pt idx="0">
                  <c:v>2058</c:v>
                </c:pt>
                <c:pt idx="1">
                  <c:v>2045</c:v>
                </c:pt>
                <c:pt idx="2">
                  <c:v>2047.22</c:v>
                </c:pt>
                <c:pt idx="3">
                  <c:v>2007</c:v>
                </c:pt>
                <c:pt idx="4">
                  <c:v>1337</c:v>
                </c:pt>
                <c:pt idx="5">
                  <c:v>1445</c:v>
                </c:pt>
                <c:pt idx="6">
                  <c:v>450.72000000000025</c:v>
                </c:pt>
                <c:pt idx="7">
                  <c:v>107.25</c:v>
                </c:pt>
                <c:pt idx="8">
                  <c:v>0</c:v>
                </c:pt>
                <c:pt idx="9">
                  <c:v>1302</c:v>
                </c:pt>
                <c:pt idx="10">
                  <c:v>1936</c:v>
                </c:pt>
                <c:pt idx="11">
                  <c:v>1984</c:v>
                </c:pt>
              </c:numCache>
            </c:numRef>
          </c:val>
          <c:extLst>
            <c:ext xmlns:c16="http://schemas.microsoft.com/office/drawing/2014/chart" uri="{C3380CC4-5D6E-409C-BE32-E72D297353CC}">
              <c16:uniqueId val="{00000000-4272-4CC3-A413-A748CA791CE5}"/>
            </c:ext>
          </c:extLst>
        </c:ser>
        <c:ser>
          <c:idx val="1"/>
          <c:order val="1"/>
          <c:tx>
            <c:strRef>
              <c:f>'MALIN500 Calculated ATCS'!$A$14</c:f>
              <c:strCache>
                <c:ptCount val="1"/>
                <c:pt idx="0">
                  <c:v>2021 Computed ATC</c:v>
                </c:pt>
              </c:strCache>
            </c:strRef>
          </c:tx>
          <c:spPr>
            <a:solidFill>
              <a:schemeClr val="accent2"/>
            </a:solidFill>
            <a:ln>
              <a:noFill/>
            </a:ln>
            <a:effectLst/>
          </c:spPr>
          <c:invertIfNegative val="0"/>
          <c:val>
            <c:numRef>
              <c:f>'MALIN500 Calculated ATCS'!$B$14:$M$14</c:f>
              <c:numCache>
                <c:formatCode>0.00</c:formatCode>
                <c:ptCount val="12"/>
                <c:pt idx="0">
                  <c:v>2178</c:v>
                </c:pt>
                <c:pt idx="1">
                  <c:v>2211</c:v>
                </c:pt>
                <c:pt idx="2">
                  <c:v>2253</c:v>
                </c:pt>
                <c:pt idx="3">
                  <c:v>2041</c:v>
                </c:pt>
                <c:pt idx="4">
                  <c:v>1514</c:v>
                </c:pt>
                <c:pt idx="5">
                  <c:v>1171</c:v>
                </c:pt>
                <c:pt idx="6">
                  <c:v>719.04</c:v>
                </c:pt>
                <c:pt idx="7">
                  <c:v>675.04</c:v>
                </c:pt>
                <c:pt idx="8">
                  <c:v>309.09999999999991</c:v>
                </c:pt>
                <c:pt idx="9">
                  <c:v>1486.3400000000001</c:v>
                </c:pt>
                <c:pt idx="10">
                  <c:v>2169</c:v>
                </c:pt>
                <c:pt idx="11">
                  <c:v>2163.2399999999998</c:v>
                </c:pt>
              </c:numCache>
            </c:numRef>
          </c:val>
          <c:extLst>
            <c:ext xmlns:c16="http://schemas.microsoft.com/office/drawing/2014/chart" uri="{C3380CC4-5D6E-409C-BE32-E72D297353CC}">
              <c16:uniqueId val="{00000001-4272-4CC3-A413-A748CA791CE5}"/>
            </c:ext>
          </c:extLst>
        </c:ser>
        <c:dLbls>
          <c:showLegendKey val="0"/>
          <c:showVal val="0"/>
          <c:showCatName val="0"/>
          <c:showSerName val="0"/>
          <c:showPercent val="0"/>
          <c:showBubbleSize val="0"/>
        </c:dLbls>
        <c:gapWidth val="219"/>
        <c:overlap val="-27"/>
        <c:axId val="-1060719136"/>
        <c:axId val="-1060708800"/>
      </c:barChart>
      <c:catAx>
        <c:axId val="-106071913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Months</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060708800"/>
        <c:crosses val="autoZero"/>
        <c:auto val="1"/>
        <c:lblAlgn val="ctr"/>
        <c:lblOffset val="100"/>
        <c:noMultiLvlLbl val="0"/>
      </c:catAx>
      <c:valAx>
        <c:axId val="-1060708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MW</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0607191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Computed ATC - NOB -Import with 5% TRM</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'NOB Calculated ATCS'!$A$7</c:f>
              <c:strCache>
                <c:ptCount val="1"/>
                <c:pt idx="0">
                  <c:v>2020 Computed ATC</c:v>
                </c:pt>
              </c:strCache>
            </c:strRef>
          </c:tx>
          <c:spPr>
            <a:solidFill>
              <a:schemeClr val="accent1"/>
            </a:solidFill>
            <a:ln>
              <a:noFill/>
            </a:ln>
            <a:effectLst/>
          </c:spPr>
          <c:invertIfNegative val="0"/>
          <c:val>
            <c:numRef>
              <c:f>'NOB Calculated ATCS'!$B$7:$M$7</c:f>
              <c:numCache>
                <c:formatCode>0.00</c:formatCode>
                <c:ptCount val="12"/>
                <c:pt idx="0">
                  <c:v>1356.8999999999999</c:v>
                </c:pt>
                <c:pt idx="1">
                  <c:v>1295</c:v>
                </c:pt>
                <c:pt idx="2">
                  <c:v>1294.8999999999999</c:v>
                </c:pt>
                <c:pt idx="3">
                  <c:v>1213.8999999999999</c:v>
                </c:pt>
                <c:pt idx="4">
                  <c:v>1026.8999999999999</c:v>
                </c:pt>
                <c:pt idx="5">
                  <c:v>1016.2999999999998</c:v>
                </c:pt>
                <c:pt idx="6">
                  <c:v>412.31999999999994</c:v>
                </c:pt>
                <c:pt idx="7">
                  <c:v>111.45999999999981</c:v>
                </c:pt>
                <c:pt idx="8">
                  <c:v>9.8799999999998818</c:v>
                </c:pt>
                <c:pt idx="9">
                  <c:v>843.31999999999994</c:v>
                </c:pt>
                <c:pt idx="10">
                  <c:v>1262.8999999999999</c:v>
                </c:pt>
                <c:pt idx="11">
                  <c:v>1267.8999999999999</c:v>
                </c:pt>
              </c:numCache>
            </c:numRef>
          </c:val>
          <c:extLst>
            <c:ext xmlns:c16="http://schemas.microsoft.com/office/drawing/2014/chart" uri="{C3380CC4-5D6E-409C-BE32-E72D297353CC}">
              <c16:uniqueId val="{00000000-4F50-43C6-BBC3-1BE6F5297685}"/>
            </c:ext>
          </c:extLst>
        </c:ser>
        <c:ser>
          <c:idx val="1"/>
          <c:order val="1"/>
          <c:tx>
            <c:strRef>
              <c:f>'NOB Calculated ATCS'!$A$14</c:f>
              <c:strCache>
                <c:ptCount val="1"/>
                <c:pt idx="0">
                  <c:v>2021 Computed ATC</c:v>
                </c:pt>
              </c:strCache>
            </c:strRef>
          </c:tx>
          <c:spPr>
            <a:solidFill>
              <a:schemeClr val="accent2"/>
            </a:solidFill>
            <a:ln>
              <a:noFill/>
            </a:ln>
            <a:effectLst/>
          </c:spPr>
          <c:invertIfNegative val="0"/>
          <c:val>
            <c:numRef>
              <c:f>'NOB Calculated ATCS'!$B$14:$M$14</c:f>
              <c:numCache>
                <c:formatCode>0.00</c:formatCode>
                <c:ptCount val="12"/>
                <c:pt idx="0">
                  <c:v>1450.8999999999999</c:v>
                </c:pt>
                <c:pt idx="1">
                  <c:v>1434.8999999999999</c:v>
                </c:pt>
                <c:pt idx="2">
                  <c:v>1513.8999999999999</c:v>
                </c:pt>
                <c:pt idx="3">
                  <c:v>1265.8999999999999</c:v>
                </c:pt>
                <c:pt idx="4">
                  <c:v>1175.8999999999999</c:v>
                </c:pt>
                <c:pt idx="5">
                  <c:v>1128.8999999999999</c:v>
                </c:pt>
                <c:pt idx="6">
                  <c:v>697.19999999999982</c:v>
                </c:pt>
                <c:pt idx="7">
                  <c:v>602.19999999999982</c:v>
                </c:pt>
                <c:pt idx="8">
                  <c:v>448.89999999999986</c:v>
                </c:pt>
                <c:pt idx="9">
                  <c:v>1101.8999999999999</c:v>
                </c:pt>
                <c:pt idx="10">
                  <c:v>1515.8999999999999</c:v>
                </c:pt>
                <c:pt idx="11">
                  <c:v>1515.8999999999999</c:v>
                </c:pt>
              </c:numCache>
            </c:numRef>
          </c:val>
          <c:extLst>
            <c:ext xmlns:c16="http://schemas.microsoft.com/office/drawing/2014/chart" uri="{C3380CC4-5D6E-409C-BE32-E72D297353CC}">
              <c16:uniqueId val="{00000001-4F50-43C6-BBC3-1BE6F5297685}"/>
            </c:ext>
          </c:extLst>
        </c:ser>
        <c:dLbls>
          <c:showLegendKey val="0"/>
          <c:showVal val="0"/>
          <c:showCatName val="0"/>
          <c:showSerName val="0"/>
          <c:showPercent val="0"/>
          <c:showBubbleSize val="0"/>
        </c:dLbls>
        <c:gapWidth val="219"/>
        <c:overlap val="-27"/>
        <c:axId val="-1060708256"/>
        <c:axId val="-1060706080"/>
      </c:barChart>
      <c:catAx>
        <c:axId val="-106070825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Months</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060706080"/>
        <c:crosses val="autoZero"/>
        <c:auto val="1"/>
        <c:lblAlgn val="ctr"/>
        <c:lblOffset val="100"/>
        <c:noMultiLvlLbl val="0"/>
      </c:catAx>
      <c:valAx>
        <c:axId val="-1060706080"/>
        <c:scaling>
          <c:orientation val="minMax"/>
          <c:max val="18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060708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Bookend 1 </a:t>
            </a:r>
            <a:r>
              <a:rPr lang="en-US">
                <a:solidFill>
                  <a:srgbClr val="FF0000"/>
                </a:solidFill>
              </a:rPr>
              <a:t>July</a:t>
            </a:r>
            <a:r>
              <a:rPr lang="en-US"/>
              <a:t> TTC-Based ATCs with 5% TRM Set Aside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'July &amp; August (3 years)'!$B$3</c:f>
              <c:strCache>
                <c:ptCount val="1"/>
                <c:pt idx="0">
                  <c:v>July 2020</c:v>
                </c:pt>
              </c:strCache>
            </c:strRef>
          </c:tx>
          <c:spPr>
            <a:solidFill>
              <a:schemeClr val="accent1"/>
            </a:solidFill>
            <a:ln>
              <a:noFill/>
            </a:ln>
            <a:effectLst/>
          </c:spPr>
          <c:invertIfNegative val="0"/>
          <c:cat>
            <c:strRef>
              <c:f>'July &amp; August (3 years)'!$C$2:$E$2</c:f>
              <c:strCache>
                <c:ptCount val="3"/>
                <c:pt idx="0">
                  <c:v>Malin500</c:v>
                </c:pt>
                <c:pt idx="1">
                  <c:v>NOB</c:v>
                </c:pt>
                <c:pt idx="2">
                  <c:v>PVWEST</c:v>
                </c:pt>
              </c:strCache>
            </c:strRef>
          </c:cat>
          <c:val>
            <c:numRef>
              <c:f>'July &amp; August (3 years)'!$C$3:$E$3</c:f>
              <c:numCache>
                <c:formatCode>0</c:formatCode>
                <c:ptCount val="3"/>
                <c:pt idx="0">
                  <c:v>450.72000000000025</c:v>
                </c:pt>
                <c:pt idx="1">
                  <c:v>412.31999999999994</c:v>
                </c:pt>
                <c:pt idx="2">
                  <c:v>0</c:v>
                </c:pt>
              </c:numCache>
            </c:numRef>
          </c:val>
          <c:extLst>
            <c:ext xmlns:c16="http://schemas.microsoft.com/office/drawing/2014/chart" uri="{C3380CC4-5D6E-409C-BE32-E72D297353CC}">
              <c16:uniqueId val="{00000000-7A47-4F58-8A30-9D60C1DA69B5}"/>
            </c:ext>
          </c:extLst>
        </c:ser>
        <c:ser>
          <c:idx val="1"/>
          <c:order val="1"/>
          <c:tx>
            <c:strRef>
              <c:f>'July &amp; August (3 years)'!$B$4</c:f>
              <c:strCache>
                <c:ptCount val="1"/>
                <c:pt idx="0">
                  <c:v>July 2021</c:v>
                </c:pt>
              </c:strCache>
            </c:strRef>
          </c:tx>
          <c:spPr>
            <a:solidFill>
              <a:schemeClr val="accent2"/>
            </a:solidFill>
            <a:ln>
              <a:noFill/>
            </a:ln>
            <a:effectLst/>
          </c:spPr>
          <c:invertIfNegative val="0"/>
          <c:cat>
            <c:strRef>
              <c:f>'July &amp; August (3 years)'!$C$2:$E$2</c:f>
              <c:strCache>
                <c:ptCount val="3"/>
                <c:pt idx="0">
                  <c:v>Malin500</c:v>
                </c:pt>
                <c:pt idx="1">
                  <c:v>NOB</c:v>
                </c:pt>
                <c:pt idx="2">
                  <c:v>PVWEST</c:v>
                </c:pt>
              </c:strCache>
            </c:strRef>
          </c:cat>
          <c:val>
            <c:numRef>
              <c:f>'July &amp; August (3 years)'!$C$4:$E$4</c:f>
              <c:numCache>
                <c:formatCode>0</c:formatCode>
                <c:ptCount val="3"/>
                <c:pt idx="0">
                  <c:v>719.04</c:v>
                </c:pt>
                <c:pt idx="1">
                  <c:v>697.19999999999982</c:v>
                </c:pt>
                <c:pt idx="2">
                  <c:v>0</c:v>
                </c:pt>
              </c:numCache>
            </c:numRef>
          </c:val>
          <c:extLst>
            <c:ext xmlns:c16="http://schemas.microsoft.com/office/drawing/2014/chart" uri="{C3380CC4-5D6E-409C-BE32-E72D297353CC}">
              <c16:uniqueId val="{00000001-7A47-4F58-8A30-9D60C1DA69B5}"/>
            </c:ext>
          </c:extLst>
        </c:ser>
        <c:ser>
          <c:idx val="2"/>
          <c:order val="2"/>
          <c:tx>
            <c:strRef>
              <c:f>'July &amp; August (3 years)'!$B$5</c:f>
              <c:strCache>
                <c:ptCount val="1"/>
                <c:pt idx="0">
                  <c:v>July 2022</c:v>
                </c:pt>
              </c:strCache>
            </c:strRef>
          </c:tx>
          <c:spPr>
            <a:solidFill>
              <a:schemeClr val="accent3"/>
            </a:solidFill>
            <a:ln>
              <a:noFill/>
            </a:ln>
            <a:effectLst/>
          </c:spPr>
          <c:invertIfNegative val="0"/>
          <c:cat>
            <c:strRef>
              <c:f>'July &amp; August (3 years)'!$C$2:$E$2</c:f>
              <c:strCache>
                <c:ptCount val="3"/>
                <c:pt idx="0">
                  <c:v>Malin500</c:v>
                </c:pt>
                <c:pt idx="1">
                  <c:v>NOB</c:v>
                </c:pt>
                <c:pt idx="2">
                  <c:v>PVWEST</c:v>
                </c:pt>
              </c:strCache>
            </c:strRef>
          </c:cat>
          <c:val>
            <c:numRef>
              <c:f>'July &amp; August (3 years)'!$C$5:$E$5</c:f>
              <c:numCache>
                <c:formatCode>0</c:formatCode>
                <c:ptCount val="3"/>
                <c:pt idx="0">
                  <c:v>1235</c:v>
                </c:pt>
                <c:pt idx="1">
                  <c:v>832.89999999999986</c:v>
                </c:pt>
                <c:pt idx="2">
                  <c:v>0</c:v>
                </c:pt>
              </c:numCache>
            </c:numRef>
          </c:val>
          <c:extLst>
            <c:ext xmlns:c16="http://schemas.microsoft.com/office/drawing/2014/chart" uri="{C3380CC4-5D6E-409C-BE32-E72D297353CC}">
              <c16:uniqueId val="{00000002-7A47-4F58-8A30-9D60C1DA69B5}"/>
            </c:ext>
          </c:extLst>
        </c:ser>
        <c:dLbls>
          <c:showLegendKey val="0"/>
          <c:showVal val="0"/>
          <c:showCatName val="0"/>
          <c:showSerName val="0"/>
          <c:showPercent val="0"/>
          <c:showBubbleSize val="0"/>
        </c:dLbls>
        <c:gapWidth val="219"/>
        <c:overlap val="-27"/>
        <c:axId val="-1060720224"/>
        <c:axId val="-1064789296"/>
      </c:barChart>
      <c:catAx>
        <c:axId val="-106072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064789296"/>
        <c:crosses val="autoZero"/>
        <c:auto val="1"/>
        <c:lblAlgn val="ctr"/>
        <c:lblOffset val="100"/>
        <c:noMultiLvlLbl val="0"/>
      </c:catAx>
      <c:valAx>
        <c:axId val="-1064789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060720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Bookend 1 </a:t>
            </a:r>
            <a:r>
              <a:rPr lang="en-US">
                <a:solidFill>
                  <a:srgbClr val="FF0000"/>
                </a:solidFill>
              </a:rPr>
              <a:t>August</a:t>
            </a:r>
            <a:r>
              <a:rPr lang="en-US"/>
              <a:t> TTC-Based ATCs with 5% TRM Set Aside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'July &amp; August (3 years)'!$H$3</c:f>
              <c:strCache>
                <c:ptCount val="1"/>
                <c:pt idx="0">
                  <c:v>August 2020</c:v>
                </c:pt>
              </c:strCache>
            </c:strRef>
          </c:tx>
          <c:spPr>
            <a:solidFill>
              <a:schemeClr val="accent1"/>
            </a:solidFill>
            <a:ln>
              <a:noFill/>
            </a:ln>
            <a:effectLst/>
          </c:spPr>
          <c:invertIfNegative val="0"/>
          <c:cat>
            <c:strRef>
              <c:f>'July &amp; August (3 years)'!$I$2:$K$2</c:f>
              <c:strCache>
                <c:ptCount val="3"/>
                <c:pt idx="0">
                  <c:v>Malin500</c:v>
                </c:pt>
                <c:pt idx="1">
                  <c:v>NOB</c:v>
                </c:pt>
                <c:pt idx="2">
                  <c:v>PVWEST</c:v>
                </c:pt>
              </c:strCache>
            </c:strRef>
          </c:cat>
          <c:val>
            <c:numRef>
              <c:f>'July &amp; August (3 years)'!$I$3:$K$3</c:f>
              <c:numCache>
                <c:formatCode>0</c:formatCode>
                <c:ptCount val="3"/>
                <c:pt idx="0">
                  <c:v>107.25</c:v>
                </c:pt>
                <c:pt idx="1">
                  <c:v>111.45999999999981</c:v>
                </c:pt>
                <c:pt idx="2">
                  <c:v>0</c:v>
                </c:pt>
              </c:numCache>
            </c:numRef>
          </c:val>
          <c:extLst>
            <c:ext xmlns:c16="http://schemas.microsoft.com/office/drawing/2014/chart" uri="{C3380CC4-5D6E-409C-BE32-E72D297353CC}">
              <c16:uniqueId val="{00000000-1ACD-44D9-9399-AA23A455D0C8}"/>
            </c:ext>
          </c:extLst>
        </c:ser>
        <c:ser>
          <c:idx val="1"/>
          <c:order val="1"/>
          <c:tx>
            <c:strRef>
              <c:f>'July &amp; August (3 years)'!$H$4</c:f>
              <c:strCache>
                <c:ptCount val="1"/>
                <c:pt idx="0">
                  <c:v>August 2021</c:v>
                </c:pt>
              </c:strCache>
            </c:strRef>
          </c:tx>
          <c:spPr>
            <a:solidFill>
              <a:schemeClr val="accent2"/>
            </a:solidFill>
            <a:ln>
              <a:noFill/>
            </a:ln>
            <a:effectLst/>
          </c:spPr>
          <c:invertIfNegative val="0"/>
          <c:cat>
            <c:strRef>
              <c:f>'July &amp; August (3 years)'!$I$2:$K$2</c:f>
              <c:strCache>
                <c:ptCount val="3"/>
                <c:pt idx="0">
                  <c:v>Malin500</c:v>
                </c:pt>
                <c:pt idx="1">
                  <c:v>NOB</c:v>
                </c:pt>
                <c:pt idx="2">
                  <c:v>PVWEST</c:v>
                </c:pt>
              </c:strCache>
            </c:strRef>
          </c:cat>
          <c:val>
            <c:numRef>
              <c:f>'July &amp; August (3 years)'!$I$4:$K$4</c:f>
              <c:numCache>
                <c:formatCode>0</c:formatCode>
                <c:ptCount val="3"/>
                <c:pt idx="0">
                  <c:v>750</c:v>
                </c:pt>
                <c:pt idx="1">
                  <c:v>602.19999999999982</c:v>
                </c:pt>
                <c:pt idx="2">
                  <c:v>0</c:v>
                </c:pt>
              </c:numCache>
            </c:numRef>
          </c:val>
          <c:extLst>
            <c:ext xmlns:c16="http://schemas.microsoft.com/office/drawing/2014/chart" uri="{C3380CC4-5D6E-409C-BE32-E72D297353CC}">
              <c16:uniqueId val="{00000001-1ACD-44D9-9399-AA23A455D0C8}"/>
            </c:ext>
          </c:extLst>
        </c:ser>
        <c:ser>
          <c:idx val="2"/>
          <c:order val="2"/>
          <c:tx>
            <c:strRef>
              <c:f>'July &amp; August (3 years)'!$H$5</c:f>
              <c:strCache>
                <c:ptCount val="1"/>
                <c:pt idx="0">
                  <c:v>August 2022</c:v>
                </c:pt>
              </c:strCache>
            </c:strRef>
          </c:tx>
          <c:spPr>
            <a:solidFill>
              <a:schemeClr val="accent3"/>
            </a:solidFill>
            <a:ln>
              <a:noFill/>
            </a:ln>
            <a:effectLst/>
          </c:spPr>
          <c:invertIfNegative val="0"/>
          <c:cat>
            <c:strRef>
              <c:f>'July &amp; August (3 years)'!$I$2:$K$2</c:f>
              <c:strCache>
                <c:ptCount val="3"/>
                <c:pt idx="0">
                  <c:v>Malin500</c:v>
                </c:pt>
                <c:pt idx="1">
                  <c:v>NOB</c:v>
                </c:pt>
                <c:pt idx="2">
                  <c:v>PVWEST</c:v>
                </c:pt>
              </c:strCache>
            </c:strRef>
          </c:cat>
          <c:val>
            <c:numRef>
              <c:f>'July &amp; August (3 years)'!$I$5:$K$5</c:f>
              <c:numCache>
                <c:formatCode>0</c:formatCode>
                <c:ptCount val="3"/>
                <c:pt idx="0">
                  <c:v>1141.8</c:v>
                </c:pt>
                <c:pt idx="1">
                  <c:v>847.89999999999986</c:v>
                </c:pt>
                <c:pt idx="2">
                  <c:v>0</c:v>
                </c:pt>
              </c:numCache>
            </c:numRef>
          </c:val>
          <c:extLst>
            <c:ext xmlns:c16="http://schemas.microsoft.com/office/drawing/2014/chart" uri="{C3380CC4-5D6E-409C-BE32-E72D297353CC}">
              <c16:uniqueId val="{00000002-1ACD-44D9-9399-AA23A455D0C8}"/>
            </c:ext>
          </c:extLst>
        </c:ser>
        <c:dLbls>
          <c:showLegendKey val="0"/>
          <c:showVal val="0"/>
          <c:showCatName val="0"/>
          <c:showSerName val="0"/>
          <c:showPercent val="0"/>
          <c:showBubbleSize val="0"/>
        </c:dLbls>
        <c:gapWidth val="219"/>
        <c:overlap val="-27"/>
        <c:axId val="-1064783312"/>
        <c:axId val="-1064779504"/>
      </c:barChart>
      <c:catAx>
        <c:axId val="-1064783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064779504"/>
        <c:crosses val="autoZero"/>
        <c:auto val="1"/>
        <c:lblAlgn val="ctr"/>
        <c:lblOffset val="100"/>
        <c:noMultiLvlLbl val="0"/>
      </c:catAx>
      <c:valAx>
        <c:axId val="-1064779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064783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171450</xdr:colOff>
      <xdr:row>0</xdr:row>
      <xdr:rowOff>171450</xdr:rowOff>
    </xdr:from>
    <xdr:to>
      <xdr:col>2</xdr:col>
      <xdr:colOff>1438275</xdr:colOff>
      <xdr:row>2</xdr:row>
      <xdr:rowOff>174498</xdr:rowOff>
    </xdr:to>
    <xdr:pic>
      <xdr:nvPicPr>
        <xdr:cNvPr id="2" name="Picture 1" descr="CAISOLo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1450" y="171450"/>
          <a:ext cx="2066925" cy="38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0</xdr:rowOff>
    </xdr:from>
    <xdr:to>
      <xdr:col>21</xdr:col>
      <xdr:colOff>504825</xdr:colOff>
      <xdr:row>16</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101600</xdr:colOff>
      <xdr:row>0</xdr:row>
      <xdr:rowOff>120650</xdr:rowOff>
    </xdr:from>
    <xdr:to>
      <xdr:col>21</xdr:col>
      <xdr:colOff>406400</xdr:colOff>
      <xdr:row>15</xdr:row>
      <xdr:rowOff>101600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0</xdr:rowOff>
    </xdr:from>
    <xdr:to>
      <xdr:col>8</xdr:col>
      <xdr:colOff>669926</xdr:colOff>
      <xdr:row>22</xdr:row>
      <xdr:rowOff>171450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6</xdr:row>
      <xdr:rowOff>0</xdr:rowOff>
    </xdr:from>
    <xdr:to>
      <xdr:col>18</xdr:col>
      <xdr:colOff>53976</xdr:colOff>
      <xdr:row>22</xdr:row>
      <xdr:rowOff>127000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15"/>
  <sheetViews>
    <sheetView tabSelected="1" workbookViewId="0">
      <selection activeCell="B5" sqref="B5:C12"/>
    </sheetView>
  </sheetViews>
  <sheetFormatPr defaultRowHeight="15" x14ac:dyDescent="0.25"/>
  <cols>
    <col min="1" max="1" width="2.85546875" style="12" customWidth="1"/>
    <col min="2" max="2" width="9.140625" style="12"/>
    <col min="3" max="3" width="107.7109375" style="12" customWidth="1"/>
    <col min="4" max="16384" width="9.140625" style="12"/>
  </cols>
  <sheetData>
    <row r="5" spans="2:14" ht="15" customHeight="1" x14ac:dyDescent="0.25">
      <c r="B5" s="16" t="s">
        <v>42</v>
      </c>
      <c r="C5" s="16"/>
    </row>
    <row r="6" spans="2:14" x14ac:dyDescent="0.25">
      <c r="B6" s="16"/>
      <c r="C6" s="16"/>
    </row>
    <row r="7" spans="2:14" x14ac:dyDescent="0.25">
      <c r="B7" s="16"/>
      <c r="C7" s="16"/>
    </row>
    <row r="8" spans="2:14" x14ac:dyDescent="0.25">
      <c r="B8" s="16"/>
      <c r="C8" s="16"/>
    </row>
    <row r="9" spans="2:14" x14ac:dyDescent="0.25">
      <c r="B9" s="16"/>
      <c r="C9" s="16"/>
    </row>
    <row r="10" spans="2:14" x14ac:dyDescent="0.25">
      <c r="B10" s="16"/>
      <c r="C10" s="16"/>
    </row>
    <row r="11" spans="2:14" x14ac:dyDescent="0.25">
      <c r="B11" s="16"/>
      <c r="C11" s="16"/>
    </row>
    <row r="12" spans="2:14" ht="227.25" customHeight="1" x14ac:dyDescent="0.25">
      <c r="B12" s="16"/>
      <c r="C12" s="16"/>
    </row>
    <row r="13" spans="2:14" x14ac:dyDescent="0.25">
      <c r="B13" s="14"/>
      <c r="C13" s="14"/>
    </row>
    <row r="14" spans="2:14" x14ac:dyDescent="0.25">
      <c r="B14" s="15" t="s">
        <v>40</v>
      </c>
      <c r="C14" s="15"/>
      <c r="D14" s="13"/>
      <c r="E14" s="13"/>
      <c r="F14" s="13"/>
      <c r="G14" s="13"/>
      <c r="H14" s="13"/>
      <c r="I14" s="13"/>
      <c r="J14" s="13"/>
      <c r="K14" s="13"/>
      <c r="L14" s="13"/>
      <c r="M14" s="13"/>
      <c r="N14" s="13"/>
    </row>
    <row r="15" spans="2:14" x14ac:dyDescent="0.25">
      <c r="B15" s="15" t="s">
        <v>41</v>
      </c>
      <c r="C15" s="15"/>
      <c r="D15" s="13"/>
      <c r="E15" s="13"/>
      <c r="F15" s="13"/>
      <c r="G15" s="13"/>
      <c r="H15" s="13"/>
      <c r="I15" s="13"/>
      <c r="J15" s="13"/>
      <c r="K15" s="13"/>
      <c r="L15" s="13"/>
      <c r="M15" s="13"/>
      <c r="N15" s="13"/>
    </row>
  </sheetData>
  <mergeCells count="3">
    <mergeCell ref="B5:C12"/>
    <mergeCell ref="B14:C14"/>
    <mergeCell ref="B15:C15"/>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A5" sqref="A5"/>
    </sheetView>
  </sheetViews>
  <sheetFormatPr defaultRowHeight="15" x14ac:dyDescent="0.25"/>
  <cols>
    <col min="1" max="1" width="21.42578125" customWidth="1"/>
    <col min="14" max="14" width="3.5703125" customWidth="1"/>
  </cols>
  <sheetData>
    <row r="1" spans="1:13" x14ac:dyDescent="0.25">
      <c r="A1" t="s">
        <v>20</v>
      </c>
      <c r="B1" s="1">
        <v>0.05</v>
      </c>
    </row>
    <row r="2" spans="1:13" x14ac:dyDescent="0.25">
      <c r="B2" t="s">
        <v>8</v>
      </c>
      <c r="C2" t="s">
        <v>9</v>
      </c>
      <c r="D2" t="s">
        <v>10</v>
      </c>
      <c r="E2" t="s">
        <v>11</v>
      </c>
      <c r="F2" t="s">
        <v>12</v>
      </c>
      <c r="G2" t="s">
        <v>13</v>
      </c>
      <c r="H2" t="s">
        <v>14</v>
      </c>
      <c r="I2" t="s">
        <v>15</v>
      </c>
      <c r="J2" t="s">
        <v>16</v>
      </c>
      <c r="K2" t="s">
        <v>17</v>
      </c>
      <c r="L2" t="s">
        <v>18</v>
      </c>
      <c r="M2" t="s">
        <v>19</v>
      </c>
    </row>
    <row r="3" spans="1:13" x14ac:dyDescent="0.25">
      <c r="A3" t="s">
        <v>0</v>
      </c>
      <c r="B3" s="2">
        <v>3200</v>
      </c>
      <c r="C3" s="2">
        <v>3200</v>
      </c>
      <c r="D3" s="2">
        <v>3200</v>
      </c>
      <c r="E3" s="2">
        <v>3200</v>
      </c>
      <c r="F3" s="2">
        <v>3200</v>
      </c>
      <c r="G3" s="2">
        <v>3200</v>
      </c>
      <c r="H3" s="2">
        <v>3200</v>
      </c>
      <c r="I3" s="2">
        <v>3200</v>
      </c>
      <c r="J3" s="2">
        <v>3200</v>
      </c>
      <c r="K3" s="2">
        <v>3200</v>
      </c>
      <c r="L3" s="2">
        <v>3200</v>
      </c>
      <c r="M3" s="2">
        <v>3200</v>
      </c>
    </row>
    <row r="4" spans="1:13" x14ac:dyDescent="0.25">
      <c r="A4" t="s">
        <v>37</v>
      </c>
      <c r="B4" s="2">
        <v>750</v>
      </c>
      <c r="C4" s="2">
        <v>750</v>
      </c>
      <c r="D4" s="2">
        <v>750</v>
      </c>
      <c r="E4" s="2">
        <v>750</v>
      </c>
      <c r="F4" s="2">
        <v>750</v>
      </c>
      <c r="G4" s="2">
        <v>750</v>
      </c>
      <c r="H4" s="2">
        <v>750</v>
      </c>
      <c r="I4" s="2">
        <v>750</v>
      </c>
      <c r="J4" s="2">
        <v>750</v>
      </c>
      <c r="K4" s="2">
        <v>750</v>
      </c>
      <c r="L4" s="2">
        <v>750</v>
      </c>
      <c r="M4" s="2">
        <v>750</v>
      </c>
    </row>
    <row r="5" spans="1:13" x14ac:dyDescent="0.25">
      <c r="A5" t="s">
        <v>1</v>
      </c>
      <c r="B5" s="2">
        <v>0</v>
      </c>
      <c r="C5" s="2">
        <v>0</v>
      </c>
      <c r="D5" s="2">
        <v>0</v>
      </c>
      <c r="E5" s="2">
        <v>0</v>
      </c>
      <c r="F5" s="2">
        <v>0</v>
      </c>
      <c r="G5" s="2">
        <v>0</v>
      </c>
      <c r="H5" s="2">
        <v>0</v>
      </c>
      <c r="I5" s="2">
        <v>0</v>
      </c>
      <c r="J5" s="2">
        <v>0</v>
      </c>
      <c r="K5" s="2">
        <v>0</v>
      </c>
      <c r="L5" s="2">
        <v>0</v>
      </c>
      <c r="M5" s="2">
        <v>0</v>
      </c>
    </row>
    <row r="6" spans="1:13" x14ac:dyDescent="0.25">
      <c r="A6" t="s">
        <v>2</v>
      </c>
      <c r="B6" s="2">
        <v>232</v>
      </c>
      <c r="C6" s="2">
        <v>245</v>
      </c>
      <c r="D6" s="2">
        <v>242.78</v>
      </c>
      <c r="E6" s="2">
        <v>283</v>
      </c>
      <c r="F6" s="2">
        <v>953</v>
      </c>
      <c r="G6" s="2">
        <v>845</v>
      </c>
      <c r="H6" s="2">
        <v>1839.28</v>
      </c>
      <c r="I6" s="2">
        <v>2182.75</v>
      </c>
      <c r="J6" s="2">
        <v>2340.06</v>
      </c>
      <c r="K6" s="2">
        <v>988</v>
      </c>
      <c r="L6" s="2">
        <v>354</v>
      </c>
      <c r="M6" s="2">
        <v>306</v>
      </c>
    </row>
    <row r="7" spans="1:13" x14ac:dyDescent="0.25">
      <c r="A7" t="s">
        <v>3</v>
      </c>
      <c r="B7" s="3">
        <f t="shared" ref="B7:M7" si="0">MAX(0, (1-$B$1)*B3-(B4+B5+B6))</f>
        <v>2058</v>
      </c>
      <c r="C7" s="3">
        <f t="shared" si="0"/>
        <v>2045</v>
      </c>
      <c r="D7" s="3">
        <f t="shared" si="0"/>
        <v>2047.22</v>
      </c>
      <c r="E7" s="3">
        <f t="shared" si="0"/>
        <v>2007</v>
      </c>
      <c r="F7" s="3">
        <f t="shared" si="0"/>
        <v>1337</v>
      </c>
      <c r="G7" s="3">
        <f t="shared" si="0"/>
        <v>1445</v>
      </c>
      <c r="H7" s="3">
        <f t="shared" si="0"/>
        <v>450.72000000000025</v>
      </c>
      <c r="I7" s="3">
        <f t="shared" si="0"/>
        <v>107.25</v>
      </c>
      <c r="J7" s="3">
        <f t="shared" si="0"/>
        <v>0</v>
      </c>
      <c r="K7" s="3">
        <f t="shared" si="0"/>
        <v>1302</v>
      </c>
      <c r="L7" s="3">
        <f t="shared" si="0"/>
        <v>1936</v>
      </c>
      <c r="M7" s="3">
        <f t="shared" si="0"/>
        <v>1984</v>
      </c>
    </row>
    <row r="8" spans="1:13" x14ac:dyDescent="0.25">
      <c r="A8" s="6"/>
      <c r="B8" s="7"/>
      <c r="C8" s="7"/>
      <c r="D8" s="7"/>
      <c r="E8" s="7"/>
      <c r="F8" s="7"/>
      <c r="G8" s="7"/>
      <c r="H8" s="7"/>
      <c r="I8" s="7"/>
      <c r="J8" s="7"/>
      <c r="K8" s="7"/>
      <c r="L8" s="7"/>
      <c r="M8" s="7"/>
    </row>
    <row r="9" spans="1:13" x14ac:dyDescent="0.25">
      <c r="B9" t="s">
        <v>8</v>
      </c>
      <c r="C9" t="s">
        <v>9</v>
      </c>
      <c r="D9" t="s">
        <v>10</v>
      </c>
      <c r="E9" t="s">
        <v>11</v>
      </c>
      <c r="F9" t="s">
        <v>12</v>
      </c>
      <c r="G9" t="s">
        <v>13</v>
      </c>
      <c r="H9" t="s">
        <v>14</v>
      </c>
      <c r="I9" t="s">
        <v>15</v>
      </c>
      <c r="J9" t="s">
        <v>16</v>
      </c>
      <c r="K9" t="s">
        <v>17</v>
      </c>
      <c r="L9" t="s">
        <v>18</v>
      </c>
      <c r="M9" t="s">
        <v>19</v>
      </c>
    </row>
    <row r="10" spans="1:13" x14ac:dyDescent="0.25">
      <c r="A10" t="s">
        <v>4</v>
      </c>
      <c r="B10" s="2">
        <v>3200</v>
      </c>
      <c r="C10" s="2">
        <v>3200</v>
      </c>
      <c r="D10" s="2">
        <v>3200</v>
      </c>
      <c r="E10" s="2">
        <v>3200</v>
      </c>
      <c r="F10" s="2">
        <v>3200</v>
      </c>
      <c r="G10" s="2">
        <v>3200</v>
      </c>
      <c r="H10" s="2">
        <v>3200</v>
      </c>
      <c r="I10" s="2">
        <v>3200</v>
      </c>
      <c r="J10" s="2">
        <v>3200</v>
      </c>
      <c r="K10" s="2">
        <v>3200</v>
      </c>
      <c r="L10" s="2">
        <v>3200</v>
      </c>
      <c r="M10" s="2">
        <v>3200</v>
      </c>
    </row>
    <row r="11" spans="1:13" x14ac:dyDescent="0.25">
      <c r="A11" t="s">
        <v>36</v>
      </c>
      <c r="B11" s="2">
        <v>750</v>
      </c>
      <c r="C11" s="2">
        <v>750</v>
      </c>
      <c r="D11" s="2">
        <v>750</v>
      </c>
      <c r="E11" s="2">
        <v>750</v>
      </c>
      <c r="F11" s="2">
        <v>750</v>
      </c>
      <c r="G11" s="2">
        <v>750</v>
      </c>
      <c r="H11" s="2">
        <v>750</v>
      </c>
      <c r="I11" s="2">
        <v>750</v>
      </c>
      <c r="J11" s="2">
        <v>750</v>
      </c>
      <c r="K11" s="2">
        <v>750</v>
      </c>
      <c r="L11" s="2">
        <v>750</v>
      </c>
      <c r="M11" s="2">
        <v>750</v>
      </c>
    </row>
    <row r="12" spans="1:13" x14ac:dyDescent="0.25">
      <c r="A12" t="s">
        <v>39</v>
      </c>
      <c r="B12" s="2">
        <v>0</v>
      </c>
      <c r="C12" s="2">
        <v>0</v>
      </c>
      <c r="D12" s="2">
        <v>0</v>
      </c>
      <c r="E12" s="2">
        <v>0</v>
      </c>
      <c r="F12" s="2">
        <v>0</v>
      </c>
      <c r="G12" s="2">
        <v>0</v>
      </c>
      <c r="H12" s="2">
        <v>0</v>
      </c>
      <c r="I12" s="2">
        <v>0</v>
      </c>
      <c r="J12" s="2">
        <v>0</v>
      </c>
      <c r="K12" s="2">
        <v>0</v>
      </c>
      <c r="L12" s="2">
        <v>0</v>
      </c>
      <c r="M12" s="2">
        <v>0</v>
      </c>
    </row>
    <row r="13" spans="1:13" x14ac:dyDescent="0.25">
      <c r="A13" t="s">
        <v>6</v>
      </c>
      <c r="B13" s="2">
        <v>112</v>
      </c>
      <c r="C13" s="2">
        <v>79</v>
      </c>
      <c r="D13" s="2">
        <v>37</v>
      </c>
      <c r="E13" s="2">
        <v>249</v>
      </c>
      <c r="F13" s="2">
        <v>776</v>
      </c>
      <c r="G13" s="2">
        <v>1119</v>
      </c>
      <c r="H13" s="2">
        <v>1570.96</v>
      </c>
      <c r="I13" s="2">
        <v>1614.96</v>
      </c>
      <c r="J13" s="2">
        <v>1980.9</v>
      </c>
      <c r="K13" s="2">
        <v>803.66</v>
      </c>
      <c r="L13" s="2">
        <v>121</v>
      </c>
      <c r="M13" s="2">
        <v>126.75999999999999</v>
      </c>
    </row>
    <row r="14" spans="1:13" x14ac:dyDescent="0.25">
      <c r="A14" t="s">
        <v>7</v>
      </c>
      <c r="B14" s="3">
        <f t="shared" ref="B14:M14" si="1">MAX(0,(1-$B$1)*B10-(B11+B12+B13))</f>
        <v>2178</v>
      </c>
      <c r="C14" s="3">
        <f t="shared" si="1"/>
        <v>2211</v>
      </c>
      <c r="D14" s="3">
        <f t="shared" si="1"/>
        <v>2253</v>
      </c>
      <c r="E14" s="3">
        <f t="shared" si="1"/>
        <v>2041</v>
      </c>
      <c r="F14" s="3">
        <f t="shared" si="1"/>
        <v>1514</v>
      </c>
      <c r="G14" s="3">
        <f t="shared" si="1"/>
        <v>1171</v>
      </c>
      <c r="H14" s="3">
        <f t="shared" si="1"/>
        <v>719.04</v>
      </c>
      <c r="I14" s="3">
        <f t="shared" si="1"/>
        <v>675.04</v>
      </c>
      <c r="J14" s="3">
        <f t="shared" si="1"/>
        <v>309.09999999999991</v>
      </c>
      <c r="K14" s="3">
        <f t="shared" si="1"/>
        <v>1486.3400000000001</v>
      </c>
      <c r="L14" s="3">
        <f t="shared" si="1"/>
        <v>2169</v>
      </c>
      <c r="M14" s="3">
        <f t="shared" si="1"/>
        <v>2163.2399999999998</v>
      </c>
    </row>
    <row r="16" spans="1:13" x14ac:dyDescent="0.25">
      <c r="A16" s="4"/>
      <c r="B16" s="5"/>
      <c r="C16" s="5"/>
      <c r="D16" s="5"/>
      <c r="E16" s="5"/>
      <c r="F16" s="5"/>
      <c r="G16" s="5"/>
      <c r="H16" t="s">
        <v>14</v>
      </c>
      <c r="I16" t="s">
        <v>15</v>
      </c>
      <c r="J16" s="5"/>
      <c r="K16" s="5"/>
      <c r="L16" s="5"/>
      <c r="M16" s="5"/>
    </row>
    <row r="17" spans="1:13" x14ac:dyDescent="0.25">
      <c r="A17" s="9" t="s">
        <v>22</v>
      </c>
      <c r="B17" s="8"/>
      <c r="C17" s="8"/>
      <c r="D17" s="8"/>
      <c r="E17" s="8"/>
      <c r="F17" s="8"/>
      <c r="G17" s="8"/>
      <c r="H17" s="8">
        <v>3200</v>
      </c>
      <c r="I17" s="8">
        <v>3200</v>
      </c>
      <c r="J17" s="7"/>
      <c r="K17" s="7"/>
      <c r="L17" s="7"/>
      <c r="M17" s="7"/>
    </row>
    <row r="18" spans="1:13" x14ac:dyDescent="0.25">
      <c r="A18" s="9" t="s">
        <v>38</v>
      </c>
      <c r="B18" s="9"/>
      <c r="C18" s="9"/>
      <c r="D18" s="9"/>
      <c r="E18" s="9"/>
      <c r="F18" s="9"/>
      <c r="G18" s="9"/>
      <c r="H18" s="8">
        <v>750</v>
      </c>
      <c r="I18" s="8">
        <v>750</v>
      </c>
    </row>
    <row r="19" spans="1:13" x14ac:dyDescent="0.25">
      <c r="A19" s="9" t="s">
        <v>23</v>
      </c>
      <c r="B19" s="9"/>
      <c r="C19" s="9"/>
      <c r="D19" s="9"/>
      <c r="E19" s="9"/>
      <c r="F19" s="9"/>
      <c r="G19" s="9"/>
      <c r="H19" s="8">
        <v>0</v>
      </c>
      <c r="I19" s="8">
        <v>0</v>
      </c>
    </row>
    <row r="20" spans="1:13" x14ac:dyDescent="0.25">
      <c r="A20" s="9" t="s">
        <v>24</v>
      </c>
      <c r="B20" s="9"/>
      <c r="C20" s="9"/>
      <c r="D20" s="9"/>
      <c r="E20" s="9"/>
      <c r="F20" s="9"/>
      <c r="G20" s="9"/>
      <c r="H20" s="8">
        <v>1055</v>
      </c>
      <c r="I20" s="8">
        <v>1148.2</v>
      </c>
    </row>
    <row r="21" spans="1:13" x14ac:dyDescent="0.25">
      <c r="A21" t="s">
        <v>25</v>
      </c>
      <c r="H21" s="3">
        <f>MAX(0,(1-$B$1)*H17-(H18+H19+H20))</f>
        <v>1235</v>
      </c>
      <c r="I21" s="3">
        <f>MAX(0,(1-$B$1)*I17-(I18+I19+I20))</f>
        <v>1141.8</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A19" sqref="A19"/>
    </sheetView>
  </sheetViews>
  <sheetFormatPr defaultRowHeight="15" x14ac:dyDescent="0.25"/>
  <cols>
    <col min="1" max="1" width="21.85546875" customWidth="1"/>
    <col min="14" max="14" width="3.42578125" customWidth="1"/>
  </cols>
  <sheetData>
    <row r="1" spans="1:13" x14ac:dyDescent="0.25">
      <c r="A1" t="s">
        <v>20</v>
      </c>
      <c r="B1" s="1">
        <v>0.05</v>
      </c>
    </row>
    <row r="2" spans="1:13" x14ac:dyDescent="0.25">
      <c r="B2" t="s">
        <v>8</v>
      </c>
      <c r="C2" t="s">
        <v>9</v>
      </c>
      <c r="D2" t="s">
        <v>10</v>
      </c>
      <c r="E2" t="s">
        <v>11</v>
      </c>
      <c r="F2" t="s">
        <v>12</v>
      </c>
      <c r="G2" t="s">
        <v>13</v>
      </c>
      <c r="H2" t="s">
        <v>14</v>
      </c>
      <c r="I2" t="s">
        <v>15</v>
      </c>
      <c r="J2" t="s">
        <v>16</v>
      </c>
      <c r="K2" t="s">
        <v>17</v>
      </c>
      <c r="L2" t="s">
        <v>18</v>
      </c>
      <c r="M2" t="s">
        <v>19</v>
      </c>
    </row>
    <row r="3" spans="1:13" x14ac:dyDescent="0.25">
      <c r="A3" t="s">
        <v>0</v>
      </c>
      <c r="B3" s="2">
        <v>1622</v>
      </c>
      <c r="C3" s="2">
        <v>1622</v>
      </c>
      <c r="D3" s="2">
        <v>1622</v>
      </c>
      <c r="E3" s="2">
        <v>1622</v>
      </c>
      <c r="F3" s="2">
        <v>1622</v>
      </c>
      <c r="G3" s="2">
        <v>1622</v>
      </c>
      <c r="H3" s="2">
        <v>1622</v>
      </c>
      <c r="I3" s="2">
        <v>1622</v>
      </c>
      <c r="J3" s="2">
        <v>1622</v>
      </c>
      <c r="K3" s="2">
        <v>1622</v>
      </c>
      <c r="L3" s="2">
        <v>1622</v>
      </c>
      <c r="M3" s="2">
        <v>1622</v>
      </c>
    </row>
    <row r="4" spans="1:13" x14ac:dyDescent="0.25">
      <c r="A4" t="s">
        <v>1</v>
      </c>
      <c r="B4" s="2">
        <v>0</v>
      </c>
      <c r="C4" s="2">
        <v>0</v>
      </c>
      <c r="D4" s="2">
        <v>0</v>
      </c>
      <c r="E4" s="2">
        <v>0</v>
      </c>
      <c r="F4" s="2">
        <v>0</v>
      </c>
      <c r="G4" s="2">
        <v>0</v>
      </c>
      <c r="H4" s="2">
        <v>0</v>
      </c>
      <c r="I4" s="2">
        <v>0</v>
      </c>
      <c r="J4" s="2">
        <v>0</v>
      </c>
      <c r="K4" s="2">
        <v>0</v>
      </c>
      <c r="L4" s="2">
        <v>0</v>
      </c>
      <c r="M4" s="2">
        <v>0</v>
      </c>
    </row>
    <row r="5" spans="1:13" x14ac:dyDescent="0.25">
      <c r="A5" t="s">
        <v>37</v>
      </c>
      <c r="B5" s="2">
        <v>0</v>
      </c>
      <c r="C5" s="2">
        <v>0</v>
      </c>
      <c r="D5" s="2">
        <v>0</v>
      </c>
      <c r="E5" s="2">
        <v>0</v>
      </c>
      <c r="F5" s="2">
        <v>0</v>
      </c>
      <c r="G5" s="2">
        <v>0</v>
      </c>
      <c r="H5" s="2">
        <v>0</v>
      </c>
      <c r="I5" s="2">
        <v>0</v>
      </c>
      <c r="J5" s="2">
        <v>0</v>
      </c>
      <c r="K5" s="2">
        <v>0</v>
      </c>
      <c r="L5" s="2">
        <v>0</v>
      </c>
      <c r="M5" s="2">
        <v>0</v>
      </c>
    </row>
    <row r="6" spans="1:13" x14ac:dyDescent="0.25">
      <c r="A6" t="s">
        <v>2</v>
      </c>
      <c r="B6" s="2">
        <v>184</v>
      </c>
      <c r="C6" s="2">
        <v>245.89999999999998</v>
      </c>
      <c r="D6" s="2">
        <v>246</v>
      </c>
      <c r="E6" s="2">
        <v>327</v>
      </c>
      <c r="F6" s="2">
        <v>514</v>
      </c>
      <c r="G6" s="2">
        <v>524.6</v>
      </c>
      <c r="H6" s="2">
        <v>1128.58</v>
      </c>
      <c r="I6" s="2">
        <v>1429.44</v>
      </c>
      <c r="J6" s="2">
        <v>1531.02</v>
      </c>
      <c r="K6" s="2">
        <v>697.57999999999993</v>
      </c>
      <c r="L6" s="2">
        <v>278</v>
      </c>
      <c r="M6" s="2">
        <v>273</v>
      </c>
    </row>
    <row r="7" spans="1:13" x14ac:dyDescent="0.25">
      <c r="A7" t="s">
        <v>3</v>
      </c>
      <c r="B7" s="3">
        <f t="shared" ref="B7:M7" si="0">MAX(0, (1-$B$1)*B3-(B4+B5+B6))</f>
        <v>1356.8999999999999</v>
      </c>
      <c r="C7" s="3">
        <f t="shared" si="0"/>
        <v>1295</v>
      </c>
      <c r="D7" s="3">
        <f t="shared" si="0"/>
        <v>1294.8999999999999</v>
      </c>
      <c r="E7" s="3">
        <f t="shared" si="0"/>
        <v>1213.8999999999999</v>
      </c>
      <c r="F7" s="3">
        <f t="shared" si="0"/>
        <v>1026.8999999999999</v>
      </c>
      <c r="G7" s="3">
        <f t="shared" si="0"/>
        <v>1016.2999999999998</v>
      </c>
      <c r="H7" s="3">
        <f t="shared" si="0"/>
        <v>412.31999999999994</v>
      </c>
      <c r="I7" s="3">
        <f t="shared" si="0"/>
        <v>111.45999999999981</v>
      </c>
      <c r="J7" s="3">
        <f t="shared" si="0"/>
        <v>9.8799999999998818</v>
      </c>
      <c r="K7" s="3">
        <f t="shared" si="0"/>
        <v>843.31999999999994</v>
      </c>
      <c r="L7" s="3">
        <f t="shared" si="0"/>
        <v>1262.8999999999999</v>
      </c>
      <c r="M7" s="3">
        <f t="shared" si="0"/>
        <v>1267.8999999999999</v>
      </c>
    </row>
    <row r="8" spans="1:13" x14ac:dyDescent="0.25">
      <c r="A8" s="4"/>
      <c r="B8" s="5"/>
      <c r="C8" s="5"/>
      <c r="D8" s="5"/>
      <c r="E8" s="5"/>
      <c r="F8" s="5"/>
      <c r="G8" s="5"/>
      <c r="H8" s="5"/>
      <c r="I8" s="5"/>
      <c r="J8" s="5"/>
      <c r="K8" s="5"/>
      <c r="L8" s="5"/>
      <c r="M8" s="5"/>
    </row>
    <row r="9" spans="1:13" x14ac:dyDescent="0.25">
      <c r="A9" s="6"/>
      <c r="B9" t="s">
        <v>8</v>
      </c>
      <c r="C9" t="s">
        <v>9</v>
      </c>
      <c r="D9" t="s">
        <v>10</v>
      </c>
      <c r="E9" t="s">
        <v>11</v>
      </c>
      <c r="F9" t="s">
        <v>12</v>
      </c>
      <c r="G9" t="s">
        <v>13</v>
      </c>
      <c r="H9" t="s">
        <v>14</v>
      </c>
      <c r="I9" t="s">
        <v>15</v>
      </c>
      <c r="J9" t="s">
        <v>16</v>
      </c>
      <c r="K9" t="s">
        <v>17</v>
      </c>
      <c r="L9" t="s">
        <v>18</v>
      </c>
      <c r="M9" t="s">
        <v>19</v>
      </c>
    </row>
    <row r="10" spans="1:13" x14ac:dyDescent="0.25">
      <c r="A10" t="s">
        <v>4</v>
      </c>
      <c r="B10" s="2">
        <v>1622</v>
      </c>
      <c r="C10" s="2">
        <v>1622</v>
      </c>
      <c r="D10" s="2">
        <v>1622</v>
      </c>
      <c r="E10" s="2">
        <v>1622</v>
      </c>
      <c r="F10" s="2">
        <v>1622</v>
      </c>
      <c r="G10" s="2">
        <v>1622</v>
      </c>
      <c r="H10" s="2">
        <v>1622</v>
      </c>
      <c r="I10" s="2">
        <v>1622</v>
      </c>
      <c r="J10" s="2">
        <v>1622</v>
      </c>
      <c r="K10" s="2">
        <v>1622</v>
      </c>
      <c r="L10" s="2">
        <v>1622</v>
      </c>
      <c r="M10" s="2">
        <v>1622</v>
      </c>
    </row>
    <row r="11" spans="1:13" x14ac:dyDescent="0.25">
      <c r="A11" t="s">
        <v>5</v>
      </c>
      <c r="B11" s="2">
        <v>0</v>
      </c>
      <c r="C11" s="2">
        <v>0</v>
      </c>
      <c r="D11" s="2">
        <v>0</v>
      </c>
      <c r="E11" s="2">
        <v>0</v>
      </c>
      <c r="F11" s="2">
        <v>0</v>
      </c>
      <c r="G11" s="2">
        <v>0</v>
      </c>
      <c r="H11" s="2">
        <v>0</v>
      </c>
      <c r="I11" s="2">
        <v>0</v>
      </c>
      <c r="J11" s="2">
        <v>0</v>
      </c>
      <c r="K11" s="2">
        <v>0</v>
      </c>
      <c r="L11" s="2">
        <v>0</v>
      </c>
      <c r="M11" s="2">
        <v>0</v>
      </c>
    </row>
    <row r="12" spans="1:13" x14ac:dyDescent="0.25">
      <c r="A12" t="s">
        <v>36</v>
      </c>
      <c r="B12" s="2">
        <v>0</v>
      </c>
      <c r="C12" s="2">
        <v>0</v>
      </c>
      <c r="D12" s="2">
        <v>0</v>
      </c>
      <c r="E12" s="2">
        <v>0</v>
      </c>
      <c r="F12" s="2">
        <v>0</v>
      </c>
      <c r="G12" s="2">
        <v>0</v>
      </c>
      <c r="H12" s="2">
        <v>0</v>
      </c>
      <c r="I12" s="2">
        <v>0</v>
      </c>
      <c r="J12" s="2">
        <v>0</v>
      </c>
      <c r="K12" s="2">
        <v>0</v>
      </c>
      <c r="L12" s="2">
        <v>0</v>
      </c>
      <c r="M12" s="2">
        <v>0</v>
      </c>
    </row>
    <row r="13" spans="1:13" x14ac:dyDescent="0.25">
      <c r="A13" t="s">
        <v>6</v>
      </c>
      <c r="B13" s="2">
        <v>90</v>
      </c>
      <c r="C13" s="2">
        <v>106</v>
      </c>
      <c r="D13" s="2">
        <v>27</v>
      </c>
      <c r="E13" s="2">
        <v>275</v>
      </c>
      <c r="F13" s="2">
        <v>365</v>
      </c>
      <c r="G13" s="2">
        <v>412</v>
      </c>
      <c r="H13" s="2">
        <v>843.7</v>
      </c>
      <c r="I13" s="2">
        <v>938.7</v>
      </c>
      <c r="J13" s="2">
        <v>1092</v>
      </c>
      <c r="K13" s="2">
        <v>439</v>
      </c>
      <c r="L13" s="2">
        <v>25</v>
      </c>
      <c r="M13" s="2">
        <v>25</v>
      </c>
    </row>
    <row r="14" spans="1:13" x14ac:dyDescent="0.25">
      <c r="A14" t="s">
        <v>7</v>
      </c>
      <c r="B14" s="3">
        <f t="shared" ref="B14:M14" si="1">MAX(0, (1-$B$1)*B10-(B11+B12+B13))</f>
        <v>1450.8999999999999</v>
      </c>
      <c r="C14" s="3">
        <f t="shared" si="1"/>
        <v>1434.8999999999999</v>
      </c>
      <c r="D14" s="3">
        <f t="shared" si="1"/>
        <v>1513.8999999999999</v>
      </c>
      <c r="E14" s="3">
        <f t="shared" si="1"/>
        <v>1265.8999999999999</v>
      </c>
      <c r="F14" s="3">
        <f t="shared" si="1"/>
        <v>1175.8999999999999</v>
      </c>
      <c r="G14" s="3">
        <f t="shared" si="1"/>
        <v>1128.8999999999999</v>
      </c>
      <c r="H14" s="3">
        <f t="shared" si="1"/>
        <v>697.19999999999982</v>
      </c>
      <c r="I14" s="3">
        <f t="shared" si="1"/>
        <v>602.19999999999982</v>
      </c>
      <c r="J14" s="3">
        <f t="shared" si="1"/>
        <v>448.89999999999986</v>
      </c>
      <c r="K14" s="3">
        <f t="shared" si="1"/>
        <v>1101.8999999999999</v>
      </c>
      <c r="L14" s="3">
        <f t="shared" si="1"/>
        <v>1515.8999999999999</v>
      </c>
      <c r="M14" s="3">
        <f t="shared" si="1"/>
        <v>1515.8999999999999</v>
      </c>
    </row>
    <row r="16" spans="1:13" x14ac:dyDescent="0.25">
      <c r="H16" t="s">
        <v>14</v>
      </c>
      <c r="I16" t="s">
        <v>15</v>
      </c>
    </row>
    <row r="17" spans="1:13" x14ac:dyDescent="0.25">
      <c r="A17" s="8" t="s">
        <v>22</v>
      </c>
      <c r="B17" s="8"/>
      <c r="C17" s="8"/>
      <c r="D17" s="8"/>
      <c r="E17" s="8"/>
      <c r="F17" s="8"/>
      <c r="G17" s="8"/>
      <c r="H17" s="8">
        <v>1622</v>
      </c>
      <c r="I17" s="8">
        <v>1622</v>
      </c>
      <c r="J17" s="5"/>
      <c r="K17" s="5"/>
      <c r="L17" s="5"/>
      <c r="M17" s="5"/>
    </row>
    <row r="18" spans="1:13" x14ac:dyDescent="0.25">
      <c r="A18" s="8" t="s">
        <v>23</v>
      </c>
      <c r="B18" s="8"/>
      <c r="C18" s="8"/>
      <c r="D18" s="8"/>
      <c r="E18" s="8"/>
      <c r="F18" s="8"/>
      <c r="G18" s="8"/>
      <c r="H18" s="8">
        <v>0</v>
      </c>
      <c r="I18" s="8">
        <v>0</v>
      </c>
      <c r="J18" s="7"/>
      <c r="K18" s="7"/>
      <c r="L18" s="7"/>
      <c r="M18" s="7"/>
    </row>
    <row r="19" spans="1:13" x14ac:dyDescent="0.25">
      <c r="A19" s="8" t="s">
        <v>38</v>
      </c>
      <c r="B19" s="8"/>
      <c r="C19" s="8"/>
      <c r="D19" s="8"/>
      <c r="E19" s="8"/>
      <c r="F19" s="8"/>
      <c r="G19" s="8"/>
      <c r="H19" s="8">
        <v>0</v>
      </c>
      <c r="I19" s="8">
        <v>0</v>
      </c>
    </row>
    <row r="20" spans="1:13" x14ac:dyDescent="0.25">
      <c r="A20" s="8" t="s">
        <v>24</v>
      </c>
      <c r="B20" s="8"/>
      <c r="C20" s="8"/>
      <c r="D20" s="8"/>
      <c r="E20" s="8"/>
      <c r="F20" s="8"/>
      <c r="G20" s="8"/>
      <c r="H20" s="8">
        <v>708</v>
      </c>
      <c r="I20" s="8">
        <v>693</v>
      </c>
    </row>
    <row r="21" spans="1:13" x14ac:dyDescent="0.25">
      <c r="A21" t="s">
        <v>25</v>
      </c>
      <c r="H21" s="3">
        <f>MAX(0, (1-$B$1)*H17-(H18+H19+H20))</f>
        <v>832.89999999999986</v>
      </c>
      <c r="I21" s="3">
        <f>MAX(0, (1-$B$1)*I17-(I18+I19+I20))</f>
        <v>847.89999999999986</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2"/>
  <sheetViews>
    <sheetView workbookViewId="0">
      <selection activeCell="L3" sqref="L3"/>
    </sheetView>
  </sheetViews>
  <sheetFormatPr defaultRowHeight="15" x14ac:dyDescent="0.25"/>
  <cols>
    <col min="1" max="1" width="2.5703125" customWidth="1"/>
    <col min="2" max="2" width="12.42578125" customWidth="1"/>
    <col min="6" max="6" width="10.5703125" customWidth="1"/>
    <col min="7" max="7" width="3.28515625" customWidth="1"/>
    <col min="8" max="9" width="12.28515625" customWidth="1"/>
    <col min="11" max="11" width="12.42578125" customWidth="1"/>
  </cols>
  <sheetData>
    <row r="2" spans="2:12" x14ac:dyDescent="0.25">
      <c r="B2" t="s">
        <v>26</v>
      </c>
      <c r="C2" t="s">
        <v>27</v>
      </c>
      <c r="D2" t="s">
        <v>28</v>
      </c>
      <c r="E2" t="s">
        <v>21</v>
      </c>
      <c r="H2" t="s">
        <v>26</v>
      </c>
      <c r="I2" t="s">
        <v>27</v>
      </c>
      <c r="J2" t="s">
        <v>28</v>
      </c>
      <c r="K2" t="s">
        <v>21</v>
      </c>
    </row>
    <row r="3" spans="2:12" x14ac:dyDescent="0.25">
      <c r="B3" s="10" t="s">
        <v>30</v>
      </c>
      <c r="C3" s="10">
        <f>'MALIN500 Calculated ATCS'!H7</f>
        <v>450.72000000000025</v>
      </c>
      <c r="D3" s="10">
        <f>'NOB Calculated ATCS'!H7</f>
        <v>412.31999999999994</v>
      </c>
      <c r="E3" s="10" t="e">
        <f>#REF!</f>
        <v>#REF!</v>
      </c>
      <c r="F3" s="11"/>
      <c r="G3" s="11"/>
      <c r="H3" t="s">
        <v>29</v>
      </c>
      <c r="I3" s="10">
        <f>'MALIN500 Calculated ATCS'!I7</f>
        <v>107.25</v>
      </c>
      <c r="J3" s="10">
        <f>'NOB Calculated ATCS'!I7</f>
        <v>111.45999999999981</v>
      </c>
      <c r="K3" s="10" t="e">
        <f>#REF!</f>
        <v>#REF!</v>
      </c>
      <c r="L3" s="10"/>
    </row>
    <row r="4" spans="2:12" x14ac:dyDescent="0.25">
      <c r="B4" s="10" t="s">
        <v>32</v>
      </c>
      <c r="C4" s="10">
        <f>'MALIN500 Calculated ATCS'!H14</f>
        <v>719.04</v>
      </c>
      <c r="D4" s="10">
        <f>'NOB Calculated ATCS'!H14</f>
        <v>697.19999999999982</v>
      </c>
      <c r="E4" s="10" t="e">
        <f>#REF!</f>
        <v>#REF!</v>
      </c>
      <c r="H4" t="s">
        <v>31</v>
      </c>
      <c r="I4" s="10">
        <f>'MALIN500 Calculated ATCS'!I4</f>
        <v>750</v>
      </c>
      <c r="J4" s="10">
        <f>'NOB Calculated ATCS'!I14</f>
        <v>602.19999999999982</v>
      </c>
      <c r="K4" s="10" t="e">
        <f>#REF!</f>
        <v>#REF!</v>
      </c>
      <c r="L4" s="10"/>
    </row>
    <row r="5" spans="2:12" x14ac:dyDescent="0.25">
      <c r="B5" s="10" t="s">
        <v>34</v>
      </c>
      <c r="C5" s="10">
        <f>'MALIN500 Calculated ATCS'!H21</f>
        <v>1235</v>
      </c>
      <c r="D5" s="10">
        <f>'NOB Calculated ATCS'!H21</f>
        <v>832.89999999999986</v>
      </c>
      <c r="E5" s="10" t="e">
        <f>#REF!</f>
        <v>#REF!</v>
      </c>
      <c r="H5" t="s">
        <v>33</v>
      </c>
      <c r="I5" s="10">
        <f>'MALIN500 Calculated ATCS'!I21</f>
        <v>1141.8</v>
      </c>
      <c r="J5" s="10">
        <f>'NOB Calculated ATCS'!I21</f>
        <v>847.89999999999986</v>
      </c>
      <c r="K5" s="10" t="e">
        <f>#REF!</f>
        <v>#REF!</v>
      </c>
      <c r="L5" s="10"/>
    </row>
    <row r="26" spans="3:3" s="11" customFormat="1" x14ac:dyDescent="0.25"/>
    <row r="32" spans="3:3" x14ac:dyDescent="0.25">
      <c r="C32" t="s">
        <v>35</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54E65F-709B-415B-8DB3-E0154660F183}"/>
</file>

<file path=customXml/itemProps2.xml><?xml version="1.0" encoding="utf-8"?>
<ds:datastoreItem xmlns:ds="http://schemas.openxmlformats.org/officeDocument/2006/customXml" ds:itemID="{31B120CE-E737-4F0D-8355-C0EF9ACD489C}"/>
</file>

<file path=customXml/itemProps3.xml><?xml version="1.0" encoding="utf-8"?>
<ds:datastoreItem xmlns:ds="http://schemas.openxmlformats.org/officeDocument/2006/customXml" ds:itemID="{8444D57E-E9D2-4C24-9689-D0B49F0D70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Description of Data</vt:lpstr>
      <vt:lpstr>MALIN500 Calculated ATCS</vt:lpstr>
      <vt:lpstr>NOB Calculated ATCS</vt:lpstr>
      <vt:lpstr>July &amp; August (3 years)</vt:lpstr>
    </vt:vector>
  </TitlesOfParts>
  <Company>OATI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Farrokh Rahimi</dc:creator>
  <cp:lastModifiedBy>Nicosia, Isabella</cp:lastModifiedBy>
  <dcterms:created xsi:type="dcterms:W3CDTF">2022-08-18T23:22:55Z</dcterms:created>
  <dcterms:modified xsi:type="dcterms:W3CDTF">2022-08-24T16:16:08Z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ies>
</file>