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kosborne\profile\Desktop\"/>
    </mc:Choice>
  </mc:AlternateContent>
  <bookViews>
    <workbookView xWindow="0" yWindow="0" windowWidth="2874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C25" i="1"/>
  <c r="C24" i="1"/>
  <c r="D42" i="1" l="1"/>
  <c r="C42" i="1"/>
  <c r="D23" i="1"/>
  <c r="C23" i="1"/>
  <c r="D17" i="1"/>
  <c r="D16" i="1"/>
  <c r="C16" i="1"/>
  <c r="C17" i="1" s="1"/>
  <c r="D11" i="1"/>
  <c r="D12" i="1" s="1"/>
  <c r="C11" i="1"/>
  <c r="C12" i="1" s="1"/>
  <c r="D6" i="1"/>
  <c r="C6" i="1"/>
  <c r="D2" i="1"/>
  <c r="D43" i="1" s="1"/>
  <c r="C2" i="1"/>
  <c r="C43" i="1" s="1"/>
  <c r="K2" i="1"/>
  <c r="K43" i="1" s="1"/>
  <c r="C27" i="1" l="1"/>
  <c r="C31" i="1" s="1"/>
  <c r="D19" i="1"/>
  <c r="C19" i="1"/>
  <c r="C33" i="1" s="1"/>
  <c r="C7" i="1"/>
  <c r="D33" i="1"/>
  <c r="D20" i="1"/>
  <c r="D34" i="1"/>
  <c r="C34" i="1"/>
  <c r="D7" i="1"/>
  <c r="D27" i="1"/>
  <c r="D31" i="1" s="1"/>
  <c r="D36" i="1" s="1"/>
  <c r="D40" i="1" s="1"/>
  <c r="E23" i="1"/>
  <c r="F23" i="1"/>
  <c r="G23" i="1"/>
  <c r="G26" i="1" s="1"/>
  <c r="H23" i="1"/>
  <c r="I23" i="1"/>
  <c r="J23" i="1"/>
  <c r="J26" i="1" s="1"/>
  <c r="K23" i="1"/>
  <c r="C20" i="1" l="1"/>
  <c r="C36" i="1"/>
  <c r="C40" i="1" s="1"/>
  <c r="D28" i="1"/>
  <c r="D26" i="1"/>
  <c r="D30" i="1" s="1"/>
  <c r="D35" i="1" s="1"/>
  <c r="D39" i="1" s="1"/>
  <c r="C26" i="1"/>
  <c r="C30" i="1" s="1"/>
  <c r="C35" i="1" s="1"/>
  <c r="C39" i="1" s="1"/>
  <c r="C28" i="1"/>
  <c r="F26" i="1"/>
  <c r="H27" i="1"/>
  <c r="E27" i="1"/>
  <c r="K27" i="1"/>
  <c r="I27" i="1"/>
  <c r="F28" i="1"/>
  <c r="J27" i="1"/>
  <c r="G27" i="1"/>
  <c r="D37" i="1" l="1"/>
  <c r="G28" i="1"/>
  <c r="J28" i="1"/>
  <c r="C37" i="1"/>
  <c r="E26" i="1"/>
  <c r="E28" i="1"/>
  <c r="F27" i="1"/>
  <c r="I26" i="1"/>
  <c r="I28" i="1"/>
  <c r="K26" i="1"/>
  <c r="K28" i="1"/>
  <c r="H26" i="1"/>
  <c r="H28" i="1"/>
  <c r="E42" i="1"/>
  <c r="F42" i="1"/>
  <c r="G42" i="1"/>
  <c r="H42" i="1"/>
  <c r="I42" i="1"/>
  <c r="J42" i="1"/>
  <c r="K42" i="1"/>
  <c r="E2" i="1"/>
  <c r="F2" i="1"/>
  <c r="G2" i="1"/>
  <c r="H2" i="1"/>
  <c r="I2" i="1"/>
  <c r="J2" i="1"/>
  <c r="J43" i="1" s="1"/>
  <c r="E6" i="1"/>
  <c r="E7" i="1" s="1"/>
  <c r="F6" i="1"/>
  <c r="F7" i="1" s="1"/>
  <c r="G6" i="1"/>
  <c r="G7" i="1" s="1"/>
  <c r="H6" i="1"/>
  <c r="H7" i="1" s="1"/>
  <c r="I6" i="1"/>
  <c r="I7" i="1" s="1"/>
  <c r="J6" i="1"/>
  <c r="J7" i="1" s="1"/>
  <c r="K6" i="1"/>
  <c r="K7" i="1" s="1"/>
  <c r="E11" i="1"/>
  <c r="E12" i="1" s="1"/>
  <c r="F11" i="1"/>
  <c r="F12" i="1" s="1"/>
  <c r="G11" i="1"/>
  <c r="G12" i="1" s="1"/>
  <c r="H11" i="1"/>
  <c r="H12" i="1" s="1"/>
  <c r="I11" i="1"/>
  <c r="I12" i="1" s="1"/>
  <c r="J11" i="1"/>
  <c r="J12" i="1" s="1"/>
  <c r="K11" i="1"/>
  <c r="K12" i="1" s="1"/>
  <c r="E16" i="1"/>
  <c r="E17" i="1" s="1"/>
  <c r="F16" i="1"/>
  <c r="F17" i="1" s="1"/>
  <c r="G16" i="1"/>
  <c r="G17" i="1" s="1"/>
  <c r="H16" i="1"/>
  <c r="H17" i="1" s="1"/>
  <c r="I16" i="1"/>
  <c r="I17" i="1" s="1"/>
  <c r="J16" i="1"/>
  <c r="J17" i="1" s="1"/>
  <c r="K16" i="1"/>
  <c r="K17" i="1" s="1"/>
  <c r="G43" i="1" l="1"/>
  <c r="H43" i="1"/>
  <c r="I43" i="1"/>
  <c r="F43" i="1"/>
  <c r="E43" i="1"/>
  <c r="I19" i="1"/>
  <c r="F19" i="1"/>
  <c r="K19" i="1"/>
  <c r="H19" i="1"/>
  <c r="E19" i="1"/>
  <c r="J19" i="1"/>
  <c r="G19" i="1"/>
  <c r="K30" i="1"/>
  <c r="E31" i="1"/>
  <c r="F30" i="1"/>
  <c r="H30" i="1"/>
  <c r="K31" i="1"/>
  <c r="F31" i="1"/>
  <c r="I31" i="1"/>
  <c r="H31" i="1"/>
  <c r="J30" i="1"/>
  <c r="G30" i="1"/>
  <c r="I30" i="1"/>
  <c r="E30" i="1"/>
  <c r="J31" i="1"/>
  <c r="G31" i="1"/>
  <c r="G34" i="1" l="1"/>
  <c r="G33" i="1"/>
  <c r="G20" i="1"/>
  <c r="H34" i="1"/>
  <c r="H36" i="1" s="1"/>
  <c r="H33" i="1"/>
  <c r="H35" i="1" s="1"/>
  <c r="H20" i="1"/>
  <c r="I34" i="1"/>
  <c r="I33" i="1"/>
  <c r="I20" i="1"/>
  <c r="G36" i="1"/>
  <c r="E33" i="1"/>
  <c r="E20" i="1"/>
  <c r="E34" i="1"/>
  <c r="E36" i="1" s="1"/>
  <c r="F34" i="1"/>
  <c r="F33" i="1"/>
  <c r="F20" i="1"/>
  <c r="J34" i="1"/>
  <c r="J33" i="1"/>
  <c r="J20" i="1"/>
  <c r="K20" i="1"/>
  <c r="K34" i="1"/>
  <c r="K33" i="1"/>
  <c r="F36" i="1" l="1"/>
  <c r="F40" i="1" s="1"/>
  <c r="H39" i="1"/>
  <c r="F35" i="1"/>
  <c r="F39" i="1" s="1"/>
  <c r="I36" i="1"/>
  <c r="I40" i="1" s="1"/>
  <c r="H40" i="1"/>
  <c r="G40" i="1"/>
  <c r="E40" i="1"/>
  <c r="E35" i="1"/>
  <c r="E39" i="1" s="1"/>
  <c r="J36" i="1"/>
  <c r="J40" i="1" s="1"/>
  <c r="K36" i="1"/>
  <c r="K40" i="1" s="1"/>
  <c r="K35" i="1"/>
  <c r="K39" i="1" s="1"/>
  <c r="H37" i="1"/>
  <c r="J35" i="1"/>
  <c r="G35" i="1"/>
  <c r="G37" i="1" s="1"/>
  <c r="I35" i="1"/>
  <c r="I39" i="1" s="1"/>
  <c r="I37" i="1" l="1"/>
  <c r="G39" i="1"/>
  <c r="F37" i="1"/>
  <c r="J37" i="1"/>
  <c r="E37" i="1"/>
  <c r="K37" i="1"/>
  <c r="J39" i="1"/>
</calcChain>
</file>

<file path=xl/sharedStrings.xml><?xml version="1.0" encoding="utf-8"?>
<sst xmlns="http://schemas.openxmlformats.org/spreadsheetml/2006/main" count="46" uniqueCount="40">
  <si>
    <t>CAISO P50 Load Forecast</t>
  </si>
  <si>
    <t>Virtual Supply</t>
  </si>
  <si>
    <t>Difference</t>
  </si>
  <si>
    <t>Virtual Demand</t>
  </si>
  <si>
    <t>Net Virtual Supply</t>
  </si>
  <si>
    <t>Cleared VER Energy</t>
  </si>
  <si>
    <t>Cleared Non VER Physical Energy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</si>
  <si>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</si>
  <si>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</si>
  <si>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</si>
  <si>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</si>
  <si>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</si>
  <si>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</si>
  <si>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</si>
  <si>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</si>
  <si>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X</t>
  </si>
  <si>
    <t>Update data in cell for a scenario</t>
  </si>
  <si>
    <t>Demand</t>
  </si>
  <si>
    <t>Supply</t>
  </si>
  <si>
    <t>CAISO P50 VER Forecast</t>
  </si>
  <si>
    <t>CAISO P50 Net Load</t>
  </si>
  <si>
    <t>CAISO P97.5 Net Load</t>
  </si>
  <si>
    <t>CAISO P2.5 Net Load</t>
  </si>
  <si>
    <t>CAISO P97.5 -P50 Net Load</t>
  </si>
  <si>
    <t>CAISO P50 - P2.5 Net Load</t>
  </si>
  <si>
    <t>Requirement can't be negative</t>
  </si>
  <si>
    <t>Difference between Market and CAISO</t>
  </si>
  <si>
    <t>Cleared Physical Load</t>
  </si>
  <si>
    <t>Market Up Requirement</t>
  </si>
  <si>
    <t>Market Down Requirement</t>
  </si>
  <si>
    <t>Reliabilty Capacity Up Requirement</t>
  </si>
  <si>
    <t>Reliabilty Capacity Down Requirement</t>
  </si>
  <si>
    <t>Imbalance Reserve Up Requirement</t>
  </si>
  <si>
    <t>Imbalance Reserve Down Requirement</t>
  </si>
  <si>
    <t>Need 60 Min Dispatch Capability</t>
  </si>
  <si>
    <t>Reliabilty Capacity</t>
  </si>
  <si>
    <t>CAISO Total Uncertainty and Reliabilty Requirement</t>
  </si>
  <si>
    <t>Upward Deployment Scenario</t>
  </si>
  <si>
    <t>Downward Deployment Scenario</t>
  </si>
  <si>
    <t>Assume forecast error is +/- 20%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</si>
</sst>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0" fillId="0" borderId="0" xfId="0" applyFont="1" applyBorder="1"/>
    <xf numFmtId="164" fontId="0" fillId="2" borderId="0" xfId="1" applyNumberFormat="1" applyFont="1" applyFill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Fill="1"/>
    <xf numFmtId="164" fontId="0" fillId="0" borderId="0" xfId="0" applyNumberFormat="1" applyFill="1"/>
    <xf numFmtId="0" fontId="0" fillId="0" borderId="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2</xdr:col>
      <xdr:colOff>123825</xdr:colOff>
      <xdr:row>49</xdr:row>
      <xdr:rowOff>47625</xdr:rowOff>
    </xdr:to>
    <xdr:pic>
      <xdr:nvPicPr>
        <xdr:cNvPr id="2" name="Picture 1" descr="CAISOLogo-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7630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Normal="100" workbookViewId="0">
      <selection activeCell="M27" sqref="M27"/>
    </sheetView>
  </sheetViews>
  <sheetFormatPr defaultRowHeight="14.4" x14ac:dyDescent="0.3"/>
  <cols>
    <col min="2" max="2" width="48.33203125" customWidth="1"/>
    <col min="3" max="20" width="10.6640625" customWidth="1"/>
  </cols>
  <sheetData>
    <row r="1" spans="1:11" x14ac:dyDescent="0.3">
      <c r="A1" s="1"/>
      <c r="B1" s="1"/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3">
      <c r="B2" t="s">
        <v>6</v>
      </c>
      <c r="C2" s="5">
        <f t="shared" ref="C2:D2" si="0">+C5-C9+C10-C14</f>
        <v>16900</v>
      </c>
      <c r="D2" s="5">
        <f t="shared" si="0"/>
        <v>17600</v>
      </c>
      <c r="E2" s="5">
        <f t="shared" ref="E2:K2" si="1">+E5-E9+E10-E14</f>
        <v>17400</v>
      </c>
      <c r="F2" s="5">
        <f t="shared" si="1"/>
        <v>17100</v>
      </c>
      <c r="G2" s="5">
        <f t="shared" si="1"/>
        <v>18400</v>
      </c>
      <c r="H2" s="5">
        <f t="shared" si="1"/>
        <v>18100</v>
      </c>
      <c r="I2" s="5">
        <f t="shared" si="1"/>
        <v>17900</v>
      </c>
      <c r="J2" s="5">
        <f t="shared" si="1"/>
        <v>18600</v>
      </c>
      <c r="K2" s="5">
        <f t="shared" si="1"/>
        <v>0</v>
      </c>
    </row>
    <row r="4" spans="1:11" x14ac:dyDescent="0.3">
      <c r="A4" s="16">
        <v>1</v>
      </c>
      <c r="B4" s="8" t="s">
        <v>0</v>
      </c>
      <c r="C4" s="9">
        <v>21000</v>
      </c>
      <c r="D4" s="9">
        <v>21000</v>
      </c>
      <c r="E4" s="9">
        <v>21000</v>
      </c>
      <c r="F4" s="9">
        <v>21000</v>
      </c>
      <c r="G4" s="9">
        <v>20000</v>
      </c>
      <c r="H4" s="9">
        <v>20000</v>
      </c>
      <c r="I4" s="9">
        <v>20000</v>
      </c>
      <c r="J4" s="9">
        <v>20000</v>
      </c>
      <c r="K4" s="9">
        <v>0</v>
      </c>
    </row>
    <row r="5" spans="1:11" x14ac:dyDescent="0.3">
      <c r="A5" s="16"/>
      <c r="B5" s="1" t="s">
        <v>27</v>
      </c>
      <c r="C5" s="7">
        <v>20000</v>
      </c>
      <c r="D5" s="7">
        <v>20000</v>
      </c>
      <c r="E5" s="7">
        <v>20000</v>
      </c>
      <c r="F5" s="7">
        <v>20000</v>
      </c>
      <c r="G5" s="7">
        <v>21000</v>
      </c>
      <c r="H5" s="7">
        <v>21000</v>
      </c>
      <c r="I5" s="7">
        <v>21000</v>
      </c>
      <c r="J5" s="7">
        <v>21000</v>
      </c>
      <c r="K5" s="7">
        <v>0</v>
      </c>
    </row>
    <row r="6" spans="1:11" x14ac:dyDescent="0.3">
      <c r="B6" t="s">
        <v>2</v>
      </c>
      <c r="C6" s="5">
        <f t="shared" ref="C6:D6" si="2">+C4-C5</f>
        <v>1000</v>
      </c>
      <c r="D6" s="5">
        <f t="shared" si="2"/>
        <v>1000</v>
      </c>
      <c r="E6" s="5">
        <f t="shared" ref="E6:K6" si="3">+E4-E5</f>
        <v>1000</v>
      </c>
      <c r="F6" s="5">
        <f t="shared" si="3"/>
        <v>1000</v>
      </c>
      <c r="G6" s="5">
        <f t="shared" si="3"/>
        <v>-1000</v>
      </c>
      <c r="H6" s="5">
        <f t="shared" si="3"/>
        <v>-1000</v>
      </c>
      <c r="I6" s="5">
        <f t="shared" si="3"/>
        <v>-1000</v>
      </c>
      <c r="J6" s="5">
        <f t="shared" si="3"/>
        <v>-1000</v>
      </c>
      <c r="K6" s="5">
        <f t="shared" si="3"/>
        <v>0</v>
      </c>
    </row>
    <row r="7" spans="1:11" x14ac:dyDescent="0.3">
      <c r="B7" t="s">
        <v>34</v>
      </c>
      <c r="C7" s="3" t="str">
        <f t="shared" ref="C7:D7" si="4">IF(C6&gt;0,"UP","DOWN")</f>
        <v>UP</v>
      </c>
      <c r="D7" s="3" t="str">
        <f t="shared" si="4"/>
        <v>UP</v>
      </c>
      <c r="E7" s="3" t="str">
        <f t="shared" ref="E7:K7" si="5">IF(E6&gt;0,"UP","DOWN")</f>
        <v>UP</v>
      </c>
      <c r="F7" s="3" t="str">
        <f t="shared" si="5"/>
        <v>UP</v>
      </c>
      <c r="G7" s="3" t="str">
        <f t="shared" si="5"/>
        <v>DOWN</v>
      </c>
      <c r="H7" s="3" t="str">
        <f t="shared" si="5"/>
        <v>DOWN</v>
      </c>
      <c r="I7" s="3" t="str">
        <f t="shared" si="5"/>
        <v>DOWN</v>
      </c>
      <c r="J7" s="3" t="str">
        <f t="shared" si="5"/>
        <v>DOWN</v>
      </c>
      <c r="K7" s="3" t="str">
        <f t="shared" si="5"/>
        <v>DOWN</v>
      </c>
    </row>
    <row r="9" spans="1:11" x14ac:dyDescent="0.3">
      <c r="A9" s="16">
        <v>2</v>
      </c>
      <c r="B9" t="s">
        <v>1</v>
      </c>
      <c r="C9" s="6">
        <v>500</v>
      </c>
      <c r="D9" s="6">
        <v>400</v>
      </c>
      <c r="E9" s="6">
        <v>500</v>
      </c>
      <c r="F9" s="6">
        <v>400</v>
      </c>
      <c r="G9" s="6">
        <v>500</v>
      </c>
      <c r="H9" s="6">
        <v>400</v>
      </c>
      <c r="I9" s="6">
        <v>500</v>
      </c>
      <c r="J9" s="6">
        <v>400</v>
      </c>
      <c r="K9" s="6">
        <v>0</v>
      </c>
    </row>
    <row r="10" spans="1:11" x14ac:dyDescent="0.3">
      <c r="A10" s="16"/>
      <c r="B10" s="1" t="s">
        <v>3</v>
      </c>
      <c r="C10" s="7">
        <v>400</v>
      </c>
      <c r="D10" s="7">
        <v>500</v>
      </c>
      <c r="E10" s="7">
        <v>400</v>
      </c>
      <c r="F10" s="7">
        <v>500</v>
      </c>
      <c r="G10" s="7">
        <v>400</v>
      </c>
      <c r="H10" s="7">
        <v>500</v>
      </c>
      <c r="I10" s="7">
        <v>400</v>
      </c>
      <c r="J10" s="7">
        <v>500</v>
      </c>
      <c r="K10" s="7">
        <v>0</v>
      </c>
    </row>
    <row r="11" spans="1:11" x14ac:dyDescent="0.3">
      <c r="B11" s="2" t="s">
        <v>4</v>
      </c>
      <c r="C11" s="5">
        <f t="shared" ref="C11:D11" si="6">+C9-C10</f>
        <v>100</v>
      </c>
      <c r="D11" s="5">
        <f t="shared" si="6"/>
        <v>-100</v>
      </c>
      <c r="E11" s="5">
        <f t="shared" ref="E11:K11" si="7">+E9-E10</f>
        <v>100</v>
      </c>
      <c r="F11" s="5">
        <f t="shared" si="7"/>
        <v>-100</v>
      </c>
      <c r="G11" s="5">
        <f t="shared" si="7"/>
        <v>100</v>
      </c>
      <c r="H11" s="5">
        <f t="shared" si="7"/>
        <v>-100</v>
      </c>
      <c r="I11" s="5">
        <f t="shared" si="7"/>
        <v>100</v>
      </c>
      <c r="J11" s="5">
        <f t="shared" si="7"/>
        <v>-100</v>
      </c>
      <c r="K11" s="5">
        <f t="shared" si="7"/>
        <v>0</v>
      </c>
    </row>
    <row r="12" spans="1:11" x14ac:dyDescent="0.3">
      <c r="B12" t="s">
        <v>34</v>
      </c>
      <c r="C12" s="3" t="str">
        <f t="shared" ref="C12:D12" si="8">IF(C11&gt;0,"UP","DOWN")</f>
        <v>UP</v>
      </c>
      <c r="D12" s="3" t="str">
        <f t="shared" si="8"/>
        <v>DOWN</v>
      </c>
      <c r="E12" s="3" t="str">
        <f t="shared" ref="E12:K12" si="9">IF(E11&gt;0,"UP","DOWN")</f>
        <v>UP</v>
      </c>
      <c r="F12" s="3" t="str">
        <f t="shared" si="9"/>
        <v>DOWN</v>
      </c>
      <c r="G12" s="3" t="str">
        <f t="shared" si="9"/>
        <v>UP</v>
      </c>
      <c r="H12" s="3" t="str">
        <f t="shared" si="9"/>
        <v>DOWN</v>
      </c>
      <c r="I12" s="3" t="str">
        <f t="shared" si="9"/>
        <v>UP</v>
      </c>
      <c r="J12" s="3" t="str">
        <f t="shared" si="9"/>
        <v>DOWN</v>
      </c>
      <c r="K12" s="3" t="str">
        <f t="shared" si="9"/>
        <v>DOWN</v>
      </c>
    </row>
    <row r="14" spans="1:11" x14ac:dyDescent="0.3">
      <c r="A14" s="16">
        <v>3</v>
      </c>
      <c r="B14" t="s">
        <v>5</v>
      </c>
      <c r="C14" s="6">
        <v>3000</v>
      </c>
      <c r="D14" s="6">
        <v>2500</v>
      </c>
      <c r="E14" s="6">
        <v>2500</v>
      </c>
      <c r="F14" s="6">
        <v>3000</v>
      </c>
      <c r="G14" s="6">
        <v>2500</v>
      </c>
      <c r="H14" s="6">
        <v>3000</v>
      </c>
      <c r="I14" s="6">
        <v>3000</v>
      </c>
      <c r="J14" s="6">
        <v>2500</v>
      </c>
      <c r="K14" s="6">
        <v>0</v>
      </c>
    </row>
    <row r="15" spans="1:11" x14ac:dyDescent="0.3">
      <c r="A15" s="16"/>
      <c r="B15" s="1" t="s">
        <v>19</v>
      </c>
      <c r="C15" s="7">
        <v>2500</v>
      </c>
      <c r="D15" s="7">
        <v>3000</v>
      </c>
      <c r="E15" s="7">
        <v>3000</v>
      </c>
      <c r="F15" s="7">
        <v>2500</v>
      </c>
      <c r="G15" s="7">
        <v>3000</v>
      </c>
      <c r="H15" s="7">
        <v>2500</v>
      </c>
      <c r="I15" s="7">
        <v>2500</v>
      </c>
      <c r="J15" s="7">
        <v>3000</v>
      </c>
      <c r="K15" s="7">
        <v>0</v>
      </c>
    </row>
    <row r="16" spans="1:11" x14ac:dyDescent="0.3">
      <c r="B16" s="2" t="s">
        <v>2</v>
      </c>
      <c r="C16" s="5">
        <f t="shared" ref="C16:D16" si="10">+C14-C15</f>
        <v>500</v>
      </c>
      <c r="D16" s="5">
        <f t="shared" si="10"/>
        <v>-500</v>
      </c>
      <c r="E16" s="5">
        <f t="shared" ref="E16:K16" si="11">+E14-E15</f>
        <v>-500</v>
      </c>
      <c r="F16" s="5">
        <f t="shared" si="11"/>
        <v>500</v>
      </c>
      <c r="G16" s="5">
        <f t="shared" si="11"/>
        <v>-500</v>
      </c>
      <c r="H16" s="5">
        <f t="shared" si="11"/>
        <v>500</v>
      </c>
      <c r="I16" s="5">
        <f t="shared" si="11"/>
        <v>500</v>
      </c>
      <c r="J16" s="5">
        <f t="shared" si="11"/>
        <v>-500</v>
      </c>
      <c r="K16" s="5">
        <f t="shared" si="11"/>
        <v>0</v>
      </c>
    </row>
    <row r="17" spans="1:12" x14ac:dyDescent="0.3">
      <c r="B17" t="s">
        <v>34</v>
      </c>
      <c r="C17" s="3" t="str">
        <f t="shared" ref="C17:D17" si="12">IF(C16&gt;0,"UP","DOWN")</f>
        <v>UP</v>
      </c>
      <c r="D17" s="3" t="str">
        <f t="shared" si="12"/>
        <v>DOWN</v>
      </c>
      <c r="E17" s="3" t="str">
        <f t="shared" ref="E17:K17" si="13">IF(E16&gt;0,"UP","DOWN")</f>
        <v>DOWN</v>
      </c>
      <c r="F17" s="3" t="str">
        <f t="shared" si="13"/>
        <v>UP</v>
      </c>
      <c r="G17" s="3" t="str">
        <f t="shared" si="13"/>
        <v>DOWN</v>
      </c>
      <c r="H17" s="3" t="str">
        <f t="shared" si="13"/>
        <v>UP</v>
      </c>
      <c r="I17" s="3" t="str">
        <f t="shared" si="13"/>
        <v>UP</v>
      </c>
      <c r="J17" s="3" t="str">
        <f t="shared" si="13"/>
        <v>DOWN</v>
      </c>
      <c r="K17" s="3" t="str">
        <f t="shared" si="13"/>
        <v>DOWN</v>
      </c>
    </row>
    <row r="18" spans="1:12" x14ac:dyDescent="0.3">
      <c r="C18" s="3"/>
      <c r="D18" s="3"/>
      <c r="E18" s="3"/>
      <c r="F18" s="3"/>
      <c r="G18" s="3"/>
      <c r="H18" s="3"/>
      <c r="I18" s="3"/>
      <c r="J18" s="3"/>
      <c r="K18" s="3"/>
    </row>
    <row r="19" spans="1:12" x14ac:dyDescent="0.3">
      <c r="A19" s="12">
        <v>4</v>
      </c>
      <c r="B19" t="s">
        <v>26</v>
      </c>
      <c r="C19" s="13">
        <f t="shared" ref="C19:D19" si="14">+C6+C11+C16</f>
        <v>1600</v>
      </c>
      <c r="D19" s="13">
        <f t="shared" si="14"/>
        <v>400</v>
      </c>
      <c r="E19" s="13">
        <f t="shared" ref="E19:K19" si="15">+E6+E11+E16</f>
        <v>600</v>
      </c>
      <c r="F19" s="13">
        <f t="shared" si="15"/>
        <v>1400</v>
      </c>
      <c r="G19" s="13">
        <f t="shared" si="15"/>
        <v>-1400</v>
      </c>
      <c r="H19" s="13">
        <f t="shared" si="15"/>
        <v>-600</v>
      </c>
      <c r="I19" s="13">
        <f t="shared" si="15"/>
        <v>-400</v>
      </c>
      <c r="J19" s="13">
        <f t="shared" si="15"/>
        <v>-1600</v>
      </c>
      <c r="K19" s="13">
        <f t="shared" si="15"/>
        <v>0</v>
      </c>
    </row>
    <row r="20" spans="1:12" x14ac:dyDescent="0.3">
      <c r="A20" s="12"/>
      <c r="B20" t="s">
        <v>35</v>
      </c>
      <c r="C20" s="13" t="str">
        <f t="shared" ref="C20:D20" si="16">IF(C19&gt;0,"UP","DOWN")</f>
        <v>UP</v>
      </c>
      <c r="D20" s="13" t="str">
        <f t="shared" si="16"/>
        <v>UP</v>
      </c>
      <c r="E20" s="13" t="str">
        <f t="shared" ref="E20:K20" si="17">IF(E19&gt;0,"UP","DOWN")</f>
        <v>UP</v>
      </c>
      <c r="F20" s="13" t="str">
        <f t="shared" si="17"/>
        <v>UP</v>
      </c>
      <c r="G20" s="13" t="str">
        <f t="shared" si="17"/>
        <v>DOWN</v>
      </c>
      <c r="H20" s="13" t="str">
        <f t="shared" si="17"/>
        <v>DOWN</v>
      </c>
      <c r="I20" s="13" t="str">
        <f t="shared" si="17"/>
        <v>DOWN</v>
      </c>
      <c r="J20" s="13" t="str">
        <f t="shared" si="17"/>
        <v>DOWN</v>
      </c>
      <c r="K20" s="13" t="str">
        <f t="shared" si="17"/>
        <v>DOWN</v>
      </c>
    </row>
    <row r="21" spans="1:12" x14ac:dyDescent="0.3">
      <c r="C21" s="3"/>
      <c r="D21" s="3"/>
      <c r="E21" s="3"/>
      <c r="F21" s="3"/>
      <c r="G21" s="3"/>
      <c r="H21" s="3"/>
      <c r="I21" s="3"/>
      <c r="J21" s="3"/>
      <c r="K21" s="3"/>
    </row>
    <row r="23" spans="1:12" x14ac:dyDescent="0.3">
      <c r="B23" t="s">
        <v>20</v>
      </c>
      <c r="C23" s="10">
        <f t="shared" ref="C23:D23" si="18">+C4-C15</f>
        <v>18500</v>
      </c>
      <c r="D23" s="10">
        <f t="shared" si="18"/>
        <v>18000</v>
      </c>
      <c r="E23" s="10">
        <f t="shared" ref="E23:K23" si="19">+E4-E15</f>
        <v>18000</v>
      </c>
      <c r="F23" s="10">
        <f t="shared" si="19"/>
        <v>18500</v>
      </c>
      <c r="G23" s="10">
        <f t="shared" si="19"/>
        <v>17000</v>
      </c>
      <c r="H23" s="10">
        <f t="shared" si="19"/>
        <v>17500</v>
      </c>
      <c r="I23" s="10">
        <f t="shared" si="19"/>
        <v>17500</v>
      </c>
      <c r="J23" s="10">
        <f t="shared" si="19"/>
        <v>17000</v>
      </c>
      <c r="K23" s="10">
        <f t="shared" si="19"/>
        <v>0</v>
      </c>
    </row>
    <row r="24" spans="1:12" x14ac:dyDescent="0.3">
      <c r="B24" t="s">
        <v>21</v>
      </c>
      <c r="C24" s="11">
        <f>+C23+0.2*C23</f>
        <v>22200</v>
      </c>
      <c r="D24" s="11">
        <f t="shared" ref="D24:K24" si="20">+D23+0.2*D23</f>
        <v>21600</v>
      </c>
      <c r="E24" s="11">
        <f t="shared" si="20"/>
        <v>21600</v>
      </c>
      <c r="F24" s="11">
        <f t="shared" si="20"/>
        <v>22200</v>
      </c>
      <c r="G24" s="11">
        <f t="shared" si="20"/>
        <v>20400</v>
      </c>
      <c r="H24" s="11">
        <f t="shared" si="20"/>
        <v>21000</v>
      </c>
      <c r="I24" s="11">
        <f t="shared" si="20"/>
        <v>21000</v>
      </c>
      <c r="J24" s="11">
        <f t="shared" si="20"/>
        <v>20400</v>
      </c>
      <c r="K24" s="11">
        <f t="shared" si="20"/>
        <v>0</v>
      </c>
      <c r="L24" t="s">
        <v>39</v>
      </c>
    </row>
    <row r="25" spans="1:12" x14ac:dyDescent="0.3">
      <c r="B25" t="s">
        <v>22</v>
      </c>
      <c r="C25" s="11">
        <f>+C23-0.2*C23</f>
        <v>14800</v>
      </c>
      <c r="D25" s="11">
        <f t="shared" ref="D25:K25" si="21">+D23-0.2*D23</f>
        <v>14400</v>
      </c>
      <c r="E25" s="11">
        <f t="shared" si="21"/>
        <v>14400</v>
      </c>
      <c r="F25" s="11">
        <f t="shared" si="21"/>
        <v>14800</v>
      </c>
      <c r="G25" s="11">
        <f t="shared" si="21"/>
        <v>13600</v>
      </c>
      <c r="H25" s="11">
        <f t="shared" si="21"/>
        <v>14000</v>
      </c>
      <c r="I25" s="11">
        <f t="shared" si="21"/>
        <v>14000</v>
      </c>
      <c r="J25" s="11">
        <f t="shared" si="21"/>
        <v>13600</v>
      </c>
      <c r="K25" s="11">
        <f t="shared" si="21"/>
        <v>0</v>
      </c>
      <c r="L25" t="s">
        <v>39</v>
      </c>
    </row>
    <row r="26" spans="1:12" x14ac:dyDescent="0.3">
      <c r="B26" t="s">
        <v>23</v>
      </c>
      <c r="C26" s="11">
        <f t="shared" ref="C26:D26" si="22">+C24-C23</f>
        <v>3700</v>
      </c>
      <c r="D26" s="11">
        <f t="shared" si="22"/>
        <v>3600</v>
      </c>
      <c r="E26" s="11">
        <f t="shared" ref="E26:K26" si="23">+E24-E23</f>
        <v>3600</v>
      </c>
      <c r="F26" s="11">
        <f t="shared" si="23"/>
        <v>3700</v>
      </c>
      <c r="G26" s="11">
        <f t="shared" si="23"/>
        <v>3400</v>
      </c>
      <c r="H26" s="11">
        <f t="shared" si="23"/>
        <v>3500</v>
      </c>
      <c r="I26" s="11">
        <f t="shared" si="23"/>
        <v>3500</v>
      </c>
      <c r="J26" s="11">
        <f t="shared" si="23"/>
        <v>3400</v>
      </c>
      <c r="K26" s="11">
        <f t="shared" si="23"/>
        <v>0</v>
      </c>
    </row>
    <row r="27" spans="1:12" x14ac:dyDescent="0.3">
      <c r="B27" t="s">
        <v>24</v>
      </c>
      <c r="C27" s="11">
        <f t="shared" ref="C27:D27" si="24">+C23-C25</f>
        <v>3700</v>
      </c>
      <c r="D27" s="11">
        <f t="shared" si="24"/>
        <v>3600</v>
      </c>
      <c r="E27" s="11">
        <f t="shared" ref="E27:K27" si="25">+E23-E25</f>
        <v>3600</v>
      </c>
      <c r="F27" s="11">
        <f t="shared" si="25"/>
        <v>3700</v>
      </c>
      <c r="G27" s="11">
        <f t="shared" si="25"/>
        <v>3400</v>
      </c>
      <c r="H27" s="11">
        <f t="shared" si="25"/>
        <v>3500</v>
      </c>
      <c r="I27" s="11">
        <f t="shared" si="25"/>
        <v>3500</v>
      </c>
      <c r="J27" s="11">
        <f t="shared" si="25"/>
        <v>3400</v>
      </c>
      <c r="K27" s="11">
        <f t="shared" si="25"/>
        <v>0</v>
      </c>
    </row>
    <row r="28" spans="1:12" x14ac:dyDescent="0.3">
      <c r="B28" t="s">
        <v>36</v>
      </c>
      <c r="C28" s="11">
        <f t="shared" ref="C28:D28" si="26">+C24-C25</f>
        <v>7400</v>
      </c>
      <c r="D28" s="11">
        <f t="shared" si="26"/>
        <v>7200</v>
      </c>
      <c r="E28" s="11">
        <f t="shared" ref="E28:K28" si="27">+E24-E25</f>
        <v>7200</v>
      </c>
      <c r="F28" s="11">
        <f t="shared" si="27"/>
        <v>7400</v>
      </c>
      <c r="G28" s="11">
        <f t="shared" si="27"/>
        <v>6800</v>
      </c>
      <c r="H28" s="11">
        <f t="shared" si="27"/>
        <v>7000</v>
      </c>
      <c r="I28" s="11">
        <f t="shared" si="27"/>
        <v>7000</v>
      </c>
      <c r="J28" s="11">
        <f t="shared" si="27"/>
        <v>6800</v>
      </c>
      <c r="K28" s="11">
        <f t="shared" si="27"/>
        <v>0</v>
      </c>
    </row>
    <row r="29" spans="1:12" x14ac:dyDescent="0.3">
      <c r="C29" s="11"/>
      <c r="D29" s="11"/>
      <c r="E29" s="11"/>
      <c r="F29" s="11"/>
      <c r="G29" s="11"/>
      <c r="H29" s="11"/>
      <c r="I29" s="11"/>
      <c r="J29" s="11"/>
      <c r="K29" s="11"/>
    </row>
    <row r="30" spans="1:12" x14ac:dyDescent="0.3">
      <c r="B30" t="s">
        <v>28</v>
      </c>
      <c r="C30" s="14">
        <f t="shared" ref="C30:D30" si="28">MAX(0,C26+C6+C11+C16)</f>
        <v>5300</v>
      </c>
      <c r="D30" s="14">
        <f t="shared" si="28"/>
        <v>4000</v>
      </c>
      <c r="E30" s="14">
        <f t="shared" ref="E30:K30" si="29">MAX(0,E26+E6+E11+E16)</f>
        <v>4200</v>
      </c>
      <c r="F30" s="14">
        <f t="shared" si="29"/>
        <v>5100</v>
      </c>
      <c r="G30" s="14">
        <f t="shared" si="29"/>
        <v>2000</v>
      </c>
      <c r="H30" s="14">
        <f t="shared" si="29"/>
        <v>2900</v>
      </c>
      <c r="I30" s="14">
        <f t="shared" si="29"/>
        <v>3100</v>
      </c>
      <c r="J30" s="14">
        <f t="shared" si="29"/>
        <v>1800</v>
      </c>
      <c r="K30" s="14">
        <f t="shared" si="29"/>
        <v>0</v>
      </c>
      <c r="L30" t="s">
        <v>25</v>
      </c>
    </row>
    <row r="31" spans="1:12" x14ac:dyDescent="0.3">
      <c r="B31" t="s">
        <v>29</v>
      </c>
      <c r="C31" s="15">
        <f t="shared" ref="C31:D31" si="30">MAX(0,C27-C6-C11-C16)</f>
        <v>2100</v>
      </c>
      <c r="D31" s="15">
        <f t="shared" si="30"/>
        <v>3200</v>
      </c>
      <c r="E31" s="15">
        <f t="shared" ref="E31:K31" si="31">MAX(0,E27-E6-E11-E16)</f>
        <v>3000</v>
      </c>
      <c r="F31" s="15">
        <f t="shared" si="31"/>
        <v>2300</v>
      </c>
      <c r="G31" s="15">
        <f t="shared" si="31"/>
        <v>4800</v>
      </c>
      <c r="H31" s="15">
        <f t="shared" si="31"/>
        <v>4100</v>
      </c>
      <c r="I31" s="15">
        <f t="shared" si="31"/>
        <v>3900</v>
      </c>
      <c r="J31" s="15">
        <f t="shared" si="31"/>
        <v>5000</v>
      </c>
      <c r="K31" s="15">
        <f t="shared" si="31"/>
        <v>0</v>
      </c>
      <c r="L31" t="s">
        <v>25</v>
      </c>
    </row>
    <row r="32" spans="1:12" x14ac:dyDescent="0.3">
      <c r="C32" s="15"/>
      <c r="D32" s="15"/>
      <c r="E32" s="15"/>
      <c r="F32" s="15"/>
      <c r="G32" s="15"/>
      <c r="H32" s="15"/>
      <c r="I32" s="15"/>
      <c r="J32" s="15"/>
      <c r="K32" s="15"/>
    </row>
    <row r="33" spans="2:11" x14ac:dyDescent="0.3">
      <c r="B33" t="s">
        <v>30</v>
      </c>
      <c r="C33" s="14">
        <f t="shared" ref="C33:D33" si="32">IF(C19&gt;0,C19,0)</f>
        <v>1600</v>
      </c>
      <c r="D33" s="14">
        <f t="shared" si="32"/>
        <v>400</v>
      </c>
      <c r="E33" s="14">
        <f t="shared" ref="E33:K33" si="33">IF(E19&gt;0,E19,0)</f>
        <v>600</v>
      </c>
      <c r="F33" s="14">
        <f t="shared" si="33"/>
        <v>1400</v>
      </c>
      <c r="G33" s="14">
        <f t="shared" si="33"/>
        <v>0</v>
      </c>
      <c r="H33" s="14">
        <f t="shared" si="33"/>
        <v>0</v>
      </c>
      <c r="I33" s="14">
        <f t="shared" si="33"/>
        <v>0</v>
      </c>
      <c r="J33" s="14">
        <f t="shared" si="33"/>
        <v>0</v>
      </c>
      <c r="K33" s="14">
        <f t="shared" si="33"/>
        <v>0</v>
      </c>
    </row>
    <row r="34" spans="2:11" x14ac:dyDescent="0.3">
      <c r="B34" t="s">
        <v>31</v>
      </c>
      <c r="C34" s="14">
        <f t="shared" ref="C34:D34" si="34">IF(C19&lt;0,-C19,0)</f>
        <v>0</v>
      </c>
      <c r="D34" s="14">
        <f t="shared" si="34"/>
        <v>0</v>
      </c>
      <c r="E34" s="14">
        <f t="shared" ref="E34:K34" si="35">IF(E19&lt;0,-E19,0)</f>
        <v>0</v>
      </c>
      <c r="F34" s="14">
        <f t="shared" si="35"/>
        <v>0</v>
      </c>
      <c r="G34" s="14">
        <f t="shared" si="35"/>
        <v>1400</v>
      </c>
      <c r="H34" s="14">
        <f t="shared" si="35"/>
        <v>600</v>
      </c>
      <c r="I34" s="14">
        <f t="shared" si="35"/>
        <v>400</v>
      </c>
      <c r="J34" s="14">
        <f t="shared" si="35"/>
        <v>1600</v>
      </c>
      <c r="K34" s="14">
        <f t="shared" si="35"/>
        <v>0</v>
      </c>
    </row>
    <row r="35" spans="2:11" x14ac:dyDescent="0.3">
      <c r="B35" t="s">
        <v>32</v>
      </c>
      <c r="C35" s="14">
        <f t="shared" ref="C35:D35" si="36">MAX(C30-C33,0)</f>
        <v>3700</v>
      </c>
      <c r="D35" s="14">
        <f t="shared" si="36"/>
        <v>3600</v>
      </c>
      <c r="E35" s="14">
        <f t="shared" ref="E35:K35" si="37">MAX(E30-E33,0)</f>
        <v>3600</v>
      </c>
      <c r="F35" s="14">
        <f t="shared" si="37"/>
        <v>3700</v>
      </c>
      <c r="G35" s="14">
        <f t="shared" si="37"/>
        <v>2000</v>
      </c>
      <c r="H35" s="14">
        <f t="shared" si="37"/>
        <v>2900</v>
      </c>
      <c r="I35" s="14">
        <f t="shared" si="37"/>
        <v>3100</v>
      </c>
      <c r="J35" s="14">
        <f t="shared" si="37"/>
        <v>1800</v>
      </c>
      <c r="K35" s="14">
        <f t="shared" si="37"/>
        <v>0</v>
      </c>
    </row>
    <row r="36" spans="2:11" x14ac:dyDescent="0.3">
      <c r="B36" t="s">
        <v>33</v>
      </c>
      <c r="C36" s="14">
        <f t="shared" ref="C36:D36" si="38">+MAX(C31-C34,0)</f>
        <v>2100</v>
      </c>
      <c r="D36" s="14">
        <f t="shared" si="38"/>
        <v>3200</v>
      </c>
      <c r="E36" s="14">
        <f t="shared" ref="E36:K36" si="39">+MAX(E31-E34,0)</f>
        <v>3000</v>
      </c>
      <c r="F36" s="14">
        <f t="shared" si="39"/>
        <v>2300</v>
      </c>
      <c r="G36" s="14">
        <f t="shared" si="39"/>
        <v>3400</v>
      </c>
      <c r="H36" s="14">
        <f t="shared" si="39"/>
        <v>3500</v>
      </c>
      <c r="I36" s="14">
        <f t="shared" si="39"/>
        <v>3500</v>
      </c>
      <c r="J36" s="14">
        <f t="shared" si="39"/>
        <v>3400</v>
      </c>
      <c r="K36" s="14">
        <f t="shared" si="39"/>
        <v>0</v>
      </c>
    </row>
    <row r="37" spans="2:11" x14ac:dyDescent="0.3">
      <c r="B37" t="s">
        <v>36</v>
      </c>
      <c r="C37" s="14">
        <f t="shared" ref="C37" si="40">SUM(C33:C36)</f>
        <v>7400</v>
      </c>
      <c r="D37" s="14">
        <f>SUM(D33:D36)</f>
        <v>7200</v>
      </c>
      <c r="E37" s="14">
        <f t="shared" ref="E37:J37" si="41">SUM(E33:E36)</f>
        <v>7200</v>
      </c>
      <c r="F37" s="14">
        <f t="shared" si="41"/>
        <v>7400</v>
      </c>
      <c r="G37" s="14">
        <f t="shared" si="41"/>
        <v>6800</v>
      </c>
      <c r="H37" s="14">
        <f t="shared" si="41"/>
        <v>7000</v>
      </c>
      <c r="I37" s="14">
        <f t="shared" si="41"/>
        <v>7000</v>
      </c>
      <c r="J37" s="14">
        <f t="shared" si="41"/>
        <v>6800</v>
      </c>
      <c r="K37" s="14">
        <f>SUM(K33:K36)</f>
        <v>0</v>
      </c>
    </row>
    <row r="38" spans="2:11" x14ac:dyDescent="0.3">
      <c r="C38" s="14"/>
      <c r="D38" s="14"/>
      <c r="E38" s="14"/>
      <c r="F38" s="14"/>
      <c r="G38" s="14"/>
      <c r="H38" s="14"/>
      <c r="I38" s="14"/>
      <c r="J38" s="14"/>
      <c r="K38" s="14"/>
    </row>
    <row r="39" spans="2:11" x14ac:dyDescent="0.3">
      <c r="B39" t="s">
        <v>37</v>
      </c>
      <c r="C39" s="14">
        <f t="shared" ref="C39:D39" si="42">+C2+C15+C33+C35</f>
        <v>24700</v>
      </c>
      <c r="D39" s="14">
        <f t="shared" si="42"/>
        <v>24600</v>
      </c>
      <c r="E39" s="14">
        <f t="shared" ref="E39:K39" si="43">+E2+E15+E33+E35</f>
        <v>24600</v>
      </c>
      <c r="F39" s="14">
        <f t="shared" si="43"/>
        <v>24700</v>
      </c>
      <c r="G39" s="14">
        <f t="shared" si="43"/>
        <v>23400</v>
      </c>
      <c r="H39" s="14">
        <f t="shared" si="43"/>
        <v>23500</v>
      </c>
      <c r="I39" s="14">
        <f t="shared" si="43"/>
        <v>23500</v>
      </c>
      <c r="J39" s="14">
        <f t="shared" si="43"/>
        <v>23400</v>
      </c>
      <c r="K39" s="14">
        <f t="shared" si="43"/>
        <v>0</v>
      </c>
    </row>
    <row r="40" spans="2:11" x14ac:dyDescent="0.3">
      <c r="B40" t="s">
        <v>38</v>
      </c>
      <c r="C40" s="14">
        <f t="shared" ref="C40:D40" si="44">+C2+C15-C34-C36</f>
        <v>17300</v>
      </c>
      <c r="D40" s="14">
        <f t="shared" si="44"/>
        <v>17400</v>
      </c>
      <c r="E40" s="14">
        <f t="shared" ref="E40:K40" si="45">+E2+E15-E34-E36</f>
        <v>17400</v>
      </c>
      <c r="F40" s="14">
        <f t="shared" si="45"/>
        <v>17300</v>
      </c>
      <c r="G40" s="14">
        <f t="shared" si="45"/>
        <v>16600</v>
      </c>
      <c r="H40" s="14">
        <f t="shared" si="45"/>
        <v>16500</v>
      </c>
      <c r="I40" s="14">
        <f t="shared" si="45"/>
        <v>16500</v>
      </c>
      <c r="J40" s="14">
        <f t="shared" si="45"/>
        <v>16600</v>
      </c>
      <c r="K40" s="14">
        <f t="shared" si="45"/>
        <v>0</v>
      </c>
    </row>
    <row r="41" spans="2:11" x14ac:dyDescent="0.3">
      <c r="C41" s="14"/>
      <c r="D41" s="14"/>
      <c r="E41" s="14"/>
      <c r="F41" s="14"/>
      <c r="G41" s="14"/>
      <c r="H41" s="14"/>
      <c r="I41" s="14"/>
      <c r="J41" s="14"/>
      <c r="K41" s="14"/>
    </row>
    <row r="42" spans="2:11" x14ac:dyDescent="0.3">
      <c r="B42" t="s">
        <v>17</v>
      </c>
      <c r="C42" s="10">
        <f t="shared" ref="C42:D42" si="46">+C5+C10</f>
        <v>20400</v>
      </c>
      <c r="D42" s="10">
        <f t="shared" si="46"/>
        <v>20500</v>
      </c>
      <c r="E42" s="10">
        <f t="shared" ref="E42:K42" si="47">+E5+E10</f>
        <v>20400</v>
      </c>
      <c r="F42" s="10">
        <f t="shared" si="47"/>
        <v>20500</v>
      </c>
      <c r="G42" s="10">
        <f t="shared" si="47"/>
        <v>21400</v>
      </c>
      <c r="H42" s="10">
        <f t="shared" si="47"/>
        <v>21500</v>
      </c>
      <c r="I42" s="10">
        <f t="shared" si="47"/>
        <v>21400</v>
      </c>
      <c r="J42" s="10">
        <f t="shared" si="47"/>
        <v>21500</v>
      </c>
      <c r="K42" s="10">
        <f t="shared" si="47"/>
        <v>0</v>
      </c>
    </row>
    <row r="43" spans="2:11" x14ac:dyDescent="0.3">
      <c r="B43" t="s">
        <v>18</v>
      </c>
      <c r="C43" s="10">
        <f t="shared" ref="C43:K43" si="48">+C2+C9+C14</f>
        <v>20400</v>
      </c>
      <c r="D43" s="10">
        <f t="shared" si="48"/>
        <v>20500</v>
      </c>
      <c r="E43" s="10">
        <f t="shared" si="48"/>
        <v>20400</v>
      </c>
      <c r="F43" s="10">
        <f t="shared" si="48"/>
        <v>20500</v>
      </c>
      <c r="G43" s="10">
        <f t="shared" si="48"/>
        <v>21400</v>
      </c>
      <c r="H43" s="10">
        <f t="shared" si="48"/>
        <v>21500</v>
      </c>
      <c r="I43" s="10">
        <f t="shared" si="48"/>
        <v>21400</v>
      </c>
      <c r="J43" s="10">
        <f t="shared" si="48"/>
        <v>21500</v>
      </c>
      <c r="K43" s="10">
        <f t="shared" si="48"/>
        <v>0</v>
      </c>
    </row>
    <row r="45" spans="2:11" x14ac:dyDescent="0.3">
      <c r="B45" s="4" t="s">
        <v>16</v>
      </c>
    </row>
  </sheetData>
  <mergeCells count="3">
    <mergeCell ref="A4:A5"/>
    <mergeCell ref="A9:A10"/>
    <mergeCell ref="A14:A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4653D5-D96B-4449-B49B-3B165F5E0EFC}"/>
</file>

<file path=customXml/itemProps2.xml><?xml version="1.0" encoding="utf-8"?>
<ds:datastoreItem xmlns:ds="http://schemas.openxmlformats.org/officeDocument/2006/customXml" ds:itemID="{BB46F076-9A54-4835-BBAB-F43D54F2D0C8}"/>
</file>

<file path=customXml/itemProps3.xml><?xml version="1.0" encoding="utf-8"?>
<ds:datastoreItem xmlns:ds="http://schemas.openxmlformats.org/officeDocument/2006/customXml" ds:itemID="{87CBD7F6-8BCD-429C-9861-338F834EC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Tretheway, Donald</dc:creator>
  <cp:lastModifiedBy>Osborne, Kristina</cp:lastModifiedBy>
  <dcterms:created xsi:type="dcterms:W3CDTF">2020-02-18T23:17:41Z</dcterms:created>
  <dcterms:modified xsi:type="dcterms:W3CDTF">2020-06-08T22:01:36Z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</Properties>
</file>