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TPP/TPP_2021-2022/HighVoltageTAC/For Posting/"/>
    </mc:Choice>
  </mc:AlternateContent>
  <bookViews>
    <workbookView xWindow="0" yWindow="0" windowWidth="14055" windowHeight="10185" tabRatio="223"/>
  </bookViews>
  <sheets>
    <sheet name="ConsolidatedWorkSheet21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'ConsolidatedWorkSheet21-22'!$A$13:$S$59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'ConsolidatedWorkSheet21-22'!$A$1:$N$98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G95" i="1"/>
  <c r="H95" i="1"/>
  <c r="I95" i="1"/>
  <c r="J95" i="1"/>
  <c r="K95" i="1"/>
  <c r="L95" i="1"/>
  <c r="M95" i="1"/>
  <c r="N95" i="1"/>
  <c r="O95" i="1"/>
  <c r="P95" i="1"/>
  <c r="Q95" i="1"/>
  <c r="R95" i="1"/>
  <c r="E95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E84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E63" i="1"/>
  <c r="C93" i="1" l="1"/>
  <c r="C94" i="1"/>
  <c r="C92" i="1"/>
  <c r="D95" i="1"/>
  <c r="S95" i="1"/>
  <c r="D84" i="1"/>
  <c r="C80" i="1"/>
  <c r="C81" i="1"/>
  <c r="C72" i="1"/>
  <c r="C73" i="1"/>
  <c r="C74" i="1"/>
  <c r="C75" i="1"/>
  <c r="C71" i="1"/>
  <c r="D6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0" i="1"/>
  <c r="C41" i="1"/>
  <c r="C42" i="1"/>
  <c r="C43" i="1"/>
  <c r="C50" i="1"/>
  <c r="C51" i="1"/>
  <c r="C52" i="1"/>
  <c r="C53" i="1"/>
  <c r="C54" i="1"/>
  <c r="C55" i="1"/>
  <c r="C56" i="1"/>
  <c r="C59" i="1"/>
  <c r="C60" i="1"/>
  <c r="C61" i="1"/>
  <c r="C62" i="1"/>
  <c r="J44" i="1" l="1"/>
  <c r="G39" i="1"/>
  <c r="C14" i="1"/>
  <c r="C39" i="1" l="1"/>
  <c r="C63" i="1"/>
  <c r="C44" i="1"/>
  <c r="E13" i="1"/>
  <c r="C70" i="1" l="1"/>
  <c r="F13" i="1"/>
  <c r="G13" i="1" s="1"/>
  <c r="E70" i="1" l="1"/>
  <c r="E91" i="1"/>
  <c r="G70" i="1"/>
  <c r="H13" i="1"/>
  <c r="G91" i="1"/>
  <c r="F70" i="1"/>
  <c r="F91" i="1"/>
  <c r="H70" i="1" l="1"/>
  <c r="H91" i="1"/>
  <c r="I13" i="1"/>
  <c r="I70" i="1" l="1"/>
  <c r="J13" i="1"/>
  <c r="I91" i="1"/>
  <c r="J91" i="1" l="1"/>
  <c r="J70" i="1"/>
  <c r="K13" i="1"/>
  <c r="K91" i="1" l="1"/>
  <c r="K70" i="1"/>
  <c r="L13" i="1"/>
  <c r="L70" i="1" l="1"/>
  <c r="L91" i="1"/>
  <c r="M13" i="1"/>
  <c r="M91" i="1" l="1"/>
  <c r="N13" i="1"/>
  <c r="M70" i="1"/>
  <c r="O13" i="1" l="1"/>
  <c r="N91" i="1"/>
  <c r="C95" i="1" s="1"/>
  <c r="N70" i="1"/>
  <c r="C84" i="1" s="1"/>
  <c r="O91" i="1" l="1"/>
  <c r="O70" i="1"/>
  <c r="P13" i="1"/>
  <c r="Q13" i="1" l="1"/>
  <c r="P70" i="1"/>
  <c r="P91" i="1"/>
  <c r="R13" i="1" l="1"/>
  <c r="Q91" i="1"/>
  <c r="Q70" i="1"/>
  <c r="S13" i="1" l="1"/>
  <c r="R91" i="1"/>
  <c r="R70" i="1"/>
  <c r="S70" i="1" l="1"/>
  <c r="S91" i="1"/>
</calcChain>
</file>

<file path=xl/sharedStrings.xml><?xml version="1.0" encoding="utf-8"?>
<sst xmlns="http://schemas.openxmlformats.org/spreadsheetml/2006/main" count="115" uniqueCount="93">
  <si>
    <t xml:space="preserve"> Forward</t>
  </si>
  <si>
    <t>SCE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</si>
  <si>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</si>
  <si>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</si>
  <si>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</si>
  <si>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</si>
  <si>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</si>
  <si>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GLW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</si>
  <si>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</si>
  <si>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</si>
  <si>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</si>
  <si>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</si>
  <si>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</si>
  <si>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</si>
  <si>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</si>
  <si>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Already reflected in rates **</t>
  </si>
  <si>
    <t>*Estrella Substation Project - 230 kV</t>
  </si>
  <si>
    <t>Gates 500 kV Dynamic Reactive Support Project***</t>
  </si>
  <si>
    <t>Phasor measurement units (assumed all high voltage for simplicity)</t>
  </si>
  <si>
    <t>Round Mountain 500 kV Dynamic Reactive Support Project***</t>
  </si>
  <si>
    <t>Gamebird 230/138 kV Transformer Upgrade***</t>
  </si>
  <si>
    <t>*Estrella Substation Project - 230 kV (PG&amp;E Project Component)</t>
  </si>
  <si>
    <t>*Glenn 230/60 kV Transformer No. 1 Replacement</t>
  </si>
  <si>
    <t>*Pittsburg 230/115 kV Transformer Capacity Increase</t>
  </si>
  <si>
    <t>*Rio Oso 230/115 kV Transformer Upgrades</t>
  </si>
  <si>
    <t>*Wilson 115 kV Reinforcement</t>
  </si>
  <si>
    <t>East Shore 230 kV Bus Terminals Reconfiguration***</t>
  </si>
  <si>
    <t>GoldHill 230/115 kV T/F Addition Project***</t>
  </si>
  <si>
    <t>Lockeford-Lodi Area 230 kV Development</t>
  </si>
  <si>
    <t>Martin 230 kV Bus Extension</t>
  </si>
  <si>
    <t>Midway-Kern PP #2 230 kV Line</t>
  </si>
  <si>
    <t>Monta Vista 230 kV Bus Upgrade</t>
  </si>
  <si>
    <t>Moraga 230 kV Bus Upgrade***</t>
  </si>
  <si>
    <t>Moraga-Castro Valley 230 kV Line Capacity Increase Project</t>
  </si>
  <si>
    <t>Newark 230/115 kV Transformer Bank #7 Circuit Breaker Addition***</t>
  </si>
  <si>
    <t>Rio Oso Area 230 kV Voltage Support</t>
  </si>
  <si>
    <t>Tesla 230 kV Bus Series Reactor Project (Central Valley Area)***</t>
  </si>
  <si>
    <t>Jefferson 230 kV Bus Upgrade***</t>
  </si>
  <si>
    <t>Vaca Dixon-Lakeville 230 kV Corridor Series Compensation</t>
  </si>
  <si>
    <t>Cottonwood 230/115 kV Transformers 1 and 4 Replacement Project</t>
  </si>
  <si>
    <t>Midway-Kern PP Nos. 1,3 and 4 230 kV Lines Capacity Increase</t>
  </si>
  <si>
    <t>Ravenswood 230/115 kV transformer #1 Limiting Facility Upgrade</t>
  </si>
  <si>
    <t>Alberhill</t>
  </si>
  <si>
    <t>Yes</t>
  </si>
  <si>
    <t>No</t>
  </si>
  <si>
    <t>Lugo Substation Install new 500 kV CBs for AA Banks</t>
  </si>
  <si>
    <t>Lugo-Victorville 500 kV Upgrade (SCE Portion)</t>
  </si>
  <si>
    <t>Mesa Loop-in</t>
  </si>
  <si>
    <t>Method of Service for Wildlife 230/66 kV Substation</t>
  </si>
  <si>
    <t>Moorpark-Pardee 4th 230 kV circuit+A59</t>
  </si>
  <si>
    <t>Pardee-Sylmar 230 kV Line Rating Increase Project***</t>
  </si>
  <si>
    <t>Artesian 230 kV Sub &amp; loop-in TL23051</t>
  </si>
  <si>
    <t>Southern Orange County Reliability Upgrade Project - Alternative 3</t>
  </si>
  <si>
    <t>TOTAL ($M)</t>
  </si>
  <si>
    <t>Policy and economic (RTPP) to be updated with total capital cost including AFUDC at year of capitalization (commissioning)</t>
  </si>
  <si>
    <t xml:space="preserve">IID S-Line Upgrade </t>
  </si>
  <si>
    <t>Delaney-Colorado River 500 kV line (Ten West Link) and terminations</t>
  </si>
  <si>
    <t>Harry Allen-Eldorado 500 kV line</t>
  </si>
  <si>
    <t>Warnerville-Bellota 230 kV Line Reconductoring</t>
  </si>
  <si>
    <t>Moss Landing-Panoche 230 kV Path Upgrade</t>
  </si>
  <si>
    <t>Lugo – Eldorado-Mohave series cap and terminal equipment upgrade</t>
  </si>
  <si>
    <t>Non-RTPP Driven Projects - to be updated with total capital cost including AFUDC at year of capitalization (commissioning)</t>
  </si>
  <si>
    <t>Colorado River Substation Expansion</t>
  </si>
  <si>
    <t>Red Bluff 2nd 'AA' Bank</t>
  </si>
  <si>
    <t>Calcite</t>
  </si>
  <si>
    <t>* Consists of above and below 200 kV components</t>
  </si>
  <si>
    <t xml:space="preserve">***Costs based on high range of the approved request window submissions. </t>
  </si>
  <si>
    <t>Total</t>
  </si>
  <si>
    <t>** Based on Annualy Filed PTO TRR Data on ISO Website-CAISO January 01, 2020 TAC Rates (updated as of January 16, 2020)-SCE(  Based on SCE's TO2021 Formula Annual Update, Effective 1/1/2021)</t>
  </si>
  <si>
    <t>Gates 500 kV Dynamic Reactive Support Project (PG&amp;E Project Component)</t>
  </si>
  <si>
    <t>Round Mountain 500 kV Dynamic Reactive Support Project (PG&amp;E Project Component)</t>
  </si>
  <si>
    <t>Total(21-22)</t>
  </si>
  <si>
    <r>
      <t xml:space="preserve">2021-2022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</si>
  <si>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>Delete Projects(strike-through) if project was completed in 2021 and costs are in rate base</t>
  </si>
  <si>
    <t>Vasona-Metcalf 230 kV Line Limiting Elements Removal Project (Greater Bay Area)</t>
  </si>
  <si>
    <t>Cortina 230/115/60 kV Bank #1 Replacement (Sacramento Division)</t>
  </si>
  <si>
    <t xml:space="preserve">Contra Costa 230 kV Line Terminals Reconfiguration </t>
  </si>
  <si>
    <t>TRTP Environmental Restoration/ Remediation</t>
  </si>
  <si>
    <t>*Midway-Andrew 230 kV Project ( North of Mesa - On Hold)</t>
  </si>
  <si>
    <t>*Wheeler Ridge Junction Station (On Hold)</t>
  </si>
  <si>
    <t>San Jose Area HVDC Line (Newark - NRS)</t>
  </si>
  <si>
    <t>San Jose Area HVDC Line (Metcalf – San Jose)</t>
  </si>
  <si>
    <t>Metcalf 230 kV Substation Circuit Breaker #No 292 Upgrade</t>
  </si>
  <si>
    <t>Table Mountain second 500/230 kV transformer</t>
  </si>
  <si>
    <t>Atlantic 230/60 kV transformer voltage regulator</t>
  </si>
  <si>
    <t>Devers 230 kV Reconfiguration Project</t>
  </si>
  <si>
    <t>Victor 230 kV Switchrack Reconfiguration</t>
  </si>
  <si>
    <t>Laguna Bell-Mesa No. 1 230 kV Line Rating Increase Project</t>
  </si>
  <si>
    <t>Reconductor Delevan-Cortina 230kV line</t>
  </si>
  <si>
    <t>New Collinsville 500 kV substation</t>
  </si>
  <si>
    <t>New Manning 500 kV substation</t>
  </si>
  <si>
    <t>GLW/VEA area upgrades</t>
  </si>
  <si>
    <t>Installing 10 ohms series reactors on the PG&amp;E’s Moss Landing – Las Aguilas 230 kV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</si>
</sst>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261CF0"/>
      <name val="Arial Narrow"/>
      <family val="2"/>
    </font>
    <font>
      <strike/>
      <sz val="11"/>
      <name val="Arial Narrow"/>
      <family val="2"/>
    </font>
    <font>
      <sz val="10"/>
      <name val="Arial"/>
      <family val="2"/>
    </font>
    <font>
      <sz val="11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4" fillId="0" borderId="0" xfId="0" applyFont="1" applyAlignment="1"/>
    <xf numFmtId="0" fontId="4" fillId="2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3" borderId="0" xfId="0" applyFont="1" applyFill="1"/>
    <xf numFmtId="1" fontId="4" fillId="4" borderId="0" xfId="0" applyNumberFormat="1" applyFont="1" applyFill="1"/>
    <xf numFmtId="0" fontId="4" fillId="4" borderId="0" xfId="0" applyFont="1" applyFill="1"/>
    <xf numFmtId="0" fontId="4" fillId="0" borderId="0" xfId="0" applyFont="1" applyFill="1" applyAlignment="1"/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6" borderId="0" xfId="0" applyFont="1" applyFill="1"/>
    <xf numFmtId="0" fontId="4" fillId="7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4" fillId="8" borderId="0" xfId="0" applyFont="1" applyFill="1" applyAlignment="1">
      <alignment vertical="center"/>
    </xf>
    <xf numFmtId="0" fontId="4" fillId="8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10" fillId="6" borderId="2" xfId="0" applyFont="1" applyFill="1" applyBorder="1" applyAlignment="1">
      <alignment horizontal="left" vertical="center" wrapText="1"/>
    </xf>
    <xf numFmtId="1" fontId="10" fillId="6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2" fontId="4" fillId="9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vertical="center"/>
    </xf>
    <xf numFmtId="2" fontId="4" fillId="6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 wrapText="1"/>
    </xf>
    <xf numFmtId="1" fontId="14" fillId="8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vertical="center"/>
    </xf>
    <xf numFmtId="2" fontId="14" fillId="8" borderId="2" xfId="0" applyNumberFormat="1" applyFont="1" applyFill="1" applyBorder="1" applyAlignment="1">
      <alignment vertical="center"/>
    </xf>
    <xf numFmtId="0" fontId="4" fillId="3" borderId="2" xfId="0" applyFont="1" applyFill="1" applyBorder="1"/>
    <xf numFmtId="0" fontId="4" fillId="2" borderId="2" xfId="0" applyFont="1" applyFill="1" applyBorder="1"/>
    <xf numFmtId="0" fontId="0" fillId="8" borderId="2" xfId="0" applyFill="1" applyBorder="1"/>
    <xf numFmtId="1" fontId="8" fillId="5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1" fontId="4" fillId="0" borderId="2" xfId="0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/>
    <cellStyle name="Normal 2 2" xfId="4"/>
    <cellStyle name="Normal 738" xfId="2"/>
  </cellStyles>
  <dxfs count="0"/>
  <tableStyles count="0" defaultTableStyle="TableStyleMedium2" defaultPivotStyle="PivotStyleLight16"/>
  <colors>
    <mruColors>
      <color rgb="FFCBA9E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03"/>
  <sheetViews>
    <sheetView tabSelected="1" zoomScale="90" zoomScaleNormal="90" workbookViewId="0">
      <pane xSplit="1" ySplit="13" topLeftCell="B62" activePane="bottomRight" state="frozen"/>
      <selection pane="topRight" activeCell="C1" sqref="C1"/>
      <selection pane="bottomLeft" activeCell="A8" sqref="A8"/>
      <selection pane="bottomRight" activeCell="V39" sqref="V39"/>
    </sheetView>
  </sheetViews>
  <sheetFormatPr defaultColWidth="9.140625" defaultRowHeight="24.75" customHeight="1" x14ac:dyDescent="0.3"/>
  <cols>
    <col min="1" max="1" width="59" style="4" customWidth="1"/>
    <col min="2" max="2" width="6.5703125" style="2" customWidth="1"/>
    <col min="3" max="3" width="12.5703125" style="3" customWidth="1"/>
    <col min="4" max="4" width="14.5703125" style="3" bestFit="1" customWidth="1"/>
    <col min="5" max="8" width="7.42578125" style="3" customWidth="1"/>
    <col min="9" max="14" width="7.42578125" style="4" customWidth="1"/>
    <col min="15" max="19" width="7.42578125" style="2" customWidth="1"/>
    <col min="20" max="20" width="25.85546875" bestFit="1" customWidth="1"/>
  </cols>
  <sheetData>
    <row r="1" spans="1:20" ht="24.75" customHeight="1" x14ac:dyDescent="0.3">
      <c r="A1" s="1" t="s">
        <v>72</v>
      </c>
      <c r="J1" s="2"/>
      <c r="O1" s="4"/>
      <c r="P1" s="5"/>
      <c r="Q1" s="5"/>
      <c r="R1" s="6"/>
    </row>
    <row r="2" spans="1:20" ht="16.5" x14ac:dyDescent="0.3">
      <c r="A2" s="7">
        <v>2022</v>
      </c>
      <c r="B2" s="8" t="s">
        <v>0</v>
      </c>
      <c r="I2" s="3"/>
      <c r="J2" s="2"/>
      <c r="K2" s="9" t="s">
        <v>1</v>
      </c>
      <c r="L2" s="10"/>
      <c r="M2" s="10"/>
      <c r="N2" s="10"/>
      <c r="O2" s="10"/>
      <c r="P2" s="11"/>
      <c r="Q2" s="12"/>
      <c r="R2" s="12"/>
    </row>
    <row r="3" spans="1:20" ht="15" customHeight="1" x14ac:dyDescent="0.3">
      <c r="A3" s="13" t="s">
        <v>73</v>
      </c>
      <c r="I3" s="3"/>
      <c r="J3" s="2"/>
      <c r="K3" s="9" t="s">
        <v>2</v>
      </c>
      <c r="L3" s="14"/>
      <c r="M3" s="14"/>
      <c r="N3" s="14"/>
      <c r="O3" s="14"/>
      <c r="P3" s="11"/>
      <c r="Q3" s="12"/>
      <c r="R3" s="12"/>
    </row>
    <row r="4" spans="1:20" ht="18" customHeight="1" x14ac:dyDescent="0.3">
      <c r="A4" s="1"/>
      <c r="I4" s="3"/>
      <c r="J4" s="2"/>
      <c r="K4" s="9" t="s">
        <v>3</v>
      </c>
      <c r="L4" s="15"/>
      <c r="M4" s="15"/>
      <c r="N4" s="16"/>
      <c r="O4" s="15"/>
      <c r="P4" s="11"/>
      <c r="Q4" s="12"/>
      <c r="R4" s="12"/>
    </row>
    <row r="5" spans="1:20" ht="23.25" customHeight="1" x14ac:dyDescent="0.3">
      <c r="A5" s="1" t="s">
        <v>4</v>
      </c>
      <c r="I5" s="3"/>
      <c r="J5" s="2"/>
      <c r="K5" s="9" t="s">
        <v>5</v>
      </c>
      <c r="L5" s="46"/>
      <c r="M5" s="46"/>
      <c r="N5" s="46"/>
      <c r="O5" s="46"/>
      <c r="P5" s="12"/>
      <c r="Q5" s="12"/>
      <c r="R5" s="12"/>
    </row>
    <row r="6" spans="1:20" ht="17.25" customHeight="1" x14ac:dyDescent="0.3">
      <c r="A6" s="1" t="s">
        <v>6</v>
      </c>
      <c r="I6" s="3"/>
      <c r="J6" s="2"/>
      <c r="K6" s="9" t="s">
        <v>7</v>
      </c>
      <c r="L6" s="50"/>
      <c r="M6" s="50"/>
      <c r="N6" s="50"/>
      <c r="O6" s="50"/>
      <c r="P6" s="12"/>
      <c r="Q6" s="12"/>
      <c r="R6" s="12"/>
    </row>
    <row r="7" spans="1:20" ht="18.75" customHeight="1" x14ac:dyDescent="0.3">
      <c r="J7" s="2"/>
      <c r="K7" s="9" t="s">
        <v>8</v>
      </c>
      <c r="L7" s="2"/>
      <c r="N7" s="2"/>
      <c r="O7" s="4"/>
      <c r="P7" s="12"/>
      <c r="Q7" s="12"/>
      <c r="R7" s="12"/>
    </row>
    <row r="8" spans="1:20" ht="18.75" customHeight="1" x14ac:dyDescent="0.3">
      <c r="A8" s="1"/>
      <c r="J8" s="2"/>
      <c r="K8" s="17" t="s">
        <v>9</v>
      </c>
      <c r="L8" s="45"/>
      <c r="M8" s="45"/>
      <c r="N8" s="45"/>
      <c r="O8" s="45"/>
      <c r="P8" s="12"/>
      <c r="Q8" s="12"/>
      <c r="R8" s="12"/>
    </row>
    <row r="9" spans="1:20" ht="22.5" customHeight="1" x14ac:dyDescent="0.3">
      <c r="A9" s="1" t="s">
        <v>10</v>
      </c>
      <c r="J9" s="2"/>
      <c r="K9" s="2"/>
      <c r="M9" s="2"/>
    </row>
    <row r="10" spans="1:20" ht="24.75" customHeight="1" x14ac:dyDescent="0.3">
      <c r="A10" s="18" t="s">
        <v>11</v>
      </c>
      <c r="J10" s="2"/>
      <c r="K10" s="2"/>
      <c r="M10" s="2"/>
    </row>
    <row r="11" spans="1:20" ht="24.75" customHeight="1" x14ac:dyDescent="0.3">
      <c r="A11" s="18" t="s">
        <v>12</v>
      </c>
      <c r="J11" s="2"/>
      <c r="K11" s="2"/>
      <c r="M11" s="2"/>
    </row>
    <row r="12" spans="1:20" ht="22.5" customHeight="1" x14ac:dyDescent="0.3">
      <c r="A12" s="18"/>
    </row>
    <row r="13" spans="1:20" ht="42" customHeight="1" x14ac:dyDescent="0.25">
      <c r="A13" s="19" t="s">
        <v>13</v>
      </c>
      <c r="B13" s="19" t="s">
        <v>14</v>
      </c>
      <c r="C13" s="19" t="s">
        <v>71</v>
      </c>
      <c r="D13" s="19" t="s">
        <v>15</v>
      </c>
      <c r="E13" s="19">
        <f>A2</f>
        <v>2022</v>
      </c>
      <c r="F13" s="19">
        <f t="shared" ref="F13:S13" si="0">E13+1</f>
        <v>2023</v>
      </c>
      <c r="G13" s="19">
        <f t="shared" si="0"/>
        <v>2024</v>
      </c>
      <c r="H13" s="19">
        <f t="shared" si="0"/>
        <v>2025</v>
      </c>
      <c r="I13" s="19">
        <f t="shared" si="0"/>
        <v>2026</v>
      </c>
      <c r="J13" s="19">
        <f t="shared" si="0"/>
        <v>2027</v>
      </c>
      <c r="K13" s="19">
        <f t="shared" si="0"/>
        <v>2028</v>
      </c>
      <c r="L13" s="19">
        <f t="shared" si="0"/>
        <v>2029</v>
      </c>
      <c r="M13" s="19">
        <f t="shared" si="0"/>
        <v>2030</v>
      </c>
      <c r="N13" s="19">
        <f t="shared" si="0"/>
        <v>2031</v>
      </c>
      <c r="O13" s="19">
        <f t="shared" si="0"/>
        <v>2032</v>
      </c>
      <c r="P13" s="19">
        <f t="shared" si="0"/>
        <v>2033</v>
      </c>
      <c r="Q13" s="19">
        <f t="shared" si="0"/>
        <v>2034</v>
      </c>
      <c r="R13" s="19">
        <f t="shared" si="0"/>
        <v>2035</v>
      </c>
      <c r="S13" s="19">
        <f t="shared" si="0"/>
        <v>2036</v>
      </c>
    </row>
    <row r="14" spans="1:20" s="4" customFormat="1" ht="24.75" customHeight="1" x14ac:dyDescent="0.3">
      <c r="A14" s="38" t="s">
        <v>16</v>
      </c>
      <c r="B14" s="21"/>
      <c r="C14" s="59">
        <f>SUM(D14:S14)</f>
        <v>55</v>
      </c>
      <c r="D14" s="60"/>
      <c r="E14" s="59"/>
      <c r="F14" s="59"/>
      <c r="G14" s="59">
        <v>45</v>
      </c>
      <c r="H14" s="59">
        <v>10</v>
      </c>
      <c r="I14" s="59"/>
      <c r="J14" s="59"/>
      <c r="K14" s="59"/>
      <c r="L14" s="59"/>
      <c r="M14" s="59"/>
      <c r="N14" s="59"/>
      <c r="O14" s="59"/>
      <c r="P14" s="59"/>
      <c r="Q14" s="59"/>
      <c r="R14" s="61"/>
      <c r="S14" s="61"/>
    </row>
    <row r="15" spans="1:20" s="2" customFormat="1" ht="24.75" customHeight="1" x14ac:dyDescent="0.3">
      <c r="A15" s="38" t="s">
        <v>17</v>
      </c>
      <c r="B15" s="22"/>
      <c r="C15" s="59">
        <f t="shared" ref="C15:C62" si="1">SUM(D15:S15)</f>
        <v>250</v>
      </c>
      <c r="D15" s="61"/>
      <c r="E15" s="61"/>
      <c r="F15" s="61"/>
      <c r="G15" s="61"/>
      <c r="H15" s="61"/>
      <c r="I15" s="61"/>
      <c r="J15" s="61">
        <v>250</v>
      </c>
      <c r="K15" s="61"/>
      <c r="L15" s="61"/>
      <c r="M15" s="61"/>
      <c r="N15" s="61"/>
      <c r="O15" s="61"/>
      <c r="P15" s="61"/>
      <c r="Q15" s="61"/>
      <c r="R15" s="61"/>
      <c r="S15" s="61"/>
      <c r="T15" s="4"/>
    </row>
    <row r="16" spans="1:20" s="4" customFormat="1" ht="36" customHeight="1" x14ac:dyDescent="0.3">
      <c r="A16" s="37" t="s">
        <v>18</v>
      </c>
      <c r="B16" s="20"/>
      <c r="C16" s="62">
        <f t="shared" si="1"/>
        <v>11</v>
      </c>
      <c r="D16" s="63"/>
      <c r="E16" s="63"/>
      <c r="F16" s="63"/>
      <c r="G16" s="64">
        <v>11</v>
      </c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20" s="2" customFormat="1" ht="24.75" customHeight="1" x14ac:dyDescent="0.3">
      <c r="A17" s="38" t="s">
        <v>19</v>
      </c>
      <c r="B17" s="22"/>
      <c r="C17" s="59">
        <f t="shared" si="1"/>
        <v>190</v>
      </c>
      <c r="D17" s="61"/>
      <c r="E17" s="61"/>
      <c r="F17" s="61"/>
      <c r="G17" s="61"/>
      <c r="H17" s="61"/>
      <c r="I17" s="61"/>
      <c r="J17" s="61">
        <v>190</v>
      </c>
      <c r="K17" s="61"/>
      <c r="L17" s="61"/>
      <c r="M17" s="61"/>
      <c r="N17" s="61"/>
      <c r="O17" s="61"/>
      <c r="P17" s="61"/>
      <c r="Q17" s="61"/>
      <c r="R17" s="61"/>
      <c r="S17" s="61"/>
      <c r="T17" s="4"/>
    </row>
    <row r="18" spans="1:20" s="2" customFormat="1" ht="24.75" customHeight="1" x14ac:dyDescent="0.3">
      <c r="A18" s="56" t="s">
        <v>20</v>
      </c>
      <c r="B18" s="49"/>
      <c r="C18" s="67">
        <f t="shared" si="1"/>
        <v>15</v>
      </c>
      <c r="D18" s="68">
        <v>14</v>
      </c>
      <c r="E18" s="68"/>
      <c r="F18" s="68">
        <v>1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1:20" s="4" customFormat="1" ht="24.75" customHeight="1" x14ac:dyDescent="0.3">
      <c r="A19" s="38" t="s">
        <v>21</v>
      </c>
      <c r="B19" s="21"/>
      <c r="C19" s="59">
        <f t="shared" si="1"/>
        <v>19.399999999999999</v>
      </c>
      <c r="D19" s="69"/>
      <c r="E19" s="61"/>
      <c r="F19" s="61"/>
      <c r="G19" s="61"/>
      <c r="H19" s="61"/>
      <c r="I19" s="61">
        <v>19.399999999999999</v>
      </c>
      <c r="J19" s="69"/>
      <c r="K19" s="61"/>
      <c r="L19" s="61"/>
      <c r="M19" s="61"/>
      <c r="N19" s="61"/>
      <c r="O19" s="61"/>
      <c r="P19" s="61"/>
      <c r="Q19" s="61"/>
      <c r="R19" s="61"/>
      <c r="S19" s="61"/>
    </row>
    <row r="20" spans="1:20" s="4" customFormat="1" ht="24.75" customHeight="1" x14ac:dyDescent="0.3">
      <c r="A20" s="44" t="s">
        <v>69</v>
      </c>
      <c r="B20" s="21"/>
      <c r="C20" s="59">
        <f t="shared" si="1"/>
        <v>94.5</v>
      </c>
      <c r="D20" s="60"/>
      <c r="E20" s="61"/>
      <c r="F20" s="61"/>
      <c r="G20" s="61">
        <v>94.5</v>
      </c>
      <c r="H20" s="61"/>
      <c r="I20" s="61"/>
      <c r="J20" s="69"/>
      <c r="K20" s="61"/>
      <c r="L20" s="61"/>
      <c r="M20" s="61"/>
      <c r="N20" s="61"/>
      <c r="O20" s="61"/>
      <c r="P20" s="61"/>
      <c r="Q20" s="61"/>
      <c r="R20" s="61"/>
      <c r="S20" s="61"/>
    </row>
    <row r="21" spans="1:20" s="4" customFormat="1" ht="34.5" customHeight="1" x14ac:dyDescent="0.3">
      <c r="A21" s="44" t="s">
        <v>70</v>
      </c>
      <c r="B21" s="21"/>
      <c r="C21" s="59">
        <f t="shared" si="1"/>
        <v>78</v>
      </c>
      <c r="D21" s="60"/>
      <c r="E21" s="61"/>
      <c r="F21" s="61"/>
      <c r="G21" s="61">
        <v>78</v>
      </c>
      <c r="H21" s="61"/>
      <c r="I21" s="61"/>
      <c r="J21" s="69"/>
      <c r="K21" s="61"/>
      <c r="L21" s="61"/>
      <c r="M21" s="61"/>
      <c r="N21" s="61"/>
      <c r="O21" s="61"/>
      <c r="P21" s="61"/>
      <c r="Q21" s="61"/>
      <c r="R21" s="61"/>
      <c r="S21" s="61"/>
    </row>
    <row r="22" spans="1:20" s="4" customFormat="1" ht="24.75" customHeight="1" x14ac:dyDescent="0.3">
      <c r="A22" s="38" t="s">
        <v>22</v>
      </c>
      <c r="B22" s="21"/>
      <c r="C22" s="59">
        <f t="shared" si="1"/>
        <v>8</v>
      </c>
      <c r="D22" s="69"/>
      <c r="E22" s="61">
        <v>8</v>
      </c>
      <c r="F22" s="61"/>
      <c r="G22" s="61"/>
      <c r="H22" s="61"/>
      <c r="I22" s="61"/>
      <c r="J22" s="69"/>
      <c r="K22" s="61"/>
      <c r="L22" s="61"/>
      <c r="M22" s="61"/>
      <c r="N22" s="61"/>
      <c r="O22" s="61"/>
      <c r="P22" s="61"/>
      <c r="Q22" s="61"/>
      <c r="R22" s="61"/>
      <c r="S22" s="61"/>
    </row>
    <row r="23" spans="1:20" s="4" customFormat="1" ht="24.75" customHeight="1" x14ac:dyDescent="0.3">
      <c r="A23" s="38" t="s">
        <v>23</v>
      </c>
      <c r="B23" s="21"/>
      <c r="C23" s="59">
        <f t="shared" si="1"/>
        <v>7.2</v>
      </c>
      <c r="D23" s="69"/>
      <c r="E23" s="61"/>
      <c r="F23" s="61"/>
      <c r="G23" s="61"/>
      <c r="H23" s="61">
        <v>7.2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1:20" s="4" customFormat="1" ht="24.75" customHeight="1" x14ac:dyDescent="0.3">
      <c r="A24" s="38" t="s">
        <v>24</v>
      </c>
      <c r="B24" s="21"/>
      <c r="C24" s="59">
        <f t="shared" si="1"/>
        <v>15.6</v>
      </c>
      <c r="D24" s="69"/>
      <c r="E24" s="61"/>
      <c r="F24" s="61"/>
      <c r="G24" s="61">
        <v>15.6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20" s="4" customFormat="1" ht="24.75" customHeight="1" x14ac:dyDescent="0.3">
      <c r="A25" s="38" t="s">
        <v>25</v>
      </c>
      <c r="B25" s="21"/>
      <c r="C25" s="59">
        <f t="shared" si="1"/>
        <v>23</v>
      </c>
      <c r="D25" s="61"/>
      <c r="E25" s="61"/>
      <c r="F25" s="61"/>
      <c r="G25" s="61"/>
      <c r="H25" s="61"/>
      <c r="I25" s="61"/>
      <c r="J25" s="61">
        <v>23</v>
      </c>
      <c r="K25" s="61"/>
      <c r="L25" s="61"/>
      <c r="M25" s="61"/>
      <c r="N25" s="61"/>
      <c r="O25" s="61"/>
      <c r="P25" s="61"/>
      <c r="Q25" s="61"/>
      <c r="R25" s="61"/>
      <c r="S25" s="61"/>
    </row>
    <row r="26" spans="1:20" s="4" customFormat="1" ht="24.75" customHeight="1" x14ac:dyDescent="0.3">
      <c r="A26" s="38" t="s">
        <v>26</v>
      </c>
      <c r="B26" s="21"/>
      <c r="C26" s="59">
        <f t="shared" si="1"/>
        <v>2.6</v>
      </c>
      <c r="D26" s="69"/>
      <c r="E26" s="61"/>
      <c r="F26" s="61"/>
      <c r="G26" s="61"/>
      <c r="H26" s="61"/>
      <c r="I26" s="61">
        <v>2.6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20" s="4" customFormat="1" ht="24.75" customHeight="1" x14ac:dyDescent="0.3">
      <c r="A27" s="38" t="s">
        <v>27</v>
      </c>
      <c r="B27" s="22"/>
      <c r="C27" s="59">
        <f t="shared" si="1"/>
        <v>7.2</v>
      </c>
      <c r="D27" s="61"/>
      <c r="E27" s="61"/>
      <c r="F27" s="61"/>
      <c r="G27" s="61"/>
      <c r="H27" s="61"/>
      <c r="I27" s="61"/>
      <c r="J27" s="61"/>
      <c r="K27" s="61">
        <v>7.2</v>
      </c>
      <c r="L27" s="61"/>
      <c r="M27" s="61"/>
      <c r="N27" s="61"/>
      <c r="O27" s="61"/>
      <c r="P27" s="61"/>
      <c r="Q27" s="61"/>
      <c r="R27" s="61"/>
      <c r="S27" s="61"/>
    </row>
    <row r="28" spans="1:20" s="4" customFormat="1" ht="24.75" customHeight="1" x14ac:dyDescent="0.3">
      <c r="A28" s="39" t="s">
        <v>28</v>
      </c>
      <c r="B28" s="22"/>
      <c r="C28" s="59">
        <f t="shared" si="1"/>
        <v>90</v>
      </c>
      <c r="D28" s="61"/>
      <c r="E28" s="61"/>
      <c r="F28" s="61"/>
      <c r="G28" s="61"/>
      <c r="H28" s="61"/>
      <c r="I28" s="61"/>
      <c r="J28" s="61">
        <v>90</v>
      </c>
      <c r="K28" s="61"/>
      <c r="L28" s="61"/>
      <c r="M28" s="61"/>
      <c r="N28" s="61"/>
      <c r="O28" s="61"/>
      <c r="P28" s="61"/>
      <c r="Q28" s="61"/>
      <c r="R28" s="61"/>
      <c r="S28" s="61"/>
    </row>
    <row r="29" spans="1:20" s="4" customFormat="1" ht="24.75" customHeight="1" x14ac:dyDescent="0.3">
      <c r="A29" s="38" t="s">
        <v>29</v>
      </c>
      <c r="B29" s="22"/>
      <c r="C29" s="59">
        <f t="shared" si="1"/>
        <v>284</v>
      </c>
      <c r="D29" s="61"/>
      <c r="E29" s="61"/>
      <c r="F29" s="61"/>
      <c r="G29" s="61">
        <v>284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1:20" s="4" customFormat="1" ht="24.75" customHeight="1" x14ac:dyDescent="0.3">
      <c r="A30" s="38" t="s">
        <v>30</v>
      </c>
      <c r="B30" s="21"/>
      <c r="C30" s="59">
        <f t="shared" si="1"/>
        <v>7</v>
      </c>
      <c r="D30" s="70"/>
      <c r="E30" s="61"/>
      <c r="F30" s="61"/>
      <c r="G30" s="61">
        <v>7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20" s="4" customFormat="1" ht="24.75" customHeight="1" x14ac:dyDescent="0.3">
      <c r="A31" s="38" t="s">
        <v>31</v>
      </c>
      <c r="B31" s="21"/>
      <c r="C31" s="59">
        <f t="shared" si="1"/>
        <v>64</v>
      </c>
      <c r="D31" s="69"/>
      <c r="E31" s="61"/>
      <c r="F31" s="61"/>
      <c r="G31" s="61">
        <v>64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20" s="4" customFormat="1" ht="24.75" customHeight="1" x14ac:dyDescent="0.3">
      <c r="A32" s="38" t="s">
        <v>32</v>
      </c>
      <c r="B32" s="21"/>
      <c r="C32" s="59">
        <f t="shared" si="1"/>
        <v>19</v>
      </c>
      <c r="D32" s="69"/>
      <c r="E32" s="61"/>
      <c r="F32" s="61"/>
      <c r="G32" s="61"/>
      <c r="H32" s="61"/>
      <c r="I32" s="61"/>
      <c r="J32" s="61">
        <v>19</v>
      </c>
      <c r="K32" s="61"/>
      <c r="L32" s="61"/>
      <c r="M32" s="61"/>
      <c r="N32" s="61"/>
      <c r="O32" s="61"/>
      <c r="P32" s="61"/>
      <c r="Q32" s="61"/>
      <c r="R32" s="61"/>
      <c r="S32" s="61"/>
    </row>
    <row r="33" spans="1:19" s="4" customFormat="1" ht="24.75" customHeight="1" x14ac:dyDescent="0.3">
      <c r="A33" s="38" t="s">
        <v>33</v>
      </c>
      <c r="B33" s="21"/>
      <c r="C33" s="59">
        <f t="shared" si="1"/>
        <v>4.5</v>
      </c>
      <c r="D33" s="69"/>
      <c r="E33" s="61"/>
      <c r="F33" s="61"/>
      <c r="G33" s="61">
        <v>4.5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s="4" customFormat="1" ht="24.75" customHeight="1" x14ac:dyDescent="0.3">
      <c r="A34" s="38" t="s">
        <v>34</v>
      </c>
      <c r="B34" s="21"/>
      <c r="C34" s="59">
        <f t="shared" si="1"/>
        <v>4.5999999999999996</v>
      </c>
      <c r="D34" s="69"/>
      <c r="E34" s="61"/>
      <c r="F34" s="61"/>
      <c r="G34" s="61"/>
      <c r="H34" s="61"/>
      <c r="I34" s="61">
        <v>4.5999999999999996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19" s="4" customFormat="1" ht="24.75" customHeight="1" x14ac:dyDescent="0.3">
      <c r="A35" s="38" t="s">
        <v>35</v>
      </c>
      <c r="B35" s="22"/>
      <c r="C35" s="59">
        <f t="shared" si="1"/>
        <v>44</v>
      </c>
      <c r="D35" s="69"/>
      <c r="E35" s="61"/>
      <c r="F35" s="61"/>
      <c r="G35" s="61">
        <v>44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 s="4" customFormat="1" ht="24.75" customHeight="1" x14ac:dyDescent="0.3">
      <c r="A36" s="38" t="s">
        <v>36</v>
      </c>
      <c r="B36" s="22"/>
      <c r="C36" s="59">
        <f t="shared" si="1"/>
        <v>25</v>
      </c>
      <c r="D36" s="61"/>
      <c r="E36" s="61"/>
      <c r="F36" s="61">
        <v>25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19" s="4" customFormat="1" ht="24.75" customHeight="1" x14ac:dyDescent="0.3">
      <c r="A37" s="38" t="s">
        <v>37</v>
      </c>
      <c r="B37" s="22"/>
      <c r="C37" s="59">
        <f t="shared" si="1"/>
        <v>16</v>
      </c>
      <c r="D37" s="61"/>
      <c r="E37" s="61"/>
      <c r="F37" s="61"/>
      <c r="G37" s="61"/>
      <c r="H37" s="61"/>
      <c r="I37" s="61">
        <v>16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s="4" customFormat="1" ht="24.75" customHeight="1" x14ac:dyDescent="0.3">
      <c r="A38" s="38" t="s">
        <v>38</v>
      </c>
      <c r="B38" s="21"/>
      <c r="C38" s="59">
        <f t="shared" si="1"/>
        <v>20</v>
      </c>
      <c r="D38" s="69"/>
      <c r="E38" s="61"/>
      <c r="F38" s="71"/>
      <c r="G38" s="61"/>
      <c r="H38" s="61"/>
      <c r="I38" s="61"/>
      <c r="J38" s="61"/>
      <c r="K38" s="61">
        <v>20</v>
      </c>
      <c r="L38" s="61"/>
      <c r="M38" s="61"/>
      <c r="N38" s="61"/>
      <c r="O38" s="61"/>
      <c r="P38" s="61"/>
      <c r="Q38" s="61"/>
      <c r="R38" s="61"/>
      <c r="S38" s="61"/>
    </row>
    <row r="39" spans="1:19" s="4" customFormat="1" ht="24.75" customHeight="1" x14ac:dyDescent="0.3">
      <c r="A39" s="14" t="s">
        <v>39</v>
      </c>
      <c r="B39" s="21"/>
      <c r="C39" s="59">
        <f t="shared" si="1"/>
        <v>13.725000000000001</v>
      </c>
      <c r="D39" s="69"/>
      <c r="E39" s="61"/>
      <c r="F39" s="61"/>
      <c r="G39" s="61">
        <f>30*0.4575</f>
        <v>13.725000000000001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s="4" customFormat="1" ht="24.75" customHeight="1" x14ac:dyDescent="0.3">
      <c r="A40" s="94" t="s">
        <v>40</v>
      </c>
      <c r="B40" s="21"/>
      <c r="C40" s="59">
        <f t="shared" si="1"/>
        <v>0</v>
      </c>
      <c r="D40" s="6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s="4" customFormat="1" ht="24.75" customHeight="1" x14ac:dyDescent="0.3">
      <c r="A41" s="94" t="s">
        <v>41</v>
      </c>
      <c r="B41" s="21"/>
      <c r="C41" s="59">
        <f t="shared" si="1"/>
        <v>1</v>
      </c>
      <c r="D41" s="69"/>
      <c r="E41" s="61"/>
      <c r="F41" s="61"/>
      <c r="G41" s="61">
        <v>1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</row>
    <row r="42" spans="1:19" s="4" customFormat="1" ht="24.75" customHeight="1" x14ac:dyDescent="0.3">
      <c r="A42" s="94" t="s">
        <v>76</v>
      </c>
      <c r="B42" s="21"/>
      <c r="C42" s="59">
        <f t="shared" si="1"/>
        <v>10</v>
      </c>
      <c r="D42" s="69"/>
      <c r="E42" s="61"/>
      <c r="F42" s="61"/>
      <c r="G42" s="61"/>
      <c r="H42" s="61">
        <v>10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1:19" s="4" customFormat="1" ht="24.75" customHeight="1" x14ac:dyDescent="0.3">
      <c r="A43" s="94" t="s">
        <v>74</v>
      </c>
      <c r="B43" s="21"/>
      <c r="C43" s="59">
        <f t="shared" si="1"/>
        <v>1.2</v>
      </c>
      <c r="D43" s="69"/>
      <c r="E43" s="61"/>
      <c r="F43" s="61"/>
      <c r="G43" s="61"/>
      <c r="H43" s="61">
        <v>1.2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 s="4" customFormat="1" ht="24.75" customHeight="1" x14ac:dyDescent="0.3">
      <c r="A44" s="94" t="s">
        <v>75</v>
      </c>
      <c r="B44" s="21"/>
      <c r="C44" s="59">
        <f t="shared" si="1"/>
        <v>12.6</v>
      </c>
      <c r="D44" s="69"/>
      <c r="E44" s="61"/>
      <c r="F44" s="61"/>
      <c r="G44" s="61"/>
      <c r="H44" s="61"/>
      <c r="I44" s="61"/>
      <c r="J44" s="61">
        <f>42*0.3</f>
        <v>12.6</v>
      </c>
      <c r="K44" s="61"/>
      <c r="L44" s="61"/>
      <c r="M44" s="61"/>
      <c r="N44" s="61"/>
      <c r="O44" s="61"/>
      <c r="P44" s="61"/>
      <c r="Q44" s="61"/>
      <c r="R44" s="61"/>
      <c r="S44" s="61"/>
    </row>
    <row r="45" spans="1:19" s="4" customFormat="1" ht="24.75" customHeight="1" x14ac:dyDescent="0.3">
      <c r="A45" s="99" t="s">
        <v>80</v>
      </c>
      <c r="B45" s="100"/>
      <c r="C45" s="64">
        <v>510</v>
      </c>
      <c r="D45" s="65"/>
      <c r="E45" s="66"/>
      <c r="F45" s="66"/>
      <c r="G45" s="66"/>
      <c r="H45" s="66"/>
      <c r="I45" s="66">
        <v>127.5</v>
      </c>
      <c r="J45" s="66">
        <v>127.5</v>
      </c>
      <c r="K45" s="66">
        <v>127.5</v>
      </c>
      <c r="L45" s="66">
        <v>127.5</v>
      </c>
      <c r="M45" s="66"/>
      <c r="N45" s="66"/>
      <c r="O45" s="66"/>
      <c r="P45" s="66"/>
      <c r="Q45" s="66"/>
      <c r="R45" s="66"/>
      <c r="S45" s="66"/>
    </row>
    <row r="46" spans="1:19" s="4" customFormat="1" ht="24.75" customHeight="1" x14ac:dyDescent="0.3">
      <c r="A46" s="99" t="s">
        <v>81</v>
      </c>
      <c r="B46" s="100"/>
      <c r="C46" s="64">
        <v>615</v>
      </c>
      <c r="D46" s="65"/>
      <c r="E46" s="66"/>
      <c r="F46" s="66"/>
      <c r="G46" s="66"/>
      <c r="H46" s="66"/>
      <c r="I46" s="66">
        <v>153.75</v>
      </c>
      <c r="J46" s="66">
        <v>153.75</v>
      </c>
      <c r="K46" s="66">
        <v>153.75</v>
      </c>
      <c r="L46" s="66">
        <v>153.75</v>
      </c>
      <c r="M46" s="66"/>
      <c r="N46" s="66"/>
      <c r="O46" s="66"/>
      <c r="P46" s="66"/>
      <c r="Q46" s="66"/>
      <c r="R46" s="66"/>
      <c r="S46" s="66"/>
    </row>
    <row r="47" spans="1:19" s="4" customFormat="1" ht="24.75" customHeight="1" x14ac:dyDescent="0.3">
      <c r="A47" s="94" t="s">
        <v>82</v>
      </c>
      <c r="B47" s="21"/>
      <c r="C47" s="59">
        <v>1.35</v>
      </c>
      <c r="D47" s="69"/>
      <c r="E47" s="61"/>
      <c r="F47" s="61"/>
      <c r="G47" s="61"/>
      <c r="H47" s="61">
        <v>1.35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1:19" s="4" customFormat="1" ht="24.75" customHeight="1" x14ac:dyDescent="0.3">
      <c r="A48" s="94" t="s">
        <v>83</v>
      </c>
      <c r="B48" s="21"/>
      <c r="C48" s="59">
        <v>76.8</v>
      </c>
      <c r="D48" s="69"/>
      <c r="E48" s="61"/>
      <c r="F48" s="61"/>
      <c r="G48" s="61"/>
      <c r="H48" s="61"/>
      <c r="I48" s="61"/>
      <c r="J48" s="61">
        <v>38.4</v>
      </c>
      <c r="K48" s="61">
        <v>38.4</v>
      </c>
      <c r="L48" s="61"/>
      <c r="M48" s="61"/>
      <c r="N48" s="61"/>
      <c r="O48" s="61"/>
      <c r="P48" s="61"/>
      <c r="Q48" s="61"/>
      <c r="R48" s="61"/>
      <c r="S48" s="61"/>
    </row>
    <row r="49" spans="1:20" s="4" customFormat="1" ht="24.75" customHeight="1" x14ac:dyDescent="0.3">
      <c r="A49" s="94" t="s">
        <v>84</v>
      </c>
      <c r="B49" s="21"/>
      <c r="C49" s="59">
        <v>10</v>
      </c>
      <c r="D49" s="69"/>
      <c r="E49" s="61"/>
      <c r="F49" s="61"/>
      <c r="G49" s="61"/>
      <c r="H49" s="61"/>
      <c r="I49" s="61">
        <v>5</v>
      </c>
      <c r="J49" s="61">
        <v>5</v>
      </c>
      <c r="K49" s="61"/>
      <c r="L49" s="61"/>
      <c r="M49" s="61"/>
      <c r="N49" s="61"/>
      <c r="O49" s="61"/>
      <c r="P49" s="61"/>
      <c r="Q49" s="61"/>
      <c r="R49" s="61"/>
      <c r="S49" s="61"/>
    </row>
    <row r="50" spans="1:20" s="4" customFormat="1" ht="24.75" customHeight="1" x14ac:dyDescent="0.3">
      <c r="A50" s="51" t="s">
        <v>42</v>
      </c>
      <c r="B50" s="53" t="s">
        <v>43</v>
      </c>
      <c r="C50" s="72">
        <f t="shared" si="1"/>
        <v>313.93644613168306</v>
      </c>
      <c r="D50" s="77">
        <v>33.665035514283076</v>
      </c>
      <c r="E50" s="89"/>
      <c r="F50" s="77">
        <v>11.64096</v>
      </c>
      <c r="G50" s="77">
        <v>72.644861387299997</v>
      </c>
      <c r="H50" s="77">
        <v>124.51068337539999</v>
      </c>
      <c r="I50" s="77">
        <v>3.3852658547000001</v>
      </c>
      <c r="J50" s="77">
        <v>68.089640000000003</v>
      </c>
      <c r="K50" s="77"/>
      <c r="L50" s="73"/>
      <c r="M50" s="73"/>
      <c r="N50" s="73"/>
      <c r="O50" s="73"/>
      <c r="P50" s="73"/>
      <c r="Q50" s="73"/>
      <c r="R50" s="73"/>
      <c r="S50" s="73"/>
    </row>
    <row r="51" spans="1:20" s="4" customFormat="1" ht="24.75" customHeight="1" x14ac:dyDescent="0.3">
      <c r="A51" s="41" t="s">
        <v>45</v>
      </c>
      <c r="B51" s="53" t="s">
        <v>44</v>
      </c>
      <c r="C51" s="72">
        <f t="shared" si="1"/>
        <v>7.9588277417500004</v>
      </c>
      <c r="D51" s="77">
        <v>0</v>
      </c>
      <c r="E51" s="77"/>
      <c r="F51" s="77"/>
      <c r="G51" s="77">
        <v>7.9588277417500004</v>
      </c>
      <c r="H51" s="77"/>
      <c r="I51" s="77"/>
      <c r="J51" s="77"/>
      <c r="K51" s="77"/>
      <c r="L51" s="73"/>
      <c r="M51" s="73"/>
      <c r="N51" s="73"/>
      <c r="O51" s="74"/>
      <c r="P51" s="74"/>
      <c r="Q51" s="74"/>
      <c r="R51" s="74"/>
      <c r="S51" s="74"/>
    </row>
    <row r="52" spans="1:20" s="4" customFormat="1" ht="24.75" customHeight="1" x14ac:dyDescent="0.3">
      <c r="A52" s="40" t="s">
        <v>46</v>
      </c>
      <c r="B52" s="54" t="s">
        <v>44</v>
      </c>
      <c r="C52" s="72">
        <f t="shared" si="1"/>
        <v>17.373906180000002</v>
      </c>
      <c r="D52" s="77">
        <v>15.970798980000007</v>
      </c>
      <c r="E52" s="77"/>
      <c r="F52" s="77">
        <v>0.3507768</v>
      </c>
      <c r="G52" s="77">
        <v>0.3507768</v>
      </c>
      <c r="H52" s="90">
        <v>0.3507768</v>
      </c>
      <c r="I52" s="77">
        <v>0.3507768</v>
      </c>
      <c r="J52" s="77"/>
      <c r="K52" s="77"/>
      <c r="L52" s="73"/>
      <c r="M52" s="73"/>
      <c r="N52" s="73"/>
      <c r="O52" s="73"/>
      <c r="P52" s="73"/>
      <c r="Q52" s="73"/>
      <c r="R52" s="73"/>
      <c r="S52" s="73"/>
    </row>
    <row r="53" spans="1:20" s="4" customFormat="1" ht="24.75" customHeight="1" x14ac:dyDescent="0.3">
      <c r="A53" s="51" t="s">
        <v>47</v>
      </c>
      <c r="B53" s="53" t="s">
        <v>43</v>
      </c>
      <c r="C53" s="72">
        <f t="shared" si="1"/>
        <v>412.43767157232776</v>
      </c>
      <c r="D53" s="77">
        <v>408.70213327107774</v>
      </c>
      <c r="E53" s="77"/>
      <c r="F53" s="77">
        <v>3.7355383012499996</v>
      </c>
      <c r="G53" s="77"/>
      <c r="H53" s="76"/>
      <c r="I53" s="76"/>
      <c r="J53" s="76"/>
      <c r="K53" s="76"/>
      <c r="L53" s="74"/>
      <c r="M53" s="74"/>
      <c r="N53" s="74"/>
      <c r="O53" s="73"/>
      <c r="P53" s="73"/>
      <c r="Q53" s="73"/>
      <c r="R53" s="73"/>
      <c r="S53" s="73"/>
    </row>
    <row r="54" spans="1:20" s="4" customFormat="1" ht="24.75" customHeight="1" x14ac:dyDescent="0.3">
      <c r="A54" s="52" t="s">
        <v>48</v>
      </c>
      <c r="B54" s="53" t="s">
        <v>43</v>
      </c>
      <c r="C54" s="72">
        <f t="shared" si="1"/>
        <v>585.74344773623773</v>
      </c>
      <c r="D54" s="77">
        <v>70.620706861237764</v>
      </c>
      <c r="E54" s="77"/>
      <c r="F54" s="77">
        <v>167.56172275</v>
      </c>
      <c r="G54" s="77">
        <v>120.06888925</v>
      </c>
      <c r="H54" s="77">
        <v>20.765322425000001</v>
      </c>
      <c r="I54" s="77">
        <v>21.159777550000001</v>
      </c>
      <c r="J54" s="77">
        <v>185.5670289</v>
      </c>
      <c r="K54" s="77"/>
      <c r="L54" s="73"/>
      <c r="M54" s="73"/>
      <c r="N54" s="73"/>
      <c r="O54" s="73"/>
      <c r="P54" s="73"/>
      <c r="Q54" s="73"/>
      <c r="R54" s="73"/>
      <c r="S54" s="73"/>
    </row>
    <row r="55" spans="1:20" s="4" customFormat="1" ht="24.75" customHeight="1" x14ac:dyDescent="0.3">
      <c r="A55" s="40" t="s">
        <v>49</v>
      </c>
      <c r="B55" s="54" t="s">
        <v>44</v>
      </c>
      <c r="C55" s="72">
        <f t="shared" si="1"/>
        <v>72.905730655604941</v>
      </c>
      <c r="D55" s="77">
        <v>60.33088606362994</v>
      </c>
      <c r="E55" s="77"/>
      <c r="F55" s="77">
        <v>12.574844591974999</v>
      </c>
      <c r="G55" s="77"/>
      <c r="H55" s="90"/>
      <c r="I55" s="77"/>
      <c r="J55" s="77"/>
      <c r="K55" s="77"/>
      <c r="L55" s="73"/>
      <c r="M55" s="73"/>
      <c r="N55" s="73"/>
      <c r="O55" s="76"/>
      <c r="P55" s="76"/>
      <c r="Q55" s="76"/>
      <c r="R55" s="76"/>
      <c r="S55" s="76"/>
    </row>
    <row r="56" spans="1:20" s="4" customFormat="1" ht="27.75" customHeight="1" x14ac:dyDescent="0.3">
      <c r="A56" s="40" t="s">
        <v>50</v>
      </c>
      <c r="B56" s="54" t="s">
        <v>44</v>
      </c>
      <c r="C56" s="72">
        <f t="shared" si="1"/>
        <v>28.620720622</v>
      </c>
      <c r="D56" s="77">
        <v>0</v>
      </c>
      <c r="E56" s="77">
        <v>2.9719929772499998</v>
      </c>
      <c r="F56" s="77">
        <v>16.744546461750001</v>
      </c>
      <c r="G56" s="77">
        <v>8.9041811830000004</v>
      </c>
      <c r="H56" s="90"/>
      <c r="I56" s="77"/>
      <c r="J56" s="77"/>
      <c r="K56" s="77"/>
      <c r="L56" s="73"/>
      <c r="M56" s="73"/>
      <c r="N56" s="73"/>
      <c r="O56" s="77"/>
      <c r="P56" s="77"/>
      <c r="Q56" s="77"/>
      <c r="R56" s="77"/>
      <c r="S56" s="77"/>
    </row>
    <row r="57" spans="1:20" s="4" customFormat="1" ht="27.75" customHeight="1" x14ac:dyDescent="0.3">
      <c r="A57" s="95" t="s">
        <v>85</v>
      </c>
      <c r="B57" s="54"/>
      <c r="C57" s="72">
        <v>6</v>
      </c>
      <c r="D57" s="77"/>
      <c r="E57" s="77"/>
      <c r="F57" s="77">
        <v>3</v>
      </c>
      <c r="G57" s="77">
        <v>3</v>
      </c>
      <c r="H57" s="90"/>
      <c r="I57" s="77"/>
      <c r="J57" s="77"/>
      <c r="K57" s="77"/>
      <c r="L57" s="73"/>
      <c r="M57" s="73"/>
      <c r="N57" s="73"/>
      <c r="O57" s="77"/>
      <c r="P57" s="77"/>
      <c r="Q57" s="77"/>
      <c r="R57" s="77"/>
      <c r="S57" s="77"/>
      <c r="T57" s="2"/>
    </row>
    <row r="58" spans="1:20" s="4" customFormat="1" ht="27.75" customHeight="1" x14ac:dyDescent="0.3">
      <c r="A58" s="95" t="s">
        <v>86</v>
      </c>
      <c r="B58" s="54"/>
      <c r="C58" s="72">
        <v>5</v>
      </c>
      <c r="D58" s="77"/>
      <c r="E58" s="77"/>
      <c r="F58" s="77">
        <v>2.5</v>
      </c>
      <c r="G58" s="77">
        <v>2.5</v>
      </c>
      <c r="H58" s="90"/>
      <c r="I58" s="77"/>
      <c r="J58" s="77"/>
      <c r="K58" s="77"/>
      <c r="L58" s="73"/>
      <c r="M58" s="73"/>
      <c r="N58" s="73"/>
      <c r="O58" s="77"/>
      <c r="P58" s="77"/>
      <c r="Q58" s="77"/>
      <c r="R58" s="77"/>
      <c r="S58" s="77"/>
      <c r="T58" s="2"/>
    </row>
    <row r="59" spans="1:20" ht="24.75" customHeight="1" x14ac:dyDescent="0.25">
      <c r="A59" s="42" t="s">
        <v>51</v>
      </c>
      <c r="B59" s="24"/>
      <c r="C59" s="78">
        <f t="shared" si="1"/>
        <v>6.25</v>
      </c>
      <c r="D59" s="79"/>
      <c r="E59" s="79">
        <v>6.25</v>
      </c>
      <c r="F59" s="79"/>
      <c r="G59" s="80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</row>
    <row r="60" spans="1:20" ht="24.75" customHeight="1" x14ac:dyDescent="0.25">
      <c r="A60" s="42" t="s">
        <v>52</v>
      </c>
      <c r="B60" s="24"/>
      <c r="C60" s="78">
        <f t="shared" si="1"/>
        <v>103.2</v>
      </c>
      <c r="D60" s="80"/>
      <c r="E60" s="79">
        <v>68.3</v>
      </c>
      <c r="F60" s="79">
        <v>34.200000000000003</v>
      </c>
      <c r="G60" s="79">
        <v>0.7</v>
      </c>
      <c r="H60" s="79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</row>
    <row r="61" spans="1:20" s="4" customFormat="1" ht="24.75" customHeight="1" x14ac:dyDescent="0.3">
      <c r="A61" s="57" t="s">
        <v>78</v>
      </c>
      <c r="B61" s="58"/>
      <c r="C61" s="82">
        <f t="shared" si="1"/>
        <v>0</v>
      </c>
      <c r="D61" s="83"/>
      <c r="E61" s="83"/>
      <c r="F61" s="83"/>
      <c r="G61" s="83"/>
      <c r="H61" s="83"/>
      <c r="I61" s="83"/>
      <c r="J61" s="83"/>
      <c r="K61" s="83">
        <v>0</v>
      </c>
      <c r="L61" s="83"/>
      <c r="M61" s="83"/>
      <c r="N61" s="83"/>
      <c r="O61" s="83"/>
      <c r="P61" s="83"/>
      <c r="Q61" s="83"/>
      <c r="R61" s="83"/>
      <c r="S61" s="83"/>
    </row>
    <row r="62" spans="1:20" s="4" customFormat="1" ht="24.75" customHeight="1" x14ac:dyDescent="0.3">
      <c r="A62" s="57" t="s">
        <v>79</v>
      </c>
      <c r="B62" s="58"/>
      <c r="C62" s="82">
        <f t="shared" si="1"/>
        <v>0</v>
      </c>
      <c r="D62" s="83"/>
      <c r="E62" s="83"/>
      <c r="F62" s="83"/>
      <c r="G62" s="83"/>
      <c r="H62" s="83"/>
      <c r="I62" s="83"/>
      <c r="J62" s="83">
        <v>0</v>
      </c>
      <c r="K62" s="83"/>
      <c r="L62" s="83"/>
      <c r="M62" s="83"/>
      <c r="N62" s="83"/>
      <c r="O62" s="83"/>
      <c r="P62" s="83"/>
      <c r="Q62" s="83"/>
      <c r="R62" s="83"/>
      <c r="S62" s="83"/>
    </row>
    <row r="63" spans="1:20" ht="24.75" customHeight="1" x14ac:dyDescent="0.25">
      <c r="A63" s="35" t="s">
        <v>53</v>
      </c>
      <c r="B63" s="97"/>
      <c r="C63" s="98">
        <f>SUM(C14:C62)</f>
        <v>4165.7017506396041</v>
      </c>
      <c r="D63" s="98">
        <f>SUM(D14:D62)</f>
        <v>603.28956069022854</v>
      </c>
      <c r="E63" s="98">
        <f>SUM(E14:E62)</f>
        <v>85.521992977249994</v>
      </c>
      <c r="F63" s="98">
        <f t="shared" ref="F63:S63" si="2">SUM(F14:F62)</f>
        <v>278.308388904975</v>
      </c>
      <c r="G63" s="98">
        <f t="shared" si="2"/>
        <v>878.45253636205007</v>
      </c>
      <c r="H63" s="98">
        <f t="shared" si="2"/>
        <v>175.37678260039999</v>
      </c>
      <c r="I63" s="98">
        <f t="shared" si="2"/>
        <v>353.74582020470001</v>
      </c>
      <c r="J63" s="98">
        <f t="shared" si="2"/>
        <v>1162.9066689000001</v>
      </c>
      <c r="K63" s="98">
        <f t="shared" si="2"/>
        <v>346.84999999999997</v>
      </c>
      <c r="L63" s="98">
        <f t="shared" si="2"/>
        <v>281.25</v>
      </c>
      <c r="M63" s="98">
        <f t="shared" si="2"/>
        <v>0</v>
      </c>
      <c r="N63" s="98">
        <f t="shared" si="2"/>
        <v>0</v>
      </c>
      <c r="O63" s="98">
        <f t="shared" si="2"/>
        <v>0</v>
      </c>
      <c r="P63" s="98">
        <f t="shared" si="2"/>
        <v>0</v>
      </c>
      <c r="Q63" s="98">
        <f t="shared" si="2"/>
        <v>0</v>
      </c>
      <c r="R63" s="98">
        <f t="shared" si="2"/>
        <v>0</v>
      </c>
      <c r="S63" s="98">
        <f t="shared" si="2"/>
        <v>0</v>
      </c>
    </row>
    <row r="66" spans="1:19" ht="24.75" customHeight="1" x14ac:dyDescent="0.25">
      <c r="A66" s="1" t="s">
        <v>54</v>
      </c>
      <c r="B66" s="25"/>
      <c r="C66" s="25"/>
      <c r="D66" s="25"/>
      <c r="E66" s="25"/>
      <c r="F66" s="25"/>
      <c r="G66" s="25"/>
      <c r="H66" s="26"/>
      <c r="I66" s="26"/>
      <c r="J66" s="26"/>
      <c r="K66" s="26"/>
      <c r="L66" s="26"/>
      <c r="M66" s="26"/>
      <c r="N66" s="26"/>
      <c r="O66" s="26"/>
      <c r="P66" s="27"/>
      <c r="Q66" s="27"/>
      <c r="R66" s="27"/>
      <c r="S66" s="27"/>
    </row>
    <row r="67" spans="1:19" ht="24.75" customHeight="1" x14ac:dyDescent="0.25">
      <c r="A67" s="18" t="s">
        <v>11</v>
      </c>
      <c r="B67" s="25"/>
      <c r="C67" s="25"/>
      <c r="D67" s="25"/>
      <c r="E67" s="25"/>
      <c r="F67" s="25"/>
      <c r="G67" s="25"/>
      <c r="H67" s="26"/>
      <c r="I67" s="26"/>
      <c r="J67" s="26"/>
      <c r="K67" s="26"/>
      <c r="L67" s="26"/>
      <c r="M67" s="26"/>
      <c r="N67" s="26"/>
      <c r="O67" s="26"/>
      <c r="P67" s="27"/>
      <c r="Q67" s="27"/>
      <c r="R67" s="27"/>
      <c r="S67" s="27"/>
    </row>
    <row r="68" spans="1:19" ht="51.75" customHeight="1" x14ac:dyDescent="0.3">
      <c r="A68" s="18" t="s">
        <v>12</v>
      </c>
      <c r="B68" s="25"/>
      <c r="C68" s="25"/>
      <c r="D68" s="25"/>
      <c r="E68" s="25"/>
      <c r="F68" s="25"/>
      <c r="G68" s="25"/>
      <c r="H68" s="26"/>
      <c r="I68" s="26"/>
      <c r="J68" s="26"/>
      <c r="K68" s="26"/>
      <c r="L68" s="26"/>
      <c r="M68" s="26"/>
      <c r="N68" s="26"/>
    </row>
    <row r="69" spans="1:19" ht="24.75" customHeight="1" x14ac:dyDescent="0.3">
      <c r="B69" s="25"/>
      <c r="C69" s="25"/>
      <c r="D69" s="25"/>
      <c r="E69" s="25"/>
      <c r="F69" s="25"/>
      <c r="G69" s="25"/>
      <c r="H69" s="26"/>
      <c r="I69" s="26"/>
      <c r="J69" s="26"/>
      <c r="K69" s="26"/>
      <c r="L69" s="26"/>
      <c r="M69" s="26"/>
      <c r="N69" s="26"/>
    </row>
    <row r="70" spans="1:19" ht="29.25" customHeight="1" x14ac:dyDescent="0.25">
      <c r="A70" s="28" t="s">
        <v>13</v>
      </c>
      <c r="B70" s="29" t="s">
        <v>14</v>
      </c>
      <c r="C70" s="19" t="str">
        <f>C13</f>
        <v>Total(21-22)</v>
      </c>
      <c r="D70" s="29" t="s">
        <v>15</v>
      </c>
      <c r="E70" s="30">
        <f t="shared" ref="E70:S70" si="3">E13</f>
        <v>2022</v>
      </c>
      <c r="F70" s="30">
        <f t="shared" si="3"/>
        <v>2023</v>
      </c>
      <c r="G70" s="30">
        <f t="shared" si="3"/>
        <v>2024</v>
      </c>
      <c r="H70" s="30">
        <f t="shared" si="3"/>
        <v>2025</v>
      </c>
      <c r="I70" s="30">
        <f t="shared" si="3"/>
        <v>2026</v>
      </c>
      <c r="J70" s="30">
        <f t="shared" si="3"/>
        <v>2027</v>
      </c>
      <c r="K70" s="30">
        <f t="shared" si="3"/>
        <v>2028</v>
      </c>
      <c r="L70" s="30">
        <f t="shared" si="3"/>
        <v>2029</v>
      </c>
      <c r="M70" s="30">
        <f t="shared" si="3"/>
        <v>2030</v>
      </c>
      <c r="N70" s="30">
        <f t="shared" si="3"/>
        <v>2031</v>
      </c>
      <c r="O70" s="30">
        <f t="shared" si="3"/>
        <v>2032</v>
      </c>
      <c r="P70" s="30">
        <f t="shared" si="3"/>
        <v>2033</v>
      </c>
      <c r="Q70" s="30">
        <f t="shared" si="3"/>
        <v>2034</v>
      </c>
      <c r="R70" s="30">
        <f t="shared" si="3"/>
        <v>2035</v>
      </c>
      <c r="S70" s="30">
        <f t="shared" si="3"/>
        <v>2036</v>
      </c>
    </row>
    <row r="71" spans="1:19" ht="29.25" customHeight="1" x14ac:dyDescent="0.25">
      <c r="A71" s="37" t="s">
        <v>55</v>
      </c>
      <c r="B71" s="31"/>
      <c r="C71" s="66">
        <f>SUM(D71:S71)</f>
        <v>50</v>
      </c>
      <c r="D71" s="66"/>
      <c r="E71" s="66"/>
      <c r="F71" s="84"/>
      <c r="G71" s="84">
        <v>50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</row>
    <row r="72" spans="1:19" ht="24.75" customHeight="1" x14ac:dyDescent="0.25">
      <c r="A72" s="37" t="s">
        <v>56</v>
      </c>
      <c r="B72" s="31"/>
      <c r="C72" s="66">
        <f t="shared" ref="C72:C81" si="4">SUM(D72:S72)</f>
        <v>380</v>
      </c>
      <c r="D72" s="85"/>
      <c r="E72" s="66">
        <v>190</v>
      </c>
      <c r="F72" s="84">
        <v>190</v>
      </c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spans="1:19" ht="24.75" customHeight="1" x14ac:dyDescent="0.25">
      <c r="A73" s="37" t="s">
        <v>57</v>
      </c>
      <c r="B73" s="31"/>
      <c r="C73" s="66">
        <f t="shared" si="4"/>
        <v>205</v>
      </c>
      <c r="D73" s="85"/>
      <c r="E73" s="66">
        <v>100</v>
      </c>
      <c r="F73" s="84">
        <v>105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spans="1:19" ht="42" customHeight="1" x14ac:dyDescent="0.25">
      <c r="A74" s="39" t="s">
        <v>58</v>
      </c>
      <c r="B74" s="22"/>
      <c r="C74" s="61">
        <f t="shared" si="4"/>
        <v>107</v>
      </c>
      <c r="D74" s="61"/>
      <c r="E74" s="61"/>
      <c r="F74" s="87"/>
      <c r="G74" s="87">
        <v>88</v>
      </c>
      <c r="H74" s="87">
        <v>19</v>
      </c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</row>
    <row r="75" spans="1:19" ht="24.75" customHeight="1" x14ac:dyDescent="0.25">
      <c r="A75" s="38" t="s">
        <v>59</v>
      </c>
      <c r="B75" s="22"/>
      <c r="C75" s="61">
        <f t="shared" si="4"/>
        <v>2</v>
      </c>
      <c r="D75" s="61"/>
      <c r="E75" s="61">
        <v>2</v>
      </c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</row>
    <row r="76" spans="1:19" ht="24.75" customHeight="1" x14ac:dyDescent="0.3">
      <c r="A76" s="94" t="s">
        <v>88</v>
      </c>
      <c r="B76" s="22"/>
      <c r="C76" s="61">
        <v>35.4</v>
      </c>
      <c r="D76" s="61"/>
      <c r="E76" s="61"/>
      <c r="F76" s="87"/>
      <c r="G76" s="87"/>
      <c r="H76" s="87"/>
      <c r="I76" s="87"/>
      <c r="J76" s="87"/>
      <c r="K76" s="87">
        <v>17.7</v>
      </c>
      <c r="L76" s="87">
        <v>17.7</v>
      </c>
      <c r="M76" s="87"/>
      <c r="N76" s="87"/>
      <c r="O76" s="87"/>
      <c r="P76" s="87"/>
      <c r="Q76" s="87"/>
      <c r="R76" s="87"/>
      <c r="S76" s="87"/>
    </row>
    <row r="77" spans="1:19" ht="24.75" customHeight="1" x14ac:dyDescent="0.3">
      <c r="A77" s="99" t="s">
        <v>89</v>
      </c>
      <c r="B77" s="31"/>
      <c r="C77" s="66">
        <v>675</v>
      </c>
      <c r="D77" s="66"/>
      <c r="E77" s="66"/>
      <c r="F77" s="84"/>
      <c r="G77" s="84"/>
      <c r="H77" s="84"/>
      <c r="I77" s="84">
        <v>168.75</v>
      </c>
      <c r="J77" s="84">
        <v>168.75</v>
      </c>
      <c r="K77" s="84">
        <v>168.75</v>
      </c>
      <c r="L77" s="84">
        <v>168.75</v>
      </c>
      <c r="M77" s="84"/>
      <c r="N77" s="84"/>
      <c r="O77" s="84"/>
      <c r="P77" s="84"/>
      <c r="Q77" s="84"/>
      <c r="R77" s="84"/>
      <c r="S77" s="84"/>
    </row>
    <row r="78" spans="1:19" ht="24.75" customHeight="1" x14ac:dyDescent="0.3">
      <c r="A78" s="99" t="s">
        <v>90</v>
      </c>
      <c r="B78" s="31"/>
      <c r="C78" s="66">
        <v>485</v>
      </c>
      <c r="D78" s="66"/>
      <c r="E78" s="66"/>
      <c r="F78" s="84"/>
      <c r="G78" s="84"/>
      <c r="H78" s="84"/>
      <c r="I78" s="84">
        <v>121.25</v>
      </c>
      <c r="J78" s="84">
        <v>121.25</v>
      </c>
      <c r="K78" s="84">
        <v>121.25</v>
      </c>
      <c r="L78" s="84">
        <v>121.25</v>
      </c>
      <c r="M78" s="84"/>
      <c r="N78" s="84"/>
      <c r="O78" s="84"/>
      <c r="P78" s="84"/>
      <c r="Q78" s="84"/>
      <c r="R78" s="84"/>
      <c r="S78" s="84"/>
    </row>
    <row r="79" spans="1:19" ht="24.75" customHeight="1" x14ac:dyDescent="0.3">
      <c r="A79" s="94" t="s">
        <v>92</v>
      </c>
      <c r="B79" s="22"/>
      <c r="C79" s="61">
        <v>20</v>
      </c>
      <c r="D79" s="61"/>
      <c r="E79" s="61"/>
      <c r="F79" s="87"/>
      <c r="G79" s="87"/>
      <c r="H79" s="87"/>
      <c r="I79" s="87">
        <v>10</v>
      </c>
      <c r="J79" s="87">
        <v>10</v>
      </c>
      <c r="K79" s="87"/>
      <c r="L79" s="87"/>
      <c r="M79" s="87"/>
      <c r="N79" s="87"/>
      <c r="O79" s="87"/>
      <c r="P79" s="87"/>
      <c r="Q79" s="87"/>
      <c r="R79" s="87"/>
      <c r="S79" s="87"/>
    </row>
    <row r="80" spans="1:19" ht="24.75" customHeight="1" x14ac:dyDescent="0.25">
      <c r="A80" s="40" t="s">
        <v>60</v>
      </c>
      <c r="B80" s="32" t="s">
        <v>43</v>
      </c>
      <c r="C80" s="77">
        <f t="shared" si="4"/>
        <v>224.85804919968405</v>
      </c>
      <c r="D80" s="77">
        <v>191.60301019968406</v>
      </c>
      <c r="E80" s="77"/>
      <c r="F80" s="77">
        <v>30.991088999999999</v>
      </c>
      <c r="G80" s="77">
        <v>0.75465000000000004</v>
      </c>
      <c r="H80" s="77">
        <v>0.75465000000000004</v>
      </c>
      <c r="I80" s="77">
        <v>0.75465000000000004</v>
      </c>
      <c r="J80" s="76"/>
      <c r="K80" s="76"/>
      <c r="L80" s="76"/>
      <c r="M80" s="76"/>
      <c r="N80" s="74"/>
      <c r="O80" s="74"/>
      <c r="P80" s="74"/>
      <c r="Q80" s="74"/>
      <c r="R80" s="74"/>
      <c r="S80" s="74"/>
    </row>
    <row r="81" spans="1:19" ht="24.75" customHeight="1" x14ac:dyDescent="0.25">
      <c r="A81" s="40" t="s">
        <v>77</v>
      </c>
      <c r="B81" s="32" t="s">
        <v>43</v>
      </c>
      <c r="C81" s="77">
        <f t="shared" si="4"/>
        <v>15.775693602133154</v>
      </c>
      <c r="D81" s="77">
        <v>8.1519699021331551</v>
      </c>
      <c r="E81" s="77"/>
      <c r="F81" s="77">
        <v>2.2399828749999999</v>
      </c>
      <c r="G81" s="76">
        <v>1.7359572999999997</v>
      </c>
      <c r="H81" s="76">
        <v>1.352067275</v>
      </c>
      <c r="I81" s="76">
        <v>1.0523626499999998</v>
      </c>
      <c r="J81" s="76">
        <v>0.77429132499999997</v>
      </c>
      <c r="K81" s="76">
        <v>0.21428512499999999</v>
      </c>
      <c r="L81" s="76">
        <v>0.14476810000000001</v>
      </c>
      <c r="M81" s="76">
        <v>0.11000904999999998</v>
      </c>
      <c r="N81" s="74"/>
      <c r="O81" s="74"/>
      <c r="P81" s="74"/>
      <c r="Q81" s="74"/>
      <c r="R81" s="74"/>
      <c r="S81" s="74"/>
    </row>
    <row r="82" spans="1:19" ht="24.75" customHeight="1" x14ac:dyDescent="0.3">
      <c r="A82" s="95" t="s">
        <v>87</v>
      </c>
      <c r="B82" s="55"/>
      <c r="C82" s="77">
        <v>17.3</v>
      </c>
      <c r="D82" s="77"/>
      <c r="E82" s="77"/>
      <c r="F82" s="77">
        <v>8.65</v>
      </c>
      <c r="G82" s="77">
        <v>8.65</v>
      </c>
      <c r="H82" s="76"/>
      <c r="I82" s="76"/>
      <c r="J82" s="76"/>
      <c r="K82" s="76"/>
      <c r="L82" s="76"/>
      <c r="M82" s="76"/>
      <c r="N82" s="74"/>
      <c r="O82" s="74"/>
      <c r="P82" s="74"/>
      <c r="Q82" s="74"/>
      <c r="R82" s="74"/>
      <c r="S82" s="74"/>
    </row>
    <row r="83" spans="1:19" ht="24.75" customHeight="1" x14ac:dyDescent="0.25">
      <c r="A83" s="96" t="s">
        <v>91</v>
      </c>
      <c r="B83" s="91"/>
      <c r="C83" s="68">
        <v>278</v>
      </c>
      <c r="D83" s="68"/>
      <c r="E83" s="68"/>
      <c r="F83" s="68">
        <v>69.5</v>
      </c>
      <c r="G83" s="68">
        <v>69.5</v>
      </c>
      <c r="H83" s="68">
        <v>69.5</v>
      </c>
      <c r="I83" s="68">
        <v>69.5</v>
      </c>
      <c r="J83" s="92"/>
      <c r="K83" s="92"/>
      <c r="L83" s="92"/>
      <c r="M83" s="92"/>
      <c r="N83" s="93"/>
      <c r="O83" s="93"/>
      <c r="P83" s="93"/>
      <c r="Q83" s="93"/>
      <c r="R83" s="93"/>
      <c r="S83" s="93"/>
    </row>
    <row r="84" spans="1:19" ht="24.75" customHeight="1" x14ac:dyDescent="0.25">
      <c r="A84" s="35" t="s">
        <v>53</v>
      </c>
      <c r="B84" s="97"/>
      <c r="C84" s="98">
        <f>SUM(C71:C81)</f>
        <v>2200.0337428018174</v>
      </c>
      <c r="D84" s="98">
        <f>SUM(D71:D81)</f>
        <v>199.75498010181721</v>
      </c>
      <c r="E84" s="98">
        <f>SUM(E71:E83)</f>
        <v>292</v>
      </c>
      <c r="F84" s="98">
        <f t="shared" ref="F84:S84" si="5">SUM(F71:F83)</f>
        <v>406.38107187499998</v>
      </c>
      <c r="G84" s="98">
        <f t="shared" si="5"/>
        <v>218.6406073</v>
      </c>
      <c r="H84" s="98">
        <f t="shared" si="5"/>
        <v>90.606717274999994</v>
      </c>
      <c r="I84" s="98">
        <f t="shared" si="5"/>
        <v>371.30701265000005</v>
      </c>
      <c r="J84" s="98">
        <f t="shared" si="5"/>
        <v>300.77429132499998</v>
      </c>
      <c r="K84" s="98">
        <f t="shared" si="5"/>
        <v>307.91428512499999</v>
      </c>
      <c r="L84" s="98">
        <f t="shared" si="5"/>
        <v>307.84476810000001</v>
      </c>
      <c r="M84" s="98">
        <f t="shared" si="5"/>
        <v>0.11000904999999998</v>
      </c>
      <c r="N84" s="98">
        <f t="shared" si="5"/>
        <v>0</v>
      </c>
      <c r="O84" s="98">
        <f t="shared" si="5"/>
        <v>0</v>
      </c>
      <c r="P84" s="98">
        <f t="shared" si="5"/>
        <v>0</v>
      </c>
      <c r="Q84" s="98">
        <f t="shared" si="5"/>
        <v>0</v>
      </c>
      <c r="R84" s="98">
        <f t="shared" si="5"/>
        <v>0</v>
      </c>
      <c r="S84" s="98">
        <f t="shared" si="5"/>
        <v>0</v>
      </c>
    </row>
    <row r="85" spans="1:19" ht="24.75" customHeight="1" x14ac:dyDescent="0.3">
      <c r="B85" s="27"/>
      <c r="C85" s="27"/>
      <c r="D85" s="25"/>
      <c r="E85" s="25"/>
      <c r="F85" s="25"/>
      <c r="G85" s="25"/>
      <c r="H85" s="25"/>
      <c r="I85" s="25"/>
      <c r="J85" s="26"/>
      <c r="K85" s="26"/>
      <c r="L85" s="26"/>
      <c r="M85" s="26"/>
      <c r="N85" s="26"/>
      <c r="O85" s="26"/>
      <c r="P85" s="27"/>
      <c r="Q85" s="27"/>
      <c r="R85" s="27"/>
      <c r="S85" s="27"/>
    </row>
    <row r="86" spans="1:19" ht="24.75" customHeight="1" x14ac:dyDescent="0.3">
      <c r="B86" s="27"/>
      <c r="C86" s="27"/>
      <c r="D86" s="25"/>
      <c r="E86" s="25"/>
      <c r="F86" s="25"/>
      <c r="G86" s="25"/>
      <c r="H86" s="25"/>
      <c r="I86" s="25"/>
      <c r="J86" s="26"/>
      <c r="K86" s="26"/>
      <c r="L86" s="26"/>
      <c r="M86" s="26"/>
      <c r="N86" s="26"/>
      <c r="O86" s="26"/>
      <c r="P86" s="27"/>
      <c r="Q86" s="27"/>
      <c r="R86" s="27"/>
      <c r="S86" s="27"/>
    </row>
    <row r="87" spans="1:19" ht="24.75" customHeight="1" x14ac:dyDescent="0.25">
      <c r="A87" s="1" t="s">
        <v>61</v>
      </c>
      <c r="B87" s="27"/>
      <c r="C87" s="27"/>
      <c r="D87" s="25"/>
      <c r="E87" s="25"/>
      <c r="F87" s="25"/>
      <c r="G87" s="25"/>
      <c r="H87" s="25"/>
      <c r="I87" s="25"/>
      <c r="J87" s="26"/>
      <c r="K87" s="26"/>
      <c r="L87" s="26"/>
      <c r="M87" s="26"/>
      <c r="N87" s="26"/>
      <c r="O87" s="26"/>
      <c r="P87" s="27"/>
      <c r="Q87" s="27"/>
      <c r="R87" s="27"/>
      <c r="S87" s="27"/>
    </row>
    <row r="88" spans="1:19" ht="24.75" customHeight="1" x14ac:dyDescent="0.25">
      <c r="A88" s="18" t="s">
        <v>11</v>
      </c>
      <c r="B88" s="27"/>
      <c r="C88" s="27"/>
      <c r="D88" s="25"/>
      <c r="E88" s="25"/>
      <c r="F88" s="25"/>
      <c r="G88" s="25"/>
      <c r="H88" s="25"/>
      <c r="I88" s="25"/>
      <c r="J88" s="26"/>
      <c r="K88" s="26"/>
      <c r="L88" s="26"/>
      <c r="M88" s="26"/>
      <c r="N88" s="26"/>
      <c r="O88" s="26"/>
      <c r="P88" s="27"/>
      <c r="Q88" s="27"/>
      <c r="R88" s="27"/>
      <c r="S88" s="27"/>
    </row>
    <row r="89" spans="1:19" ht="53.25" customHeight="1" x14ac:dyDescent="0.3">
      <c r="A89" s="18" t="s">
        <v>12</v>
      </c>
      <c r="B89" s="27"/>
      <c r="C89" s="27"/>
      <c r="D89" s="25"/>
      <c r="E89" s="25"/>
      <c r="F89" s="25"/>
      <c r="G89" s="25"/>
      <c r="H89" s="25"/>
      <c r="I89" s="25"/>
      <c r="J89" s="26"/>
      <c r="K89" s="26"/>
      <c r="L89" s="26"/>
      <c r="M89" s="26"/>
      <c r="N89" s="26"/>
    </row>
    <row r="90" spans="1:19" ht="24.75" customHeight="1" x14ac:dyDescent="0.3">
      <c r="A90" s="18"/>
      <c r="B90" s="27"/>
      <c r="C90" s="27"/>
      <c r="D90" s="25"/>
      <c r="E90" s="25"/>
      <c r="F90" s="25"/>
      <c r="G90" s="25"/>
      <c r="H90" s="25"/>
      <c r="I90" s="25"/>
      <c r="J90" s="26"/>
      <c r="K90" s="26"/>
      <c r="L90" s="26"/>
      <c r="M90" s="26"/>
      <c r="N90" s="26"/>
    </row>
    <row r="91" spans="1:19" ht="24.75" customHeight="1" x14ac:dyDescent="0.3">
      <c r="A91" s="34" t="s">
        <v>13</v>
      </c>
      <c r="B91" s="29" t="s">
        <v>14</v>
      </c>
      <c r="C91" s="19" t="s">
        <v>67</v>
      </c>
      <c r="D91" s="29" t="s">
        <v>15</v>
      </c>
      <c r="E91" s="30">
        <f t="shared" ref="E91:S91" si="6">E13</f>
        <v>2022</v>
      </c>
      <c r="F91" s="30">
        <f t="shared" si="6"/>
        <v>2023</v>
      </c>
      <c r="G91" s="30">
        <f t="shared" si="6"/>
        <v>2024</v>
      </c>
      <c r="H91" s="30">
        <f t="shared" si="6"/>
        <v>2025</v>
      </c>
      <c r="I91" s="30">
        <f t="shared" si="6"/>
        <v>2026</v>
      </c>
      <c r="J91" s="30">
        <f t="shared" si="6"/>
        <v>2027</v>
      </c>
      <c r="K91" s="30">
        <f t="shared" si="6"/>
        <v>2028</v>
      </c>
      <c r="L91" s="30">
        <f t="shared" si="6"/>
        <v>2029</v>
      </c>
      <c r="M91" s="30">
        <f t="shared" si="6"/>
        <v>2030</v>
      </c>
      <c r="N91" s="30">
        <f t="shared" si="6"/>
        <v>2031</v>
      </c>
      <c r="O91" s="30">
        <f t="shared" si="6"/>
        <v>2032</v>
      </c>
      <c r="P91" s="30">
        <f t="shared" si="6"/>
        <v>2033</v>
      </c>
      <c r="Q91" s="30">
        <f t="shared" si="6"/>
        <v>2034</v>
      </c>
      <c r="R91" s="30">
        <f t="shared" si="6"/>
        <v>2035</v>
      </c>
      <c r="S91" s="30">
        <f t="shared" si="6"/>
        <v>2036</v>
      </c>
    </row>
    <row r="92" spans="1:19" ht="24.75" customHeight="1" x14ac:dyDescent="0.25">
      <c r="A92" s="51" t="s">
        <v>62</v>
      </c>
      <c r="B92" s="43" t="s">
        <v>43</v>
      </c>
      <c r="C92" s="23">
        <f>SUM(D92:S92)</f>
        <v>20.836147572611736</v>
      </c>
      <c r="D92" s="73">
        <v>15.914797572611734</v>
      </c>
      <c r="E92" s="73"/>
      <c r="F92" s="73">
        <v>4.9213500000000003</v>
      </c>
      <c r="G92" s="73"/>
      <c r="H92" s="75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1:19" ht="24.75" customHeight="1" x14ac:dyDescent="0.25">
      <c r="A93" s="40" t="s">
        <v>63</v>
      </c>
      <c r="B93" s="43" t="s">
        <v>44</v>
      </c>
      <c r="C93" s="23">
        <f t="shared" ref="C93:C94" si="7">SUM(D93:S93)</f>
        <v>21.128635369999998</v>
      </c>
      <c r="D93" s="73">
        <v>15.979922869999999</v>
      </c>
      <c r="E93" s="73"/>
      <c r="F93" s="73">
        <v>5.1487125000000002</v>
      </c>
      <c r="G93" s="73"/>
      <c r="H93" s="75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1:19" ht="24.75" customHeight="1" x14ac:dyDescent="0.25">
      <c r="A94" s="51" t="s">
        <v>64</v>
      </c>
      <c r="B94" s="43" t="s">
        <v>43</v>
      </c>
      <c r="C94" s="23">
        <f t="shared" si="7"/>
        <v>45.813165975769238</v>
      </c>
      <c r="D94" s="73">
        <v>8.2103421507692325</v>
      </c>
      <c r="E94" s="73"/>
      <c r="F94" s="73">
        <v>19.319331325</v>
      </c>
      <c r="G94" s="73">
        <v>18.283492500000001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1:19" ht="24.75" customHeight="1" x14ac:dyDescent="0.25">
      <c r="A95" s="35" t="s">
        <v>53</v>
      </c>
      <c r="B95" s="35"/>
      <c r="C95" s="36">
        <f>SUM(C92:C94)</f>
        <v>87.777948918380972</v>
      </c>
      <c r="D95" s="88">
        <f t="shared" ref="D95:S95" si="8">SUM(D92:D94)</f>
        <v>40.105062593380964</v>
      </c>
      <c r="E95" s="88">
        <f>SUM(E92:E94)</f>
        <v>0</v>
      </c>
      <c r="F95" s="88">
        <f t="shared" ref="F95:R95" si="9">SUM(F92:F94)</f>
        <v>29.389393824999999</v>
      </c>
      <c r="G95" s="88">
        <f t="shared" si="9"/>
        <v>18.283492500000001</v>
      </c>
      <c r="H95" s="88">
        <f t="shared" si="9"/>
        <v>0</v>
      </c>
      <c r="I95" s="88">
        <f t="shared" si="9"/>
        <v>0</v>
      </c>
      <c r="J95" s="88">
        <f t="shared" si="9"/>
        <v>0</v>
      </c>
      <c r="K95" s="88">
        <f t="shared" si="9"/>
        <v>0</v>
      </c>
      <c r="L95" s="88">
        <f t="shared" si="9"/>
        <v>0</v>
      </c>
      <c r="M95" s="88">
        <f t="shared" si="9"/>
        <v>0</v>
      </c>
      <c r="N95" s="88">
        <f t="shared" si="9"/>
        <v>0</v>
      </c>
      <c r="O95" s="88">
        <f t="shared" si="9"/>
        <v>0</v>
      </c>
      <c r="P95" s="88">
        <f t="shared" si="9"/>
        <v>0</v>
      </c>
      <c r="Q95" s="88">
        <f t="shared" si="9"/>
        <v>0</v>
      </c>
      <c r="R95" s="88">
        <f t="shared" si="9"/>
        <v>0</v>
      </c>
      <c r="S95" s="88">
        <f t="shared" si="8"/>
        <v>0</v>
      </c>
    </row>
    <row r="96" spans="1:19" ht="24.75" customHeight="1" x14ac:dyDescent="0.3">
      <c r="B96" s="27"/>
      <c r="C96" s="27"/>
      <c r="D96" s="33"/>
      <c r="E96" s="25"/>
      <c r="F96" s="25"/>
      <c r="G96" s="25"/>
      <c r="H96" s="25"/>
      <c r="I96" s="25"/>
      <c r="J96" s="26"/>
      <c r="K96" s="26"/>
      <c r="L96" s="26"/>
      <c r="M96" s="26"/>
      <c r="N96" s="26"/>
    </row>
    <row r="97" spans="1:14" ht="77.25" customHeight="1" x14ac:dyDescent="0.3">
      <c r="A97"/>
      <c r="B97" s="27"/>
      <c r="C97" s="27"/>
      <c r="D97" s="33"/>
      <c r="E97" s="25"/>
      <c r="F97" s="25"/>
      <c r="G97" s="25"/>
      <c r="H97" s="25"/>
      <c r="I97" s="25"/>
      <c r="J97" s="26"/>
      <c r="K97" s="26"/>
      <c r="L97" s="26"/>
      <c r="M97" s="26"/>
      <c r="N97" s="26"/>
    </row>
    <row r="98" spans="1:14" ht="42.75" customHeight="1" x14ac:dyDescent="0.3">
      <c r="A98" s="4" t="s">
        <v>65</v>
      </c>
    </row>
    <row r="99" spans="1:14" ht="24.75" customHeight="1" x14ac:dyDescent="0.3">
      <c r="A99" s="48" t="s">
        <v>68</v>
      </c>
      <c r="B99" s="4"/>
      <c r="C99" s="4"/>
      <c r="D99" s="4"/>
      <c r="F99" s="4"/>
      <c r="G99" s="4"/>
      <c r="H99" s="4"/>
    </row>
    <row r="100" spans="1:14" ht="24.75" customHeight="1" x14ac:dyDescent="0.3">
      <c r="A100" s="47" t="s">
        <v>66</v>
      </c>
      <c r="B100" s="4"/>
      <c r="C100" s="4"/>
      <c r="D100" s="4"/>
      <c r="F100" s="4"/>
      <c r="G100" s="4"/>
      <c r="H100" s="4"/>
    </row>
    <row r="102" spans="1:14" ht="24.75" customHeight="1" x14ac:dyDescent="0.3">
      <c r="A102" s="2"/>
      <c r="B102" s="4"/>
      <c r="C102" s="4"/>
      <c r="D102" s="4"/>
      <c r="F102" s="4"/>
      <c r="G102" s="4"/>
      <c r="H102" s="4"/>
    </row>
    <row r="103" spans="1:14" ht="24.75" customHeight="1" x14ac:dyDescent="0.3">
      <c r="A103" s="2"/>
      <c r="B103" s="4"/>
      <c r="C103" s="4"/>
      <c r="D103" s="4"/>
      <c r="F103" s="4"/>
      <c r="G103" s="4"/>
      <c r="H103" s="4"/>
    </row>
  </sheetData>
  <pageMargins left="0.25" right="0.25" top="0.25" bottom="0.25" header="0.3" footer="0.3"/>
  <pageSetup paperSize="3" scale="76" fitToHeight="2" orientation="portrait" r:id="rId1"/>
  <headerFooter>
    <oddHeader>&amp;CApproved Projects Capitol Costs by In-Service Year
Per 2011/2012 Transmission Plan</oddHeader>
    <oddFooter>&amp;L&amp;BCAISO Confidential&amp;B&amp;RPage &amp;P&amp;C&amp;"arial,Bold"Internal</oddFooter>
    <evenHeader>&amp;CApproved Projects Capitol Costs by In-Service Year
Per 2011/2012 Transmission Plan</evenHeader>
    <evenFooter>&amp;L&amp;BCAISO Confidential&amp;B&amp;C&amp;"arial,Bold"Internal&amp;RPage &amp;P</evenFooter>
    <firstHeader>&amp;CApproved Projects Capitol Costs by In-Service Year
Per 2011/2012 Transmission Plan</firstHeader>
    <firstFooter>&amp;L&amp;BCAISO Confidential&amp;B&amp;C&amp;"arial,Bold"Internal&amp;RPage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2022-09-23T21:44:38+00:00</PostDate>
    <ExpireDate xmlns="2613f182-e424-487f-ac7f-33bed2fc986a">2024-09-23T21:44:38+00:00</ExpireDate>
    <Content_x0020_Owner xmlns="2613f182-e424-487f-ac7f-33bed2fc986a">
      <UserInfo>
        <DisplayName>Billinton, Jeffrey</DisplayName>
        <AccountId>120</AccountId>
        <AccountType/>
      </UserInfo>
    </Content_x0020_Owner>
    <ISOContributor xmlns="2613f182-e424-487f-ac7f-33bed2fc986a">
      <UserInfo>
        <DisplayName>Rivera, Andrew</DisplayName>
        <AccountId>1012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Nicosia, Isabella</DisplayName>
        <AccountId>1030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Billinton, Jeffrey</ISOOwner>
    <ISOSummary xmlns="2613f182-e424-487f-ac7f-33bed2fc986a">2021-2022 Transmission Access Charge - High Voltage Capital Cost Estimates</ISOSummary>
    <Market_x0020_Notice xmlns="5bcbeff6-7c02-4b0f-b125-f1b3d566cc14">false</Market_x0020_Notice>
    <Document_x0020_Type xmlns="5bcbeff6-7c02-4b0f-b125-f1b3d566cc14">Study</Document_x0020_Type>
    <News_x0020_Release xmlns="5bcbeff6-7c02-4b0f-b125-f1b3d566cc14">false</News_x0020_Release>
    <ParentISOGroups xmlns="5bcbeff6-7c02-4b0f-b125-f1b3d566cc14">2021-2022 transmission access charge forecast model|bf0e8c56-fc36-4cec-bca3-30b52735b0b0</ParentISOGroups>
    <Orig_x0020_Post_x0020_Date xmlns="5bcbeff6-7c02-4b0f-b125-f1b3d566cc14">2022-09-23T21:44:38+00:00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526216fc-67f7-4609-8d14-c57a78d987d0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2D9E9-3CF2-41E5-85BA-B9677740CDDD}"/>
</file>

<file path=customXml/itemProps2.xml><?xml version="1.0" encoding="utf-8"?>
<ds:datastoreItem xmlns:ds="http://schemas.openxmlformats.org/officeDocument/2006/customXml" ds:itemID="{5FBC8049-59A5-4954-BB17-BDF740BAF44F}"/>
</file>

<file path=customXml/itemProps3.xml><?xml version="1.0" encoding="utf-8"?>
<ds:datastoreItem xmlns:ds="http://schemas.openxmlformats.org/officeDocument/2006/customXml" ds:itemID="{F8B8F592-AFF3-4BFA-9443-B2EB1B2B9DCA}"/>
</file>

<file path=customXml/itemProps4.xml><?xml version="1.0" encoding="utf-8"?>
<ds:datastoreItem xmlns:ds="http://schemas.openxmlformats.org/officeDocument/2006/customXml" ds:itemID="{C2440DF0-98F0-4636-A6C7-7287FD348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ConsolidatedWorkSheet21-22</vt:lpstr>
      <vt:lpstr>'ConsolidatedWorkSheet21-22'!Print_Area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2021-2022 Transmission Access Charge - High Voltage Capital Cost Estimates</dc:title>
  <dc:subject/>
  <dc:creator>Nicosia, Isabella</dc:creator>
  <cp:keywords/>
  <dc:description/>
  <cp:lastModifiedBy>Shrestha, Binaya</cp:lastModifiedBy>
  <cp:revision/>
  <dcterms:created xsi:type="dcterms:W3CDTF">2019-03-04T23:23:59Z</dcterms:created>
  <dcterms:modified xsi:type="dcterms:W3CDTF">2022-09-20T15:14:46Z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b2eda403-69dc-499a-b2a9-e1c18980e4f9</vt:lpwstr>
  </property>
  <property fmtid="{D5CDD505-2E9C-101B-9397-08002B2CF9AE}" pid="4" name="AutoClassRecordSeries">
    <vt:lpwstr>143;#Operations:OPR13-265 - Gen and Trans Planning, Const and Interconnection Proj Records and Operating Agreements|d46a4a1d-ea2e-4c73-b69a-0ca21e5b3074</vt:lpwstr>
  </property>
  <property fmtid="{D5CDD505-2E9C-101B-9397-08002B2CF9AE}" pid="5" name="AutoClassDocumentType">
    <vt:lpwstr/>
  </property>
  <property fmtid="{D5CDD505-2E9C-101B-9397-08002B2CF9AE}" pid="6" name="AutoClassTopic">
    <vt:lpwstr/>
  </property>
  <property fmtid="{D5CDD505-2E9C-101B-9397-08002B2CF9AE}" pid="7" name="TitusGUID">
    <vt:lpwstr>8c4b7737-ca4d-4090-bc2e-b24a8ddcfbb4</vt:lpwstr>
  </property>
  <property fmtid="{D5CDD505-2E9C-101B-9397-08002B2CF9AE}" pid="8" name="Classification">
    <vt:lpwstr>Internal</vt:lpwstr>
  </property>
  <property fmtid="{D5CDD505-2E9C-101B-9397-08002B2CF9AE}" pid="9" name="ISOArchive">
    <vt:lpwstr/>
  </property>
  <property fmtid="{D5CDD505-2E9C-101B-9397-08002B2CF9AE}" pid="10" name="ISOGroup">
    <vt:lpwstr/>
  </property>
  <property fmtid="{D5CDD505-2E9C-101B-9397-08002B2CF9AE}" pid="11" name="ISOTopic">
    <vt:lpwstr>311;#Planning|285a5f2c-fbc6-40b5-af08-c23b5949dd29</vt:lpwstr>
  </property>
  <property fmtid="{D5CDD505-2E9C-101B-9397-08002B2CF9AE}" pid="12" name="ISOKeywords">
    <vt:lpwstr/>
  </property>
</Properties>
</file>