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records.oa.caiso.com/sites/MID/ID/RTN/Records/TPP/TPP_2024-2025/Policy/04_TxCapabilityEstimates/Final Posting/"/>
    </mc:Choice>
  </mc:AlternateContent>
  <bookViews>
    <workbookView xWindow="-28905" yWindow="2280" windowWidth="29010" windowHeight="16410"/>
  </bookViews>
  <sheets>
    <sheet name="TxCapabilityEstimates_2024_r1" sheetId="6" r:id="rId1"/>
  </sheets>
  <definedNames>
    <definedName name="_xlnm._FilterDatabase" localSheetId="0" hidden="1">TxCapabilityEstimates_2024_r1!$A$3:$L$106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6" l="1"/>
  <c r="H20" i="6"/>
  <c r="H19" i="6"/>
  <c r="H18" i="6"/>
  <c r="H17" i="6"/>
  <c r="H32" i="6" l="1"/>
  <c r="H31" i="6"/>
  <c r="H33" i="6" l="1"/>
  <c r="H46" i="6" l="1"/>
  <c r="H45" i="6"/>
  <c r="H44" i="6"/>
  <c r="H42" i="6"/>
  <c r="H41" i="6"/>
  <c r="H38" i="6"/>
  <c r="H37" i="6"/>
  <c r="H36" i="6"/>
  <c r="H35" i="6"/>
  <c r="H71" i="6"/>
  <c r="H86" i="6"/>
  <c r="I103" i="6" l="1"/>
  <c r="H14" i="6" l="1"/>
  <c r="H15" i="6"/>
  <c r="I43" i="6"/>
  <c r="H103" i="6"/>
</calcChain>
</file>

<file path=xl/sharedStrings.xml><?xml version="1.0" encoding="utf-8"?>
<sst xmlns="http://schemas.openxmlformats.org/spreadsheetml/2006/main" count="722" uniqueCount="243">
  <si>
    <t>Tehachapi</t>
  </si>
  <si>
    <t>Wind</t>
  </si>
  <si>
    <t>Solar</t>
  </si>
  <si>
    <t>Transmission Constraint</t>
  </si>
  <si>
    <t>Inyokern_North_Kramer
Victor</t>
  </si>
  <si>
    <t>None</t>
  </si>
  <si>
    <t>N/A</t>
  </si>
  <si>
    <t>On-peak</t>
  </si>
  <si>
    <t>AOPNU &amp; Cost Estimate ($million)</t>
  </si>
  <si>
    <t>AOPNU  (Time to Construct)</t>
  </si>
  <si>
    <t>-</t>
  </si>
  <si>
    <t xml:space="preserve">Wind/Solar Area Designation </t>
  </si>
  <si>
    <t>Inyokern_North_Kramer, Victor, Pisgah</t>
  </si>
  <si>
    <t>South of Magunden Constraint</t>
  </si>
  <si>
    <t>Incremental due to ADNU</t>
  </si>
  <si>
    <t>Incremental due to AOPNU</t>
  </si>
  <si>
    <t>Cost (2022$)</t>
  </si>
  <si>
    <t>Antelope-Vincent Constraint</t>
  </si>
  <si>
    <t>Tehachapi, Big Creek</t>
  </si>
  <si>
    <t>On-Peak</t>
  </si>
  <si>
    <t>Upgrade Antelope-Vincent No.1 and 2 500 kV Lines (2 yrs)</t>
  </si>
  <si>
    <t>Vincent-Lugo Constraint</t>
  </si>
  <si>
    <t>Upgrade Vincent-Lugo No.1 and 2 500 kV Lines (4 yrs)</t>
  </si>
  <si>
    <t>Pardee-Sylmar Constraint</t>
  </si>
  <si>
    <t>Big Creek, Ventura</t>
  </si>
  <si>
    <t>Install Phase Shifters at Pardee on the Pardee-Sylmar No. 1 and No. 2 230 kV Lines, Reconductor Pardee-Vincent No. 2 220 kV line (9 yrs)</t>
  </si>
  <si>
    <t>Windhub Constraint</t>
  </si>
  <si>
    <t>New 500 kV Transmission Line from Whirlwind to Windhub 500 kV (9 yrs)</t>
  </si>
  <si>
    <t>Moorpark-Pardee Constraint</t>
  </si>
  <si>
    <t>Ventura</t>
  </si>
  <si>
    <t>Upgrade the Moorpark-Pardee #2 and #3 220 kV and Santa Clara-Vincent 220 kV lines (9 yrs)</t>
  </si>
  <si>
    <t>North of Magunden Constraint</t>
  </si>
  <si>
    <t>Big Creek</t>
  </si>
  <si>
    <t>Rebuild Magunden - Vestal No.2 230 kV and Magunden - Springville No.2 230 kV Lines (9 yrs)</t>
  </si>
  <si>
    <t>Rebuild various SOM lines (9 yrs)</t>
  </si>
  <si>
    <t>Rebuild Magunden-Pastoria 230 kV line (9 yrs)</t>
  </si>
  <si>
    <t>Antelope-Neenach Constraint</t>
  </si>
  <si>
    <t>Antelope/Bailey/Pastoria area</t>
  </si>
  <si>
    <t>Reconductor Antelope-Bailey 66 kV lines (2 yrs)</t>
  </si>
  <si>
    <t>Bailey-Neenach-Westpac 66 kV line upgrade</t>
  </si>
  <si>
    <t>Hinson - Del Amo Constraint</t>
  </si>
  <si>
    <t>LA Basin</t>
  </si>
  <si>
    <t>Lugo - Victorville area constraint</t>
  </si>
  <si>
    <t>Eldorado - Lugo 500kV No.2 line (10 years)</t>
  </si>
  <si>
    <t>VEA 138kV and GLW 230kV buses</t>
  </si>
  <si>
    <t>GLW 230kV area constraint</t>
  </si>
  <si>
    <t>Colorado River 500/230 kV Constraint</t>
  </si>
  <si>
    <t>DCRT Constraint</t>
  </si>
  <si>
    <t>Devers-Red Bluff Constraint</t>
  </si>
  <si>
    <t>Eagle Mountain Constraint</t>
  </si>
  <si>
    <t>Etiwanda-Rancho Vista Constraint</t>
  </si>
  <si>
    <t>Red Bluff 500/230 kV Constraint</t>
  </si>
  <si>
    <t>Serrano-Alberhill-Valley Constraint</t>
  </si>
  <si>
    <t>On-Peak, Off-Peak</t>
  </si>
  <si>
    <t>New Colorado River No. 3 500/230 kV transformer (4 years)</t>
  </si>
  <si>
    <t>New Red Bluff No. 3 500/230 kV transformer (4 years)</t>
  </si>
  <si>
    <t>New Devers-Julian Hinds 220 kV line (10 years)</t>
  </si>
  <si>
    <t>Upgrade Etiwanda-Rancho Vista No. 1 &amp; No. 2 220 kV lines,
 New Etiwanda-Rancho Vista No. 3 220 kV line (3 years)</t>
  </si>
  <si>
    <t>New Cielo Azul - Colorado River No. 2 500 kV line, 
Upgrade the series cap on Cielo Azul - Colorado River No.1 500 kV line to match the conductor rating (6 years)</t>
  </si>
  <si>
    <t>Capistrano-San Onofre 230 kV constraint</t>
  </si>
  <si>
    <t>Capistrano-San Onofre 230 kV upgrade (60 months)</t>
  </si>
  <si>
    <t>Chicarita 138 kV constraint</t>
  </si>
  <si>
    <t>Chicarita 138 kV Upgrades (48 months)</t>
  </si>
  <si>
    <t>El Cajon 69 kV constraint</t>
  </si>
  <si>
    <t>El Cajon 69 kV Upgrade (48 months)</t>
  </si>
  <si>
    <t>Miguel 69 kV constraint</t>
  </si>
  <si>
    <t>Miguel 69 kV upgrades (48 months)</t>
  </si>
  <si>
    <t>Encina - San Luis Rey 230 kV constraint</t>
  </si>
  <si>
    <t>San Luis Rey-San Onofre 230 kV 
line constraint</t>
  </si>
  <si>
    <t>Ocean Ranch 69 kV constraint</t>
  </si>
  <si>
    <t>Ocean Ranch 69 kV upgrade (48 months)</t>
  </si>
  <si>
    <t>Otay Mesa 230 kV constraint</t>
  </si>
  <si>
    <t>Otay Mesa 230 kV upgrade (60 months)</t>
  </si>
  <si>
    <t>Silvergate - Bay Blvd 230 kV constraint</t>
  </si>
  <si>
    <t>Silvergate-Old Town 230 kV constraint</t>
  </si>
  <si>
    <t>Talega 230 kV constraint</t>
  </si>
  <si>
    <t>Talega 230 kV Upgrades (60 months)</t>
  </si>
  <si>
    <t>Trabuco-Capistrano 138 kV constraint</t>
  </si>
  <si>
    <t>Trabuco-Capistrano 138 kV upgrade (48 months)</t>
  </si>
  <si>
    <t>Control to Inyokern area constraint</t>
  </si>
  <si>
    <t>Victor to Lugo Area Constraint</t>
  </si>
  <si>
    <t>Calcite to Lugo Area Constraint</t>
  </si>
  <si>
    <t>Lugo Transformer Area Constraint</t>
  </si>
  <si>
    <t>Inyokern_North</t>
  </si>
  <si>
    <t>Pisgah</t>
  </si>
  <si>
    <t>SCE Eastern (east of Red Bluff), East of Pisgah, and SDG&amp;E areas</t>
  </si>
  <si>
    <t>Cielo Azul, Delaney</t>
  </si>
  <si>
    <t>SCE Eastern area</t>
  </si>
  <si>
    <t>SCE Eastern and SDG&amp;E areas</t>
  </si>
  <si>
    <t>Red Bluff 230 kV</t>
  </si>
  <si>
    <t>East of Pisgah, SCE Eastern,SDG&amp;E and SCE Northern areas</t>
  </si>
  <si>
    <t>500kV Delevan  (144 months)</t>
  </si>
  <si>
    <t>Woodland- Davis 115kV line</t>
  </si>
  <si>
    <t>Reconductor Q653F-Davis 115 kV Line  (60 months)</t>
  </si>
  <si>
    <t>Re-conductor Q1284 Sw Sta-Lower Lake Sw Sta/Eagle Rock 115 kV Line (Q1284 Sw Sta-Cache Jct 1)  (60 months)</t>
  </si>
  <si>
    <t>Bell-Placer 115kV Line</t>
  </si>
  <si>
    <t>Re-conductor Higgins-Bell and Bell-Placer 115 kV Lines  (120 months)</t>
  </si>
  <si>
    <t>Carberry-Round Mountain 230kV Line</t>
  </si>
  <si>
    <t>Rocklin-Pleaseant grove 115kV line</t>
  </si>
  <si>
    <t>Re-conductor Rio Oso-Lincoln 115 kV Line and Lincoln-Pleasant Grove 115 kV Line  (72 months)</t>
  </si>
  <si>
    <t>Bellota-Weber 230kV line</t>
  </si>
  <si>
    <t>Subacco
  (120 months)</t>
  </si>
  <si>
    <t>Rio Oso-Brighton 230kV line</t>
  </si>
  <si>
    <t>Rio Oso-Lockeford 230kV line</t>
  </si>
  <si>
    <t>Windmaster-Delta pumps 230 kV line</t>
  </si>
  <si>
    <t>Contra Costa- Windmaster 230 kV line</t>
  </si>
  <si>
    <t>Contra Costa #1 115kV Line</t>
  </si>
  <si>
    <t>Contra Costa 115kV, 60kV reconductors and Bank Replacement  (120 months)</t>
  </si>
  <si>
    <t>Kasson Jct-Heinz 115 kV line</t>
  </si>
  <si>
    <t>Nikola  (216 months)</t>
  </si>
  <si>
    <t>Reconductor 1869-Eastshore #1 and #2 115 kV lines  (84 months)</t>
  </si>
  <si>
    <t>Reconductor Salado 115kV and 60kV Area  (144 months)</t>
  </si>
  <si>
    <t>Morganhill-Metcalf 115kV Line</t>
  </si>
  <si>
    <t>Metcalf-Morgan Hill 115kV reconductoring  (144 months)</t>
  </si>
  <si>
    <t>Re-conductor 1883 Sw Sta-Tracy Pmp (2.9 miles)  (60 months)</t>
  </si>
  <si>
    <t>New Diablo-Midway #4 500 kV Line  (98 months)</t>
  </si>
  <si>
    <t>Gates-Panoche 230 kV #1 and #2 Lines</t>
  </si>
  <si>
    <t>Reconductor Gates-Panoche #1 and #2 230 kV Lines  (86 months)</t>
  </si>
  <si>
    <t>Morro Bay Looping  (98 months)</t>
  </si>
  <si>
    <t>Re-conductor and reconfigure Gates-Arco-Midway 230 kV Lines  (144 months)</t>
  </si>
  <si>
    <t>Alpaugh-Semitropic Reconductor(96 months)</t>
  </si>
  <si>
    <t>Kern 230/115kV TB #4</t>
  </si>
  <si>
    <t>Add New Kern 230/115kV Transformer Bank ( 54 months)</t>
  </si>
  <si>
    <t>Kern-Tevis-Stockdale-Lamont 115kV line</t>
  </si>
  <si>
    <t>Midway 230/115kV TB #3</t>
  </si>
  <si>
    <t>Semitropic-Midway 115kV Line</t>
  </si>
  <si>
    <t>Gates 500/230kV TB #11</t>
  </si>
  <si>
    <t>Gates Bank 500/230kV Bank #13  (48 months)</t>
  </si>
  <si>
    <t>Gates 230/70kV TB #5</t>
  </si>
  <si>
    <t>New Gates #6 230/70kV  (96 months)</t>
  </si>
  <si>
    <t>Tranquility-Helm 230kV Line</t>
  </si>
  <si>
    <t>Gregg 500kV  (180 months)</t>
  </si>
  <si>
    <t>Dairyland-Chowchilla 115kV Line</t>
  </si>
  <si>
    <t>Mendota 230 kV Conversion  (120 months)</t>
  </si>
  <si>
    <t>Chowchilla-Le grand 115kV Line</t>
  </si>
  <si>
    <t>Le Grand 230 kV Station Conversion  (180 months)</t>
  </si>
  <si>
    <t>Manning 115 kV Addition  (120 months)</t>
  </si>
  <si>
    <t>Panoche-Oro Loma 115kV Line</t>
  </si>
  <si>
    <t>Borden-Storey #1 230kV line</t>
  </si>
  <si>
    <t>Merced 115/70kV TB#2</t>
  </si>
  <si>
    <t>Replace Bank, and Reconductor Lines at Merced  (144 months)</t>
  </si>
  <si>
    <t>Helm 230/70kV TB #1</t>
  </si>
  <si>
    <t>Oro Loma-El Nido 115kV Line</t>
  </si>
  <si>
    <t>Oro-loma- El nido-Wilson Reconductor  (120 months)</t>
  </si>
  <si>
    <t>Sobrante-Moraga 230 kV line</t>
  </si>
  <si>
    <t>Newark-Newark Distribution 115 kV line</t>
  </si>
  <si>
    <t>Tesla-Bellota 230 kV line</t>
  </si>
  <si>
    <t>Mustang-Henrietta 230 kV line</t>
  </si>
  <si>
    <t>Midway-Taft 115 kV line</t>
  </si>
  <si>
    <t>Gates 500/230kV TB #12</t>
  </si>
  <si>
    <t>Schindler 115/70kV TB #1</t>
  </si>
  <si>
    <t>Panoche- Mendota 115 kV line</t>
  </si>
  <si>
    <t>SDGE local area</t>
  </si>
  <si>
    <t>Baja, Imperial, SDGE local area</t>
  </si>
  <si>
    <t>Imperial, SDGE local area</t>
  </si>
  <si>
    <t>Baja, Imperial, Arizona, SDGE local area</t>
  </si>
  <si>
    <t>Dumbarton-Newark 115 kV line</t>
  </si>
  <si>
    <t>Eastshore-San Mateo 230 kV line</t>
  </si>
  <si>
    <t>Lakeville-Ignacio 230 kV line</t>
  </si>
  <si>
    <t>Cortina-Eagle Rock 115 kV line</t>
  </si>
  <si>
    <t>Eight Mile-Tesla 230 kV line</t>
  </si>
  <si>
    <t>Grant - Eastshore #2 line 115 kV</t>
  </si>
  <si>
    <t>Fresno, Kern</t>
  </si>
  <si>
    <t>Fresno</t>
  </si>
  <si>
    <t>Kern, Los Padres</t>
  </si>
  <si>
    <t>Kern</t>
  </si>
  <si>
    <t>Kern, Fresno</t>
  </si>
  <si>
    <t>Salado-Crow Creek Sw Sta 60 kV line</t>
  </si>
  <si>
    <t>Tesla-Salado 115 kV line</t>
  </si>
  <si>
    <t>Maricopa-Copus 70 kV line</t>
  </si>
  <si>
    <t>Greater Bay Area, North of Greater Bay Area and PG&amp;E South 500 kV</t>
  </si>
  <si>
    <t>Greater Bay Area and North of Greater Bay Area</t>
  </si>
  <si>
    <t>North of Greater Bay Area</t>
  </si>
  <si>
    <t>Greater Bay Area, North of Greater Bay Area and Fresno</t>
  </si>
  <si>
    <t>Greater Bay Area</t>
  </si>
  <si>
    <t>Colorado River 230 kV</t>
  </si>
  <si>
    <t>Eagle Mountain, Julian Hinds, Mirage</t>
  </si>
  <si>
    <t>SCE Northern Interconnection Area Constraints</t>
  </si>
  <si>
    <t>SCE Metro Interconnection Area Constraints</t>
  </si>
  <si>
    <t>SCE North of Lugo (NOL) Interconnection Area Constraints</t>
  </si>
  <si>
    <t>SCE Eastern Interconnection Area Constraints</t>
  </si>
  <si>
    <t>East of Pisgah (EOP) Interconnection Area Constraints (SCE, GLW, VEA)</t>
  </si>
  <si>
    <t>SDG&amp;E Interconnection Area Constraints</t>
  </si>
  <si>
    <t>PG&amp;E North of Greater Bay Interconnection Area Constraints</t>
  </si>
  <si>
    <t>PG&amp;E Greater Bay Interconnection Area Constraints</t>
  </si>
  <si>
    <t>PG&amp;E Kern Interconnection Area Constraints</t>
  </si>
  <si>
    <t>PG&amp;E Fresno Interconnection Area Constraints</t>
  </si>
  <si>
    <t>Build a new, series compensated Control-Inyokern 115 kV line and upgrade Inyo Phase Shifter (105 months)</t>
  </si>
  <si>
    <t>Rebuild Calcite-Lugo 220 kV Transmission Line (105 months)</t>
  </si>
  <si>
    <t>Upgrade the Hinson - Del Amo 220 kV Transmission Line (27 months)</t>
  </si>
  <si>
    <t> Re-conductor Pit 3-Carberry and Carberry-Round mountain 230 kV Lines  (84 months)</t>
  </si>
  <si>
    <t>New double circuit line from Vaca-Contra Costa 230 kV  (144 months)</t>
  </si>
  <si>
    <t>Affected  Resource Locations</t>
  </si>
  <si>
    <t>Same as ADNU</t>
  </si>
  <si>
    <t>Contra Costa to Tesla and Newark 230 kV lines and Birds Landing series reactors( Bay Area ADNU)  (86 months)</t>
  </si>
  <si>
    <t>Birds Landing-Contra Costa 230kV Line</t>
  </si>
  <si>
    <t>SCE Metro Area Default Constraint</t>
  </si>
  <si>
    <t>Tesla-Tracy-Pump 230 kV line #2</t>
  </si>
  <si>
    <t>Tesla-Tracy Pump 230 kV Line #1</t>
  </si>
  <si>
    <t>Reconductor Wilson-Storey 230 kV Lines  (86 months)</t>
  </si>
  <si>
    <t>Approved New Manning 500/230 kV Substation Project  (2028)</t>
  </si>
  <si>
    <t>Approved New Collinsville 500/230 kV Substation  Project (2028)</t>
  </si>
  <si>
    <t>Approved Project: Convert Kramer - Victor 115 kV lines to 230 kV (120 months)</t>
  </si>
  <si>
    <t xml:space="preserve">Approved project:Re-conductor the four Lugo-Victor 230 kV lines (54 months) </t>
  </si>
  <si>
    <t xml:space="preserve">Approved project: Add a third 500/230 kV transformer at Lugo Substation (54 months) </t>
  </si>
  <si>
    <t>Diablo-Gates 500 kV line</t>
  </si>
  <si>
    <t xml:space="preserve">ADNU &amp; Cost Estimate ($million) </t>
  </si>
  <si>
    <t>ADNU Name/Brief Description (Time to Construct or ISD)</t>
  </si>
  <si>
    <t>GLW Core Upgrade and Beatty 230kV Project (2022-23 TPP) (2027)</t>
  </si>
  <si>
    <t>Sloan Canyon - Eldorado 500 kV constraint</t>
  </si>
  <si>
    <t>VEA 138kV, GLW 230kV and Eldorado 230kV buses</t>
  </si>
  <si>
    <t>On-peak, Off-Peak</t>
  </si>
  <si>
    <t>Approved Project: Southern California 500 kV Transmission Reinforcement  (ISD - 2034); 30 minute emergency rating on Encina Tap-San Luis Rey 230 kV Line</t>
  </si>
  <si>
    <t>Approved Project: Southern California 500 kV Transmission Reinforcement  (ISD - 2034); 30 minute emergency rating for San Luis Rey-San Onofre 230 kV #1 line</t>
  </si>
  <si>
    <t>Approved Project: Southern California 500 kV Transmission Reinforcement  (ISD - 2034); 30 min emergency rating for Silvergate-Old Town and Silvergate-Old Town Tap 230 kV lines</t>
  </si>
  <si>
    <t>Approved Project: Southern California 500 kV Transmission Reinforcement  (ISD - 2034); 2 hour emergency rating on Silvergate-Bay Boulevard 230 kV line</t>
  </si>
  <si>
    <t>Approved projects: Devers-Red Bluff 500 kV 1 and 2 Line Upgrade (2028) and Southern Area Reinforcement Project (2034)</t>
  </si>
  <si>
    <t>Approved projects:
• Southern Area Reinforcement Project (2034)
• Devers-Valley 500 kV 1 Line Upgrade (2028)
• Serrano-Alberhill-Valley 500 kV 1 Line Upgrade (2028) 
• San Bernardino-Etiwanda 230 kV 1 Line Upgrade (2031)
• San Bernardino-Vista 230 kV 1 Line Upgrade (2028)
• Vista-Etiwanda 230 kV 1 Line Upgrade (2031)
• Mira Loma-Mesa 500kV Underground Third Cable (2026)</t>
  </si>
  <si>
    <t>South of Kramer Area Constraint</t>
  </si>
  <si>
    <t>NEW-Metcalf-Mosslanding 500kV</t>
  </si>
  <si>
    <t>Collinsville-Tesla 500 kV Line</t>
  </si>
  <si>
    <t>NEW- Melones-Cottle 230kV line</t>
  </si>
  <si>
    <t>On Peak</t>
  </si>
  <si>
    <t>2389+2200</t>
  </si>
  <si>
    <t>3417+2200</t>
  </si>
  <si>
    <t>Smyrna-Atwell Jct 115kV Line</t>
  </si>
  <si>
    <t>Midway-Buena Vista Jct 230kV Line</t>
  </si>
  <si>
    <t>Condition Under Which Constraint is Binding (On-peak and/or Off-peak)</t>
  </si>
  <si>
    <t>Estimated FCDS Capability Based on On-peak Study Resource Output (MW)*</t>
  </si>
  <si>
    <t>Estimated EODS Capability Based on Off-peak Study Resource Output
(MW)*</t>
  </si>
  <si>
    <t>Transmission Plan Capability**</t>
  </si>
  <si>
    <t>Los Banos 500/230kV TB</t>
  </si>
  <si>
    <t>Cal Flat-Gates 230 kV line</t>
  </si>
  <si>
    <t>Reconductor Oro Loma-Panoche 115 kV Lines  (86 months)</t>
  </si>
  <si>
    <t>Helm 230/70 kV Transformer Bank replacement (84 months)</t>
  </si>
  <si>
    <t>Reconductor Kern-Old River 115 and 70 kV (132 months)</t>
  </si>
  <si>
    <t>Reconductor Kern-Stockdale-Lamont 115 kV (84 months)</t>
  </si>
  <si>
    <t>Add new Midway 230/115 kV Transformer Bank (96 months)</t>
  </si>
  <si>
    <t>Reconductor Semitropic-Midway-Kern 115 kV and 70 kV Lines (144 months)</t>
  </si>
  <si>
    <t>Reconductor Midway-Q2011 230 kV Line (72 months)</t>
  </si>
  <si>
    <t>(72 months)</t>
  </si>
  <si>
    <t>Transmission capability estimates for use in the CPUC's IRP process - Revised 08/28/2024</t>
  </si>
  <si>
    <t>Gates-Arco 230 kV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</si>
</sst>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7" x14ac:knownFonts="1">
    <font>
      <sz val="11"/>
      <color theme="1"/>
      <name val="Calibri"/>
      <family val="2"/>
      <scheme val="minor"/>
    </font>
    <font>
      <sz val="11"/>
      <color theme="1"/>
      <name val="Calibri"/>
      <family val="2"/>
      <scheme val="minor"/>
    </font>
    <font>
      <b/>
      <sz val="11"/>
      <name val="Calibri"/>
      <family val="2"/>
      <scheme val="minor"/>
    </font>
    <font>
      <b/>
      <sz val="12"/>
      <color theme="0"/>
      <name val="Calibri"/>
      <family val="2"/>
      <scheme val="minor"/>
    </font>
    <font>
      <sz val="11"/>
      <name val="Calibri"/>
      <family val="2"/>
      <scheme val="minor"/>
    </font>
    <font>
      <b/>
      <sz val="12"/>
      <name val="Calibri"/>
      <family val="2"/>
      <scheme val="minor"/>
    </font>
    <font>
      <b/>
      <sz val="14"/>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8" tint="0.59999389629810485"/>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109">
    <xf numFmtId="0" fontId="0" fillId="0" borderId="0" xfId="0"/>
    <xf numFmtId="164" fontId="4" fillId="4" borderId="2" xfId="1" applyNumberFormat="1" applyFont="1" applyFill="1" applyBorder="1" applyAlignment="1">
      <alignment horizontal="center" vertical="center"/>
    </xf>
    <xf numFmtId="0" fontId="4" fillId="0" borderId="2" xfId="3" applyFont="1" applyBorder="1" applyAlignment="1">
      <alignment vertical="center" wrapText="1"/>
    </xf>
    <xf numFmtId="0" fontId="4" fillId="2" borderId="2" xfId="3" applyFont="1" applyFill="1" applyBorder="1" applyAlignment="1">
      <alignment vertical="center" wrapText="1"/>
    </xf>
    <xf numFmtId="0" fontId="4" fillId="0" borderId="2" xfId="3" quotePrefix="1" applyFont="1" applyBorder="1" applyAlignment="1">
      <alignment vertical="center" wrapText="1"/>
    </xf>
    <xf numFmtId="0" fontId="4" fillId="2" borderId="2" xfId="3" quotePrefix="1" applyFont="1" applyFill="1" applyBorder="1" applyAlignment="1">
      <alignment vertical="center" wrapText="1"/>
    </xf>
    <xf numFmtId="3" fontId="4" fillId="4" borderId="2" xfId="3" applyNumberFormat="1" applyFont="1" applyFill="1" applyBorder="1" applyAlignment="1">
      <alignment horizontal="center" vertical="center" wrapText="1"/>
    </xf>
    <xf numFmtId="0" fontId="0" fillId="0" borderId="0" xfId="0" applyAlignment="1">
      <alignment horizontal="center"/>
    </xf>
    <xf numFmtId="0" fontId="4" fillId="2" borderId="2" xfId="3" quotePrefix="1" applyFont="1" applyFill="1" applyBorder="1" applyAlignment="1">
      <alignment horizontal="left" vertical="center"/>
    </xf>
    <xf numFmtId="0" fontId="4" fillId="5" borderId="2" xfId="3" quotePrefix="1" applyFont="1" applyFill="1" applyBorder="1" applyAlignment="1">
      <alignment horizontal="left" vertical="center"/>
    </xf>
    <xf numFmtId="0" fontId="4" fillId="5" borderId="2" xfId="3" quotePrefix="1" applyFont="1" applyFill="1" applyBorder="1" applyAlignment="1">
      <alignment horizontal="left" vertical="center" wrapText="1"/>
    </xf>
    <xf numFmtId="0" fontId="4" fillId="0" borderId="2" xfId="3" quotePrefix="1" applyFont="1" applyBorder="1" applyAlignment="1">
      <alignment horizontal="left" vertical="center" wrapText="1"/>
    </xf>
    <xf numFmtId="165" fontId="4" fillId="4" borderId="2" xfId="2" applyNumberFormat="1" applyFont="1" applyFill="1" applyBorder="1" applyAlignment="1">
      <alignment horizontal="left" vertical="center" wrapText="1"/>
    </xf>
    <xf numFmtId="5" fontId="4" fillId="4" borderId="2" xfId="2" applyNumberFormat="1" applyFont="1" applyFill="1" applyBorder="1" applyAlignment="1">
      <alignment horizontal="center" vertical="center"/>
    </xf>
    <xf numFmtId="165" fontId="4" fillId="4" borderId="2" xfId="2" applyNumberFormat="1" applyFont="1" applyFill="1" applyBorder="1" applyAlignment="1">
      <alignment horizontal="left" vertical="center"/>
    </xf>
    <xf numFmtId="5" fontId="4" fillId="4" borderId="2" xfId="2" quotePrefix="1" applyNumberFormat="1" applyFont="1" applyFill="1" applyBorder="1" applyAlignment="1">
      <alignment horizontal="center" vertical="center"/>
    </xf>
    <xf numFmtId="3" fontId="4" fillId="6" borderId="2" xfId="3" quotePrefix="1" applyNumberFormat="1" applyFont="1" applyFill="1" applyBorder="1" applyAlignment="1">
      <alignment horizontal="center" vertical="center" wrapText="1"/>
    </xf>
    <xf numFmtId="164" fontId="1" fillId="6" borderId="2" xfId="1" applyNumberFormat="1" applyFont="1" applyFill="1" applyBorder="1" applyAlignment="1">
      <alignment horizontal="center" vertical="center"/>
    </xf>
    <xf numFmtId="164" fontId="0" fillId="6" borderId="2" xfId="1" applyNumberFormat="1" applyFont="1" applyFill="1" applyBorder="1" applyAlignment="1">
      <alignment horizontal="center" vertical="center"/>
    </xf>
    <xf numFmtId="5" fontId="1" fillId="6" borderId="2" xfId="2" applyNumberFormat="1" applyFont="1" applyFill="1" applyBorder="1" applyAlignment="1">
      <alignment horizontal="center" vertical="center"/>
    </xf>
    <xf numFmtId="164" fontId="0" fillId="6" borderId="2" xfId="1" applyNumberFormat="1" applyFont="1" applyFill="1" applyBorder="1" applyAlignment="1">
      <alignment horizontal="left" vertical="center" wrapText="1"/>
    </xf>
    <xf numFmtId="165" fontId="4" fillId="6" borderId="2" xfId="2" applyNumberFormat="1" applyFont="1" applyFill="1" applyBorder="1" applyAlignment="1">
      <alignment horizontal="left" vertical="center"/>
    </xf>
    <xf numFmtId="164" fontId="0" fillId="6" borderId="2" xfId="1" applyNumberFormat="1" applyFont="1" applyFill="1" applyBorder="1" applyAlignment="1">
      <alignment horizontal="left" vertical="center"/>
    </xf>
    <xf numFmtId="164" fontId="0" fillId="6" borderId="2" xfId="1" applyNumberFormat="1" applyFont="1" applyFill="1" applyBorder="1" applyAlignment="1">
      <alignment horizontal="center" vertical="center" wrapText="1"/>
    </xf>
    <xf numFmtId="0" fontId="4" fillId="4" borderId="2" xfId="2" applyNumberFormat="1" applyFont="1" applyFill="1" applyBorder="1" applyAlignment="1">
      <alignment horizontal="left" vertical="center" wrapText="1"/>
    </xf>
    <xf numFmtId="5" fontId="4" fillId="4" borderId="2" xfId="2" applyNumberFormat="1" applyFont="1" applyFill="1" applyBorder="1" applyAlignment="1">
      <alignment horizontal="center" vertical="center" wrapText="1"/>
    </xf>
    <xf numFmtId="5" fontId="0" fillId="6" borderId="2" xfId="2" applyNumberFormat="1" applyFont="1" applyFill="1" applyBorder="1" applyAlignment="1">
      <alignment horizontal="center" vertical="center"/>
    </xf>
    <xf numFmtId="5" fontId="1" fillId="6" borderId="2" xfId="2" applyNumberFormat="1" applyFont="1" applyFill="1" applyBorder="1" applyAlignment="1">
      <alignment horizontal="center" vertical="center" wrapText="1"/>
    </xf>
    <xf numFmtId="164" fontId="4" fillId="6" borderId="2" xfId="1" applyNumberFormat="1" applyFont="1" applyFill="1" applyBorder="1" applyAlignment="1">
      <alignment horizontal="center" vertical="center"/>
    </xf>
    <xf numFmtId="5" fontId="4" fillId="6" borderId="2" xfId="2" applyNumberFormat="1" applyFont="1" applyFill="1" applyBorder="1" applyAlignment="1">
      <alignment horizontal="center" vertical="center"/>
    </xf>
    <xf numFmtId="165" fontId="4" fillId="4" borderId="2" xfId="2" applyNumberFormat="1" applyFont="1" applyFill="1" applyBorder="1" applyAlignment="1">
      <alignment vertical="center" wrapText="1"/>
    </xf>
    <xf numFmtId="165" fontId="0" fillId="4" borderId="2" xfId="2" applyNumberFormat="1" applyFont="1" applyFill="1" applyBorder="1" applyAlignment="1">
      <alignment horizontal="left" vertical="center"/>
    </xf>
    <xf numFmtId="165" fontId="4" fillId="6" borderId="2" xfId="2" applyNumberFormat="1" applyFont="1" applyFill="1" applyBorder="1" applyAlignment="1">
      <alignment horizontal="center" vertical="center" wrapText="1"/>
    </xf>
    <xf numFmtId="165" fontId="4" fillId="6" borderId="2" xfId="2" applyNumberFormat="1" applyFont="1" applyFill="1" applyBorder="1" applyAlignment="1">
      <alignment horizontal="left" vertical="center" wrapText="1"/>
    </xf>
    <xf numFmtId="165" fontId="4" fillId="6" borderId="2" xfId="2" applyNumberFormat="1" applyFont="1" applyFill="1" applyBorder="1" applyAlignment="1">
      <alignment horizontal="center" vertical="center"/>
    </xf>
    <xf numFmtId="3" fontId="4" fillId="4" borderId="2" xfId="3" quotePrefix="1" applyNumberFormat="1" applyFont="1" applyFill="1" applyBorder="1" applyAlignment="1">
      <alignment horizontal="center" vertical="center" wrapText="1"/>
    </xf>
    <xf numFmtId="0" fontId="0" fillId="0" borderId="0" xfId="0" applyAlignment="1">
      <alignment vertical="center"/>
    </xf>
    <xf numFmtId="3" fontId="4" fillId="4" borderId="2" xfId="3" quotePrefix="1" applyNumberFormat="1" applyFont="1" applyFill="1" applyBorder="1" applyAlignment="1">
      <alignment horizontal="left" vertical="center" wrapText="1"/>
    </xf>
    <xf numFmtId="165" fontId="4" fillId="4" borderId="2" xfId="2" applyNumberFormat="1" applyFont="1" applyFill="1" applyBorder="1" applyAlignment="1">
      <alignment vertical="center"/>
    </xf>
    <xf numFmtId="0" fontId="4" fillId="0" borderId="2" xfId="3" quotePrefix="1" applyFont="1" applyBorder="1" applyAlignment="1">
      <alignment horizontal="left" vertical="center"/>
    </xf>
    <xf numFmtId="0" fontId="3" fillId="3" borderId="3" xfId="3" applyFont="1" applyFill="1" applyBorder="1" applyAlignment="1">
      <alignment horizontal="center" vertical="center"/>
    </xf>
    <xf numFmtId="0" fontId="0" fillId="0" borderId="2" xfId="0" applyBorder="1" applyAlignment="1">
      <alignment vertical="center"/>
    </xf>
    <xf numFmtId="0" fontId="3" fillId="3" borderId="2" xfId="3" applyFont="1" applyFill="1" applyBorder="1" applyAlignment="1">
      <alignment horizontal="center" vertical="center"/>
    </xf>
    <xf numFmtId="0" fontId="2" fillId="7" borderId="2" xfId="3" applyFont="1" applyFill="1" applyBorder="1" applyAlignment="1">
      <alignment horizontal="center" vertical="center" wrapText="1"/>
    </xf>
    <xf numFmtId="5" fontId="0" fillId="6" borderId="2" xfId="2" applyNumberFormat="1" applyFont="1" applyFill="1" applyBorder="1" applyAlignment="1">
      <alignment horizontal="center" vertical="center" wrapText="1"/>
    </xf>
    <xf numFmtId="0" fontId="2" fillId="4" borderId="2" xfId="3" applyFont="1" applyFill="1" applyBorder="1" applyAlignment="1">
      <alignment horizontal="center" vertical="center" wrapText="1"/>
    </xf>
    <xf numFmtId="0" fontId="0" fillId="4" borderId="3" xfId="0" applyFill="1" applyBorder="1" applyAlignment="1">
      <alignment horizontal="left" vertical="center" wrapText="1"/>
    </xf>
    <xf numFmtId="3" fontId="4" fillId="6" borderId="2" xfId="3" quotePrefix="1" applyNumberFormat="1" applyFont="1" applyFill="1" applyBorder="1" applyAlignment="1">
      <alignment horizontal="left" vertical="center" wrapText="1"/>
    </xf>
    <xf numFmtId="3" fontId="4" fillId="5" borderId="2" xfId="3" quotePrefix="1" applyNumberFormat="1" applyFont="1" applyFill="1" applyBorder="1" applyAlignment="1">
      <alignment horizontal="left" vertical="center" wrapText="1"/>
    </xf>
    <xf numFmtId="5" fontId="4" fillId="6" borderId="5" xfId="2" applyNumberFormat="1" applyFont="1" applyFill="1" applyBorder="1" applyAlignment="1">
      <alignment horizontal="center" vertical="center"/>
    </xf>
    <xf numFmtId="3" fontId="4" fillId="6" borderId="5" xfId="3" quotePrefix="1" applyNumberFormat="1" applyFont="1" applyFill="1" applyBorder="1" applyAlignment="1">
      <alignment horizontal="center" vertical="center" wrapText="1"/>
    </xf>
    <xf numFmtId="0" fontId="4" fillId="2" borderId="5" xfId="3" quotePrefix="1" applyFont="1" applyFill="1" applyBorder="1" applyAlignment="1">
      <alignment vertical="center" wrapText="1"/>
    </xf>
    <xf numFmtId="3" fontId="4" fillId="4" borderId="5" xfId="3" quotePrefix="1" applyNumberFormat="1" applyFont="1" applyFill="1" applyBorder="1" applyAlignment="1">
      <alignment horizontal="center" vertical="center" wrapText="1"/>
    </xf>
    <xf numFmtId="164" fontId="0" fillId="6" borderId="5" xfId="1" applyNumberFormat="1" applyFont="1" applyFill="1" applyBorder="1" applyAlignment="1">
      <alignment horizontal="left" vertical="center" wrapText="1"/>
    </xf>
    <xf numFmtId="3" fontId="4" fillId="8" borderId="2" xfId="3" quotePrefix="1" applyNumberFormat="1" applyFont="1" applyFill="1" applyBorder="1" applyAlignment="1">
      <alignment horizontal="center" vertical="center" wrapText="1"/>
    </xf>
    <xf numFmtId="165" fontId="4" fillId="4" borderId="5" xfId="2" applyNumberFormat="1" applyFont="1" applyFill="1" applyBorder="1" applyAlignment="1">
      <alignment horizontal="left" vertical="center" wrapText="1"/>
    </xf>
    <xf numFmtId="165" fontId="4" fillId="4" borderId="7" xfId="2" applyNumberFormat="1" applyFont="1" applyFill="1" applyBorder="1" applyAlignment="1">
      <alignment horizontal="left" vertical="center" wrapText="1"/>
    </xf>
    <xf numFmtId="165" fontId="4" fillId="6" borderId="5" xfId="2" applyNumberFormat="1" applyFont="1" applyFill="1" applyBorder="1" applyAlignment="1">
      <alignment horizontal="left" vertical="center" wrapText="1"/>
    </xf>
    <xf numFmtId="5" fontId="4" fillId="6" borderId="5" xfId="2" applyNumberFormat="1" applyFont="1" applyFill="1" applyBorder="1" applyAlignment="1">
      <alignment horizontal="center" vertical="center"/>
    </xf>
    <xf numFmtId="0" fontId="4" fillId="0" borderId="5" xfId="3" quotePrefix="1" applyFont="1" applyBorder="1" applyAlignment="1">
      <alignment vertical="center" wrapText="1"/>
    </xf>
    <xf numFmtId="0" fontId="4" fillId="2" borderId="5" xfId="3" quotePrefix="1" applyFont="1" applyFill="1" applyBorder="1" applyAlignment="1">
      <alignment vertical="center" wrapText="1"/>
    </xf>
    <xf numFmtId="0" fontId="4" fillId="2" borderId="5" xfId="3" quotePrefix="1" applyFont="1" applyFill="1" applyBorder="1" applyAlignment="1">
      <alignment horizontal="left" vertical="center" wrapText="1"/>
    </xf>
    <xf numFmtId="3" fontId="4" fillId="6" borderId="5" xfId="3" quotePrefix="1"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xf>
    <xf numFmtId="0" fontId="0" fillId="6" borderId="2" xfId="0" applyFill="1" applyBorder="1" applyAlignment="1">
      <alignment horizontal="center" vertical="center"/>
    </xf>
    <xf numFmtId="0" fontId="4" fillId="6" borderId="2" xfId="0" applyFont="1" applyFill="1" applyBorder="1" applyAlignment="1">
      <alignment horizontal="center" vertical="center"/>
    </xf>
    <xf numFmtId="0" fontId="4" fillId="2" borderId="5" xfId="3" quotePrefix="1" applyFont="1" applyFill="1" applyBorder="1" applyAlignment="1">
      <alignment horizontal="left" vertical="center" wrapText="1"/>
    </xf>
    <xf numFmtId="0" fontId="4" fillId="2" borderId="6" xfId="3" quotePrefix="1" applyFont="1" applyFill="1" applyBorder="1" applyAlignment="1">
      <alignment horizontal="left" vertical="center" wrapText="1"/>
    </xf>
    <xf numFmtId="0" fontId="4" fillId="2" borderId="7" xfId="3" quotePrefix="1" applyFont="1" applyFill="1" applyBorder="1" applyAlignment="1">
      <alignment horizontal="left" vertical="center" wrapText="1"/>
    </xf>
    <xf numFmtId="165" fontId="4" fillId="4" borderId="5" xfId="2" applyNumberFormat="1" applyFont="1" applyFill="1" applyBorder="1" applyAlignment="1">
      <alignment horizontal="left" vertical="center" wrapText="1"/>
    </xf>
    <xf numFmtId="165" fontId="4" fillId="4" borderId="6" xfId="2" applyNumberFormat="1" applyFont="1" applyFill="1" applyBorder="1" applyAlignment="1">
      <alignment horizontal="left" vertical="center" wrapText="1"/>
    </xf>
    <xf numFmtId="165" fontId="4" fillId="4" borderId="7" xfId="2" applyNumberFormat="1" applyFont="1" applyFill="1" applyBorder="1" applyAlignment="1">
      <alignment horizontal="left" vertical="center" wrapText="1"/>
    </xf>
    <xf numFmtId="5" fontId="4" fillId="4" borderId="5" xfId="2" applyNumberFormat="1" applyFont="1" applyFill="1" applyBorder="1" applyAlignment="1">
      <alignment horizontal="center" vertical="center"/>
    </xf>
    <xf numFmtId="5" fontId="4" fillId="4" borderId="6" xfId="2" applyNumberFormat="1" applyFont="1" applyFill="1" applyBorder="1" applyAlignment="1">
      <alignment horizontal="center" vertical="center"/>
    </xf>
    <xf numFmtId="5" fontId="4" fillId="4" borderId="7" xfId="2" applyNumberFormat="1" applyFont="1" applyFill="1" applyBorder="1" applyAlignment="1">
      <alignment horizontal="center" vertical="center"/>
    </xf>
    <xf numFmtId="0" fontId="3" fillId="3" borderId="2" xfId="3" applyFont="1" applyFill="1" applyBorder="1" applyAlignment="1">
      <alignment horizontal="center" vertical="center"/>
    </xf>
    <xf numFmtId="0" fontId="3" fillId="3" borderId="1" xfId="3" applyFont="1" applyFill="1" applyBorder="1" applyAlignment="1">
      <alignment horizontal="center" vertical="center"/>
    </xf>
    <xf numFmtId="0" fontId="6" fillId="3" borderId="2" xfId="3" applyFont="1" applyFill="1" applyBorder="1" applyAlignment="1">
      <alignment horizontal="center" vertical="center"/>
    </xf>
    <xf numFmtId="0" fontId="2" fillId="9" borderId="2" xfId="3" applyFont="1" applyFill="1" applyBorder="1" applyAlignment="1">
      <alignment horizontal="center" vertical="center" wrapText="1"/>
    </xf>
    <xf numFmtId="0" fontId="0" fillId="9" borderId="2" xfId="0" applyFill="1" applyBorder="1" applyAlignment="1">
      <alignment horizontal="center" vertical="center" wrapText="1"/>
    </xf>
    <xf numFmtId="0" fontId="5" fillId="4" borderId="3" xfId="3" applyFont="1" applyFill="1" applyBorder="1" applyAlignment="1">
      <alignment horizontal="center" vertical="center" wrapText="1"/>
    </xf>
    <xf numFmtId="0" fontId="5" fillId="4" borderId="4" xfId="3" applyFont="1" applyFill="1" applyBorder="1" applyAlignment="1">
      <alignment horizontal="center" vertical="center" wrapText="1"/>
    </xf>
    <xf numFmtId="0" fontId="5" fillId="4" borderId="2" xfId="3" applyFont="1" applyFill="1" applyBorder="1" applyAlignment="1">
      <alignment horizontal="center" vertical="center" wrapText="1"/>
    </xf>
    <xf numFmtId="0" fontId="4" fillId="5" borderId="3" xfId="3" quotePrefix="1" applyFont="1" applyFill="1" applyBorder="1" applyAlignment="1">
      <alignment horizontal="left" vertical="center" wrapText="1"/>
    </xf>
    <xf numFmtId="0" fontId="0" fillId="0" borderId="4" xfId="0" applyBorder="1" applyAlignment="1">
      <alignment horizontal="left" vertical="center" wrapText="1"/>
    </xf>
    <xf numFmtId="5" fontId="4" fillId="4" borderId="5" xfId="2" applyNumberFormat="1" applyFont="1" applyFill="1" applyBorder="1" applyAlignment="1">
      <alignment horizontal="center" vertical="center" wrapText="1"/>
    </xf>
    <xf numFmtId="5" fontId="4" fillId="4" borderId="6" xfId="2" applyNumberFormat="1" applyFont="1" applyFill="1" applyBorder="1" applyAlignment="1">
      <alignment horizontal="center" vertical="center" wrapText="1"/>
    </xf>
    <xf numFmtId="5" fontId="4" fillId="4" borderId="7" xfId="2" applyNumberFormat="1" applyFont="1" applyFill="1" applyBorder="1" applyAlignment="1">
      <alignment horizontal="center" vertical="center" wrapText="1"/>
    </xf>
    <xf numFmtId="165" fontId="4" fillId="6" borderId="5" xfId="2" applyNumberFormat="1" applyFont="1" applyFill="1" applyBorder="1" applyAlignment="1">
      <alignment horizontal="left" vertical="center" wrapText="1"/>
    </xf>
    <xf numFmtId="165" fontId="4" fillId="6" borderId="7" xfId="2" applyNumberFormat="1" applyFont="1" applyFill="1" applyBorder="1" applyAlignment="1">
      <alignment horizontal="left" vertical="center" wrapText="1"/>
    </xf>
    <xf numFmtId="5" fontId="4" fillId="6" borderId="5" xfId="2" applyNumberFormat="1" applyFont="1" applyFill="1" applyBorder="1" applyAlignment="1">
      <alignment horizontal="center" vertical="center"/>
    </xf>
    <xf numFmtId="5" fontId="4" fillId="6" borderId="7" xfId="2" applyNumberFormat="1" applyFont="1" applyFill="1" applyBorder="1" applyAlignment="1">
      <alignment horizontal="center" vertical="center"/>
    </xf>
    <xf numFmtId="0" fontId="4" fillId="0" borderId="5" xfId="3" quotePrefix="1" applyFont="1" applyBorder="1" applyAlignment="1">
      <alignment horizontal="left" vertical="center" wrapText="1"/>
    </xf>
    <xf numFmtId="0" fontId="4" fillId="0" borderId="6" xfId="3" quotePrefix="1" applyFont="1" applyBorder="1" applyAlignment="1">
      <alignment horizontal="left" vertical="center" wrapText="1"/>
    </xf>
    <xf numFmtId="0" fontId="4" fillId="0" borderId="7" xfId="3" quotePrefix="1" applyFont="1" applyBorder="1" applyAlignment="1">
      <alignment horizontal="left" vertical="center" wrapText="1"/>
    </xf>
    <xf numFmtId="165" fontId="4" fillId="4" borderId="5" xfId="2" applyNumberFormat="1" applyFont="1" applyFill="1" applyBorder="1" applyAlignment="1">
      <alignment horizontal="center" vertical="center" wrapText="1"/>
    </xf>
    <xf numFmtId="165" fontId="4" fillId="4" borderId="6" xfId="2" applyNumberFormat="1" applyFont="1" applyFill="1" applyBorder="1" applyAlignment="1">
      <alignment horizontal="center" vertical="center" wrapText="1"/>
    </xf>
    <xf numFmtId="165" fontId="4" fillId="4" borderId="7" xfId="2" applyNumberFormat="1" applyFont="1" applyFill="1" applyBorder="1" applyAlignment="1">
      <alignment horizontal="center" vertical="center" wrapText="1"/>
    </xf>
    <xf numFmtId="165" fontId="4" fillId="6" borderId="6" xfId="2" applyNumberFormat="1" applyFont="1" applyFill="1" applyBorder="1" applyAlignment="1">
      <alignment horizontal="left" vertical="center" wrapText="1"/>
    </xf>
    <xf numFmtId="5" fontId="4" fillId="6" borderId="6" xfId="2" applyNumberFormat="1" applyFont="1" applyFill="1" applyBorder="1" applyAlignment="1">
      <alignment horizontal="center" vertical="center"/>
    </xf>
    <xf numFmtId="165" fontId="4" fillId="6" borderId="5" xfId="2" applyNumberFormat="1" applyFont="1" applyFill="1" applyBorder="1" applyAlignment="1">
      <alignment horizontal="left" vertical="center"/>
    </xf>
    <xf numFmtId="165" fontId="4" fillId="6" borderId="7" xfId="2" applyNumberFormat="1" applyFont="1" applyFill="1" applyBorder="1" applyAlignment="1">
      <alignment horizontal="left" vertical="center"/>
    </xf>
    <xf numFmtId="3" fontId="4" fillId="4" borderId="5" xfId="3" quotePrefix="1" applyNumberFormat="1" applyFont="1" applyFill="1" applyBorder="1" applyAlignment="1">
      <alignment horizontal="center" vertical="center" wrapText="1"/>
    </xf>
    <xf numFmtId="3" fontId="4" fillId="4" borderId="7" xfId="3" quotePrefix="1" applyNumberFormat="1" applyFont="1" applyFill="1" applyBorder="1" applyAlignment="1">
      <alignment horizontal="center" vertical="center" wrapText="1"/>
    </xf>
    <xf numFmtId="0" fontId="5" fillId="7" borderId="2" xfId="3" applyFont="1" applyFill="1" applyBorder="1" applyAlignment="1">
      <alignment horizontal="center" vertical="center" wrapText="1"/>
    </xf>
    <xf numFmtId="0" fontId="2" fillId="7" borderId="2" xfId="3" applyFont="1" applyFill="1" applyBorder="1" applyAlignment="1">
      <alignment horizontal="center" vertical="center" wrapText="1"/>
    </xf>
    <xf numFmtId="0" fontId="0" fillId="0" borderId="2" xfId="0" applyBorder="1" applyAlignment="1">
      <alignment horizontal="center" vertical="center" wrapText="1"/>
    </xf>
    <xf numFmtId="165" fontId="4" fillId="4" borderId="5" xfId="2" applyNumberFormat="1" applyFont="1" applyFill="1" applyBorder="1" applyAlignment="1">
      <alignment horizontal="left" vertical="center"/>
    </xf>
    <xf numFmtId="165" fontId="4" fillId="4" borderId="7" xfId="2" applyNumberFormat="1" applyFont="1" applyFill="1" applyBorder="1" applyAlignment="1">
      <alignment horizontal="left" vertical="center"/>
    </xf>
  </cellXfs>
  <cellStyles count="4">
    <cellStyle name="Comma" xfId="1" builtinId="3"/>
    <cellStyle name="Currency"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10584</xdr:colOff>
      <xdr:row>107</xdr:row>
      <xdr:rowOff>41008</xdr:rowOff>
    </xdr:from>
    <xdr:ext cx="11197166" cy="98557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584" y="43157508"/>
          <a:ext cx="11197166" cy="98557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spcBef>
              <a:spcPts val="200"/>
            </a:spcBef>
            <a:spcAft>
              <a:spcPts val="200"/>
            </a:spcAft>
          </a:pPr>
          <a:r>
            <a:rPr lang="en-US" sz="1200" baseline="0">
              <a:solidFill>
                <a:sysClr val="windowText" lastClr="000000"/>
              </a:solidFill>
            </a:rPr>
            <a:t>* The transmission capability estimates are based on the resource-type specific output assumptions that are used in deliverbility studies rather than the resources’ installed capacity. The values can be translated into any combination of resource types by applying the currently  applicable deliverability study resource output factor. </a:t>
          </a:r>
        </a:p>
        <a:p>
          <a:pPr>
            <a:spcBef>
              <a:spcPts val="200"/>
            </a:spcBef>
            <a:spcAft>
              <a:spcPts val="200"/>
            </a:spcAft>
          </a:pPr>
          <a:r>
            <a:rPr lang="en-US" sz="1200"/>
            <a:t>**The transmission capability estimates </a:t>
          </a:r>
          <a:r>
            <a:rPr lang="en-US" sz="1200">
              <a:solidFill>
                <a:schemeClr val="dk1"/>
              </a:solidFill>
              <a:latin typeface="+mn-lt"/>
              <a:ea typeface="+mn-ea"/>
              <a:cs typeface="+mn-cs"/>
            </a:rPr>
            <a:t>are over and above the resource amounts that were online  as at  </a:t>
          </a:r>
          <a:r>
            <a:rPr lang="en-US" sz="1200" b="1">
              <a:solidFill>
                <a:schemeClr val="dk1"/>
              </a:solidFill>
              <a:latin typeface="+mn-lt"/>
              <a:ea typeface="+mn-ea"/>
              <a:cs typeface="+mn-cs"/>
            </a:rPr>
            <a:t>January 1, 2024</a:t>
          </a:r>
          <a:r>
            <a:rPr lang="en-US" sz="1200">
              <a:solidFill>
                <a:schemeClr val="dk1"/>
              </a:solidFill>
              <a:latin typeface="+mn-lt"/>
              <a:ea typeface="+mn-ea"/>
              <a:cs typeface="+mn-cs"/>
            </a:rPr>
            <a:t>.  The CPUC will need to adjust the estimates to account for resources that came online since then.  Retirement of Diablo Canyon is accounted for in the estimates  </a:t>
          </a:r>
          <a:r>
            <a:rPr lang="en-US" sz="1200" baseline="0">
              <a:solidFill>
                <a:schemeClr val="dk1"/>
              </a:solidFill>
              <a:latin typeface="+mn-lt"/>
              <a:ea typeface="+mn-ea"/>
              <a:cs typeface="+mn-cs"/>
            </a:rPr>
            <a:t>assuming the replacements are at the same or similar location</a:t>
          </a:r>
          <a:endParaRPr lang="en-US" sz="1200">
            <a:solidFill>
              <a:schemeClr val="dk1"/>
            </a:solidFill>
            <a:latin typeface="+mn-lt"/>
            <a:ea typeface="+mn-ea"/>
            <a:cs typeface="+mn-cs"/>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showGridLines="0" tabSelected="1" zoomScale="90" zoomScaleNormal="90" workbookViewId="0">
      <pane ySplit="3" topLeftCell="A76" activePane="bottomLeft" state="frozen"/>
      <selection pane="bottomLeft" activeCell="A79" sqref="A79"/>
    </sheetView>
  </sheetViews>
  <sheetFormatPr defaultRowHeight="15" x14ac:dyDescent="0.25"/>
  <cols>
    <col min="1" max="2" width="35.85546875" customWidth="1"/>
    <col min="3" max="3" width="20.5703125" customWidth="1"/>
    <col min="4" max="4" width="26.5703125" customWidth="1"/>
    <col min="5" max="5" width="15.140625" customWidth="1"/>
    <col min="6" max="6" width="48.85546875" customWidth="1"/>
    <col min="7" max="7" width="15.5703125" customWidth="1"/>
    <col min="8" max="8" width="18.140625" customWidth="1"/>
    <col min="9" max="9" width="19" customWidth="1"/>
    <col min="10" max="10" width="46.7109375" customWidth="1"/>
    <col min="11" max="11" width="17.140625" customWidth="1"/>
    <col min="12" max="12" width="18.140625" style="7" customWidth="1"/>
  </cols>
  <sheetData>
    <row r="1" spans="1:12" ht="18.75" x14ac:dyDescent="0.25">
      <c r="A1" s="75"/>
      <c r="B1" s="75"/>
      <c r="C1" s="76"/>
      <c r="D1" s="77" t="s">
        <v>241</v>
      </c>
      <c r="E1" s="77"/>
      <c r="F1" s="77"/>
      <c r="G1" s="77"/>
      <c r="H1" s="42"/>
      <c r="I1" s="42"/>
      <c r="J1" s="42"/>
      <c r="K1" s="42"/>
      <c r="L1" s="40"/>
    </row>
    <row r="2" spans="1:12" ht="85.5" customHeight="1" x14ac:dyDescent="0.25">
      <c r="A2" s="78" t="s">
        <v>3</v>
      </c>
      <c r="B2" s="78" t="s">
        <v>192</v>
      </c>
      <c r="C2" s="78" t="s">
        <v>227</v>
      </c>
      <c r="D2" s="80" t="s">
        <v>228</v>
      </c>
      <c r="E2" s="81"/>
      <c r="F2" s="82" t="s">
        <v>206</v>
      </c>
      <c r="G2" s="82"/>
      <c r="H2" s="104" t="s">
        <v>229</v>
      </c>
      <c r="I2" s="104"/>
      <c r="J2" s="104" t="s">
        <v>8</v>
      </c>
      <c r="K2" s="104"/>
      <c r="L2" s="105" t="s">
        <v>11</v>
      </c>
    </row>
    <row r="3" spans="1:12" ht="41.25" customHeight="1" x14ac:dyDescent="0.25">
      <c r="A3" s="79"/>
      <c r="B3" s="79"/>
      <c r="C3" s="79"/>
      <c r="D3" s="45" t="s">
        <v>230</v>
      </c>
      <c r="E3" s="45" t="s">
        <v>14</v>
      </c>
      <c r="F3" s="45" t="s">
        <v>207</v>
      </c>
      <c r="G3" s="45" t="s">
        <v>16</v>
      </c>
      <c r="H3" s="43" t="s">
        <v>230</v>
      </c>
      <c r="I3" s="43" t="s">
        <v>15</v>
      </c>
      <c r="J3" s="43" t="s">
        <v>9</v>
      </c>
      <c r="K3" s="43" t="s">
        <v>16</v>
      </c>
      <c r="L3" s="106"/>
    </row>
    <row r="4" spans="1:12" x14ac:dyDescent="0.25">
      <c r="A4" s="9" t="s">
        <v>177</v>
      </c>
      <c r="B4" s="10"/>
      <c r="C4" s="10"/>
      <c r="D4" s="10"/>
      <c r="E4" s="10"/>
      <c r="F4" s="10"/>
      <c r="G4" s="10"/>
      <c r="H4" s="10"/>
      <c r="I4" s="10"/>
      <c r="J4" s="10"/>
      <c r="K4" s="10"/>
      <c r="L4" s="10"/>
    </row>
    <row r="5" spans="1:12" ht="30" x14ac:dyDescent="0.25">
      <c r="A5" s="5" t="s">
        <v>17</v>
      </c>
      <c r="B5" s="5" t="s">
        <v>18</v>
      </c>
      <c r="C5" s="5" t="s">
        <v>19</v>
      </c>
      <c r="D5" s="35">
        <v>6149.1200000000035</v>
      </c>
      <c r="E5" s="35">
        <v>1500</v>
      </c>
      <c r="F5" s="12" t="s">
        <v>20</v>
      </c>
      <c r="G5" s="13">
        <v>13.2</v>
      </c>
      <c r="H5" s="16">
        <v>8920.3600000000024</v>
      </c>
      <c r="I5" s="17" t="s">
        <v>6</v>
      </c>
      <c r="J5" s="17" t="s">
        <v>6</v>
      </c>
      <c r="K5" s="17" t="s">
        <v>6</v>
      </c>
      <c r="L5" s="64" t="s">
        <v>2</v>
      </c>
    </row>
    <row r="6" spans="1:12" ht="30" x14ac:dyDescent="0.25">
      <c r="A6" s="5" t="s">
        <v>21</v>
      </c>
      <c r="B6" s="5" t="s">
        <v>0</v>
      </c>
      <c r="C6" s="5" t="s">
        <v>19</v>
      </c>
      <c r="D6" s="35">
        <v>6733.2400000000052</v>
      </c>
      <c r="E6" s="35">
        <v>2000</v>
      </c>
      <c r="F6" s="12" t="s">
        <v>22</v>
      </c>
      <c r="G6" s="13">
        <v>85.9</v>
      </c>
      <c r="H6" s="16">
        <v>8496.3400000000056</v>
      </c>
      <c r="I6" s="17" t="s">
        <v>6</v>
      </c>
      <c r="J6" s="17" t="s">
        <v>6</v>
      </c>
      <c r="K6" s="17" t="s">
        <v>6</v>
      </c>
      <c r="L6" s="64" t="s">
        <v>2</v>
      </c>
    </row>
    <row r="7" spans="1:12" ht="45" x14ac:dyDescent="0.25">
      <c r="A7" s="5" t="s">
        <v>23</v>
      </c>
      <c r="B7" s="5" t="s">
        <v>24</v>
      </c>
      <c r="C7" s="5" t="s">
        <v>19</v>
      </c>
      <c r="D7" s="35">
        <v>3530</v>
      </c>
      <c r="E7" s="35">
        <v>1800</v>
      </c>
      <c r="F7" s="12" t="s">
        <v>25</v>
      </c>
      <c r="G7" s="13">
        <v>660</v>
      </c>
      <c r="H7" s="16">
        <v>6426</v>
      </c>
      <c r="I7" s="17" t="s">
        <v>6</v>
      </c>
      <c r="J7" s="17" t="s">
        <v>6</v>
      </c>
      <c r="K7" s="17" t="s">
        <v>6</v>
      </c>
      <c r="L7" s="64" t="s">
        <v>2</v>
      </c>
    </row>
    <row r="8" spans="1:12" ht="30" x14ac:dyDescent="0.25">
      <c r="A8" s="5" t="s">
        <v>26</v>
      </c>
      <c r="B8" s="5" t="s">
        <v>0</v>
      </c>
      <c r="C8" s="5" t="s">
        <v>19</v>
      </c>
      <c r="D8" s="35">
        <v>1333.6</v>
      </c>
      <c r="E8" s="35">
        <v>2500</v>
      </c>
      <c r="F8" s="12" t="s">
        <v>27</v>
      </c>
      <c r="G8" s="13">
        <v>612</v>
      </c>
      <c r="H8" s="16">
        <v>2614.3000000000002</v>
      </c>
      <c r="I8" s="17" t="s">
        <v>6</v>
      </c>
      <c r="J8" s="17" t="s">
        <v>6</v>
      </c>
      <c r="K8" s="17" t="s">
        <v>6</v>
      </c>
      <c r="L8" s="64" t="s">
        <v>2</v>
      </c>
    </row>
    <row r="9" spans="1:12" ht="30" x14ac:dyDescent="0.25">
      <c r="A9" s="5" t="s">
        <v>28</v>
      </c>
      <c r="B9" s="5" t="s">
        <v>29</v>
      </c>
      <c r="C9" s="5" t="s">
        <v>19</v>
      </c>
      <c r="D9" s="35">
        <v>954</v>
      </c>
      <c r="E9" s="35">
        <v>900</v>
      </c>
      <c r="F9" s="12" t="s">
        <v>30</v>
      </c>
      <c r="G9" s="13">
        <v>600</v>
      </c>
      <c r="H9" s="16">
        <v>2641</v>
      </c>
      <c r="I9" s="17" t="s">
        <v>6</v>
      </c>
      <c r="J9" s="17" t="s">
        <v>6</v>
      </c>
      <c r="K9" s="17" t="s">
        <v>6</v>
      </c>
      <c r="L9" s="64" t="s">
        <v>2</v>
      </c>
    </row>
    <row r="10" spans="1:12" ht="30" x14ac:dyDescent="0.25">
      <c r="A10" s="5" t="s">
        <v>31</v>
      </c>
      <c r="B10" s="5" t="s">
        <v>32</v>
      </c>
      <c r="C10" s="5" t="s">
        <v>19</v>
      </c>
      <c r="D10" s="35">
        <v>876</v>
      </c>
      <c r="E10" s="35">
        <v>500</v>
      </c>
      <c r="F10" s="12" t="s">
        <v>33</v>
      </c>
      <c r="G10" s="13">
        <v>1253</v>
      </c>
      <c r="H10" s="16">
        <v>1527</v>
      </c>
      <c r="I10" s="17" t="s">
        <v>6</v>
      </c>
      <c r="J10" s="17" t="s">
        <v>6</v>
      </c>
      <c r="K10" s="17" t="s">
        <v>6</v>
      </c>
      <c r="L10" s="64" t="s">
        <v>2</v>
      </c>
    </row>
    <row r="11" spans="1:12" x14ac:dyDescent="0.25">
      <c r="A11" s="5" t="s">
        <v>13</v>
      </c>
      <c r="B11" s="5" t="s">
        <v>24</v>
      </c>
      <c r="C11" s="5" t="s">
        <v>53</v>
      </c>
      <c r="D11" s="35">
        <v>977</v>
      </c>
      <c r="E11" s="35">
        <v>2000</v>
      </c>
      <c r="F11" s="12" t="s">
        <v>34</v>
      </c>
      <c r="G11" s="13">
        <v>4358</v>
      </c>
      <c r="H11" s="16">
        <v>2138</v>
      </c>
      <c r="I11" s="16">
        <v>2000</v>
      </c>
      <c r="J11" s="20" t="s">
        <v>35</v>
      </c>
      <c r="K11" s="19">
        <v>66</v>
      </c>
      <c r="L11" s="64" t="s">
        <v>2</v>
      </c>
    </row>
    <row r="12" spans="1:12" ht="27" customHeight="1" x14ac:dyDescent="0.25">
      <c r="A12" s="4" t="s">
        <v>36</v>
      </c>
      <c r="B12" s="5" t="s">
        <v>37</v>
      </c>
      <c r="C12" s="5" t="s">
        <v>53</v>
      </c>
      <c r="D12" s="35">
        <v>0</v>
      </c>
      <c r="E12" s="35">
        <v>2000</v>
      </c>
      <c r="F12" s="12" t="s">
        <v>38</v>
      </c>
      <c r="G12" s="13">
        <v>100</v>
      </c>
      <c r="H12" s="16">
        <v>0</v>
      </c>
      <c r="I12" s="16">
        <v>15</v>
      </c>
      <c r="J12" s="22" t="s">
        <v>39</v>
      </c>
      <c r="K12" s="19">
        <v>45</v>
      </c>
      <c r="L12" s="64" t="s">
        <v>2</v>
      </c>
    </row>
    <row r="13" spans="1:12" x14ac:dyDescent="0.25">
      <c r="A13" s="9" t="s">
        <v>178</v>
      </c>
      <c r="B13" s="10"/>
      <c r="C13" s="10"/>
      <c r="D13" s="10"/>
      <c r="E13" s="10"/>
      <c r="F13" s="10"/>
      <c r="G13" s="10"/>
      <c r="H13" s="48"/>
      <c r="I13" s="10"/>
      <c r="J13" s="10"/>
      <c r="K13" s="10"/>
      <c r="L13" s="10"/>
    </row>
    <row r="14" spans="1:12" ht="30" x14ac:dyDescent="0.25">
      <c r="A14" s="5" t="s">
        <v>40</v>
      </c>
      <c r="B14" s="2" t="s">
        <v>41</v>
      </c>
      <c r="C14" s="5" t="s">
        <v>19</v>
      </c>
      <c r="D14" s="6">
        <v>2700</v>
      </c>
      <c r="E14" s="35">
        <v>800</v>
      </c>
      <c r="F14" s="24" t="s">
        <v>189</v>
      </c>
      <c r="G14" s="15">
        <v>28</v>
      </c>
      <c r="H14" s="16" t="str">
        <f>D14&amp;""</f>
        <v>2700</v>
      </c>
      <c r="I14" s="17" t="s">
        <v>6</v>
      </c>
      <c r="J14" s="17" t="s">
        <v>6</v>
      </c>
      <c r="K14" s="17" t="s">
        <v>6</v>
      </c>
      <c r="L14" s="18" t="s">
        <v>2</v>
      </c>
    </row>
    <row r="15" spans="1:12" ht="25.5" customHeight="1" x14ac:dyDescent="0.25">
      <c r="A15" s="5" t="s">
        <v>196</v>
      </c>
      <c r="B15" s="3" t="s">
        <v>41</v>
      </c>
      <c r="C15" s="4" t="s">
        <v>5</v>
      </c>
      <c r="D15" s="6">
        <v>13500</v>
      </c>
      <c r="E15" s="1" t="s">
        <v>6</v>
      </c>
      <c r="F15" s="14" t="s">
        <v>6</v>
      </c>
      <c r="G15" s="15" t="s">
        <v>10</v>
      </c>
      <c r="H15" s="16">
        <f>D15</f>
        <v>13500</v>
      </c>
      <c r="I15" s="18" t="s">
        <v>6</v>
      </c>
      <c r="J15" s="17" t="s">
        <v>6</v>
      </c>
      <c r="K15" s="19" t="s">
        <v>6</v>
      </c>
      <c r="L15" s="64" t="s">
        <v>2</v>
      </c>
    </row>
    <row r="16" spans="1:12" x14ac:dyDescent="0.25">
      <c r="A16" s="9" t="s">
        <v>179</v>
      </c>
      <c r="B16" s="10"/>
      <c r="C16" s="10"/>
      <c r="D16" s="10"/>
      <c r="E16" s="10"/>
      <c r="F16" s="10"/>
      <c r="G16" s="10"/>
      <c r="H16" s="48"/>
      <c r="I16" s="10"/>
      <c r="J16" s="10"/>
      <c r="K16" s="10"/>
      <c r="L16" s="10"/>
    </row>
    <row r="17" spans="1:12" ht="45" x14ac:dyDescent="0.25">
      <c r="A17" s="4" t="s">
        <v>79</v>
      </c>
      <c r="B17" s="4" t="s">
        <v>83</v>
      </c>
      <c r="C17" s="4" t="s">
        <v>19</v>
      </c>
      <c r="D17" s="35">
        <v>0</v>
      </c>
      <c r="E17" s="35">
        <v>186</v>
      </c>
      <c r="F17" s="12" t="s">
        <v>187</v>
      </c>
      <c r="G17" s="13">
        <v>329</v>
      </c>
      <c r="H17" s="54">
        <f>D17+120</f>
        <v>120</v>
      </c>
      <c r="I17" s="16" t="s">
        <v>6</v>
      </c>
      <c r="J17" s="18" t="s">
        <v>6</v>
      </c>
      <c r="K17" s="19" t="s">
        <v>6</v>
      </c>
      <c r="L17" s="64" t="s">
        <v>2</v>
      </c>
    </row>
    <row r="18" spans="1:12" s="36" customFormat="1" ht="30.75" customHeight="1" x14ac:dyDescent="0.25">
      <c r="A18" s="4" t="s">
        <v>218</v>
      </c>
      <c r="B18" s="4" t="s">
        <v>4</v>
      </c>
      <c r="C18" s="4" t="s">
        <v>19</v>
      </c>
      <c r="D18" s="35">
        <v>456</v>
      </c>
      <c r="E18" s="35" t="s">
        <v>6</v>
      </c>
      <c r="F18" s="30" t="s">
        <v>202</v>
      </c>
      <c r="G18" s="13" t="s">
        <v>6</v>
      </c>
      <c r="H18" s="54">
        <f>D18+734</f>
        <v>1190</v>
      </c>
      <c r="I18" s="16" t="s">
        <v>6</v>
      </c>
      <c r="J18" s="18" t="s">
        <v>6</v>
      </c>
      <c r="K18" s="19" t="s">
        <v>6</v>
      </c>
      <c r="L18" s="64" t="s">
        <v>2</v>
      </c>
    </row>
    <row r="19" spans="1:12" ht="30" x14ac:dyDescent="0.25">
      <c r="A19" s="4" t="s">
        <v>80</v>
      </c>
      <c r="B19" s="4" t="s">
        <v>4</v>
      </c>
      <c r="C19" s="4" t="s">
        <v>19</v>
      </c>
      <c r="D19" s="35">
        <v>1034</v>
      </c>
      <c r="E19" s="35" t="s">
        <v>6</v>
      </c>
      <c r="F19" s="30" t="s">
        <v>203</v>
      </c>
      <c r="G19" s="13" t="s">
        <v>6</v>
      </c>
      <c r="H19" s="54">
        <f>D19+844</f>
        <v>1878</v>
      </c>
      <c r="I19" s="16" t="s">
        <v>6</v>
      </c>
      <c r="J19" s="18" t="s">
        <v>6</v>
      </c>
      <c r="K19" s="19" t="s">
        <v>6</v>
      </c>
      <c r="L19" s="64" t="s">
        <v>2</v>
      </c>
    </row>
    <row r="20" spans="1:12" ht="30" x14ac:dyDescent="0.25">
      <c r="A20" s="4" t="s">
        <v>82</v>
      </c>
      <c r="B20" s="4" t="s">
        <v>12</v>
      </c>
      <c r="C20" s="3" t="s">
        <v>19</v>
      </c>
      <c r="D20" s="35">
        <v>1328</v>
      </c>
      <c r="E20" s="35" t="s">
        <v>6</v>
      </c>
      <c r="F20" s="12" t="s">
        <v>204</v>
      </c>
      <c r="G20" s="13" t="s">
        <v>6</v>
      </c>
      <c r="H20" s="54">
        <f>D20+844+255</f>
        <v>2427</v>
      </c>
      <c r="I20" s="16" t="s">
        <v>6</v>
      </c>
      <c r="J20" s="17" t="s">
        <v>6</v>
      </c>
      <c r="K20" s="19" t="s">
        <v>6</v>
      </c>
      <c r="L20" s="64" t="s">
        <v>2</v>
      </c>
    </row>
    <row r="21" spans="1:12" ht="27" customHeight="1" x14ac:dyDescent="0.25">
      <c r="A21" s="4" t="s">
        <v>81</v>
      </c>
      <c r="B21" s="3" t="s">
        <v>84</v>
      </c>
      <c r="C21" s="3" t="s">
        <v>19</v>
      </c>
      <c r="D21" s="35">
        <v>297</v>
      </c>
      <c r="E21" s="35">
        <v>1046</v>
      </c>
      <c r="F21" s="12" t="s">
        <v>188</v>
      </c>
      <c r="G21" s="13">
        <v>239</v>
      </c>
      <c r="H21" s="54">
        <f>D21+255</f>
        <v>552</v>
      </c>
      <c r="I21" s="16" t="s">
        <v>6</v>
      </c>
      <c r="J21" s="17" t="s">
        <v>6</v>
      </c>
      <c r="K21" s="19" t="s">
        <v>6</v>
      </c>
      <c r="L21" s="64" t="s">
        <v>2</v>
      </c>
    </row>
    <row r="22" spans="1:12" ht="17.25" customHeight="1" x14ac:dyDescent="0.25">
      <c r="A22" s="83" t="s">
        <v>180</v>
      </c>
      <c r="B22" s="84"/>
      <c r="C22" s="10"/>
      <c r="D22" s="10"/>
      <c r="E22" s="10"/>
      <c r="F22" s="10"/>
      <c r="G22" s="10"/>
      <c r="H22" s="48"/>
      <c r="I22" s="10"/>
      <c r="J22" s="10"/>
      <c r="K22" s="10"/>
      <c r="L22" s="10"/>
    </row>
    <row r="23" spans="1:12" ht="30" x14ac:dyDescent="0.25">
      <c r="A23" s="4" t="s">
        <v>46</v>
      </c>
      <c r="B23" s="4" t="s">
        <v>175</v>
      </c>
      <c r="C23" s="5" t="s">
        <v>53</v>
      </c>
      <c r="D23" s="35">
        <v>1160</v>
      </c>
      <c r="E23" s="35">
        <v>1370</v>
      </c>
      <c r="F23" s="12" t="s">
        <v>54</v>
      </c>
      <c r="G23" s="13">
        <v>67</v>
      </c>
      <c r="H23" s="16">
        <v>2202</v>
      </c>
      <c r="I23" s="16">
        <v>1299</v>
      </c>
      <c r="J23" s="20" t="s">
        <v>193</v>
      </c>
      <c r="K23" s="19">
        <v>67</v>
      </c>
      <c r="L23" s="64" t="s">
        <v>2</v>
      </c>
    </row>
    <row r="24" spans="1:12" ht="60" x14ac:dyDescent="0.25">
      <c r="A24" s="4" t="s">
        <v>47</v>
      </c>
      <c r="B24" s="4" t="s">
        <v>86</v>
      </c>
      <c r="C24" s="5" t="s">
        <v>19</v>
      </c>
      <c r="D24" s="35">
        <v>2300</v>
      </c>
      <c r="E24" s="35">
        <v>3000</v>
      </c>
      <c r="F24" s="12" t="s">
        <v>58</v>
      </c>
      <c r="G24" s="13">
        <v>463</v>
      </c>
      <c r="H24" s="16">
        <v>2300</v>
      </c>
      <c r="I24" s="16" t="s">
        <v>6</v>
      </c>
      <c r="J24" s="18" t="s">
        <v>6</v>
      </c>
      <c r="K24" s="26" t="s">
        <v>6</v>
      </c>
      <c r="L24" s="64" t="s">
        <v>2</v>
      </c>
    </row>
    <row r="25" spans="1:12" ht="45" x14ac:dyDescent="0.25">
      <c r="A25" s="4" t="s">
        <v>48</v>
      </c>
      <c r="B25" s="4" t="s">
        <v>85</v>
      </c>
      <c r="C25" s="5" t="s">
        <v>53</v>
      </c>
      <c r="D25" s="35">
        <v>6665</v>
      </c>
      <c r="E25" s="35" t="s">
        <v>6</v>
      </c>
      <c r="F25" s="12" t="s">
        <v>216</v>
      </c>
      <c r="G25" s="13" t="s">
        <v>6</v>
      </c>
      <c r="H25" s="16">
        <v>7860</v>
      </c>
      <c r="I25" s="16" t="s">
        <v>6</v>
      </c>
      <c r="J25" s="20" t="s">
        <v>216</v>
      </c>
      <c r="K25" s="26" t="s">
        <v>6</v>
      </c>
      <c r="L25" s="64" t="s">
        <v>2</v>
      </c>
    </row>
    <row r="26" spans="1:12" ht="29.1" customHeight="1" x14ac:dyDescent="0.25">
      <c r="A26" s="4" t="s">
        <v>49</v>
      </c>
      <c r="B26" s="4" t="s">
        <v>176</v>
      </c>
      <c r="C26" s="5" t="s">
        <v>19</v>
      </c>
      <c r="D26" s="35">
        <v>0</v>
      </c>
      <c r="E26" s="35">
        <v>600</v>
      </c>
      <c r="F26" s="12" t="s">
        <v>56</v>
      </c>
      <c r="G26" s="13">
        <v>1182</v>
      </c>
      <c r="H26" s="16">
        <v>392</v>
      </c>
      <c r="I26" s="16" t="s">
        <v>6</v>
      </c>
      <c r="J26" s="18" t="s">
        <v>6</v>
      </c>
      <c r="K26" s="26" t="s">
        <v>6</v>
      </c>
      <c r="L26" s="64" t="s">
        <v>2</v>
      </c>
    </row>
    <row r="27" spans="1:12" ht="62.1" customHeight="1" x14ac:dyDescent="0.25">
      <c r="A27" s="4" t="s">
        <v>50</v>
      </c>
      <c r="B27" s="4" t="s">
        <v>87</v>
      </c>
      <c r="C27" s="5" t="s">
        <v>19</v>
      </c>
      <c r="D27" s="35">
        <v>4824</v>
      </c>
      <c r="E27" s="35">
        <v>3350</v>
      </c>
      <c r="F27" s="12" t="s">
        <v>57</v>
      </c>
      <c r="G27" s="13">
        <v>89</v>
      </c>
      <c r="H27" s="16">
        <v>7313</v>
      </c>
      <c r="I27" s="16" t="s">
        <v>6</v>
      </c>
      <c r="J27" s="18" t="s">
        <v>6</v>
      </c>
      <c r="K27" s="26" t="s">
        <v>6</v>
      </c>
      <c r="L27" s="64" t="s">
        <v>2</v>
      </c>
    </row>
    <row r="28" spans="1:12" ht="30" x14ac:dyDescent="0.25">
      <c r="A28" s="4" t="s">
        <v>51</v>
      </c>
      <c r="B28" s="4" t="s">
        <v>89</v>
      </c>
      <c r="C28" s="5" t="s">
        <v>53</v>
      </c>
      <c r="D28" s="35">
        <v>1450</v>
      </c>
      <c r="E28" s="35">
        <v>1200</v>
      </c>
      <c r="F28" s="12" t="s">
        <v>55</v>
      </c>
      <c r="G28" s="13">
        <v>69</v>
      </c>
      <c r="H28" s="16">
        <v>1603</v>
      </c>
      <c r="I28" s="16">
        <v>1200</v>
      </c>
      <c r="J28" s="20" t="s">
        <v>193</v>
      </c>
      <c r="K28" s="19">
        <v>69</v>
      </c>
      <c r="L28" s="64" t="s">
        <v>2</v>
      </c>
    </row>
    <row r="29" spans="1:12" ht="180" x14ac:dyDescent="0.25">
      <c r="A29" s="4" t="s">
        <v>52</v>
      </c>
      <c r="B29" s="4" t="s">
        <v>88</v>
      </c>
      <c r="C29" s="5" t="s">
        <v>53</v>
      </c>
      <c r="D29" s="35">
        <v>8173</v>
      </c>
      <c r="E29" s="35" t="s">
        <v>6</v>
      </c>
      <c r="F29" s="46" t="s">
        <v>217</v>
      </c>
      <c r="G29" s="13" t="s">
        <v>6</v>
      </c>
      <c r="H29" s="16">
        <v>11704</v>
      </c>
      <c r="I29" s="16" t="s">
        <v>6</v>
      </c>
      <c r="J29" s="47" t="s">
        <v>217</v>
      </c>
      <c r="K29" s="16" t="s">
        <v>6</v>
      </c>
      <c r="L29" s="64" t="s">
        <v>2</v>
      </c>
    </row>
    <row r="30" spans="1:12" ht="18.75" customHeight="1" x14ac:dyDescent="0.25">
      <c r="A30" s="9" t="s">
        <v>181</v>
      </c>
      <c r="B30" s="10"/>
      <c r="C30" s="10"/>
      <c r="D30" s="10"/>
      <c r="E30" s="10"/>
      <c r="F30" s="10"/>
      <c r="G30" s="10"/>
      <c r="H30" s="48"/>
      <c r="I30" s="10"/>
      <c r="J30" s="10"/>
      <c r="K30" s="10"/>
      <c r="L30" s="10"/>
    </row>
    <row r="31" spans="1:12" ht="32.25" customHeight="1" x14ac:dyDescent="0.25">
      <c r="A31" s="11" t="s">
        <v>45</v>
      </c>
      <c r="B31" s="2" t="s">
        <v>44</v>
      </c>
      <c r="C31" s="5" t="s">
        <v>53</v>
      </c>
      <c r="D31" s="35">
        <v>3372</v>
      </c>
      <c r="E31" s="35" t="s">
        <v>6</v>
      </c>
      <c r="F31" s="12" t="s">
        <v>208</v>
      </c>
      <c r="G31" s="25" t="s">
        <v>6</v>
      </c>
      <c r="H31" s="16">
        <f>D31+150*1.8</f>
        <v>3642</v>
      </c>
      <c r="I31" s="16" t="s">
        <v>6</v>
      </c>
      <c r="J31" s="47" t="s">
        <v>6</v>
      </c>
      <c r="K31" s="44" t="s">
        <v>6</v>
      </c>
      <c r="L31" s="64" t="s">
        <v>2</v>
      </c>
    </row>
    <row r="32" spans="1:12" ht="32.25" customHeight="1" x14ac:dyDescent="0.25">
      <c r="A32" s="11" t="s">
        <v>209</v>
      </c>
      <c r="B32" s="2" t="s">
        <v>210</v>
      </c>
      <c r="C32" s="5" t="s">
        <v>19</v>
      </c>
      <c r="D32" s="35">
        <v>4032</v>
      </c>
      <c r="E32" s="35" t="s">
        <v>6</v>
      </c>
      <c r="F32" s="12" t="s">
        <v>6</v>
      </c>
      <c r="G32" s="25" t="s">
        <v>6</v>
      </c>
      <c r="H32" s="16">
        <f>D32+150*1.8</f>
        <v>4302</v>
      </c>
      <c r="I32" s="16" t="s">
        <v>6</v>
      </c>
      <c r="J32" s="47" t="s">
        <v>6</v>
      </c>
      <c r="K32" s="44" t="s">
        <v>6</v>
      </c>
      <c r="L32" s="64" t="s">
        <v>2</v>
      </c>
    </row>
    <row r="33" spans="1:12" ht="30.75" customHeight="1" x14ac:dyDescent="0.25">
      <c r="A33" s="11" t="s">
        <v>42</v>
      </c>
      <c r="B33" s="2" t="s">
        <v>90</v>
      </c>
      <c r="C33" s="4" t="s">
        <v>211</v>
      </c>
      <c r="D33" s="35">
        <v>10105</v>
      </c>
      <c r="E33" s="35">
        <v>6800</v>
      </c>
      <c r="F33" s="12" t="s">
        <v>43</v>
      </c>
      <c r="G33" s="13">
        <v>2165</v>
      </c>
      <c r="H33" s="16">
        <f>D33+2500</f>
        <v>12605</v>
      </c>
      <c r="I33" s="16">
        <v>6800</v>
      </c>
      <c r="J33" s="20" t="s">
        <v>193</v>
      </c>
      <c r="K33" s="27">
        <v>2165</v>
      </c>
      <c r="L33" s="64" t="s">
        <v>2</v>
      </c>
    </row>
    <row r="34" spans="1:12" x14ac:dyDescent="0.25">
      <c r="A34" s="9" t="s">
        <v>182</v>
      </c>
      <c r="B34" s="10"/>
      <c r="C34" s="10"/>
      <c r="D34" s="10"/>
      <c r="E34" s="10"/>
      <c r="F34" s="10"/>
      <c r="G34" s="10"/>
      <c r="H34" s="48"/>
      <c r="I34" s="10"/>
      <c r="J34" s="10"/>
      <c r="K34" s="10"/>
      <c r="L34" s="10"/>
    </row>
    <row r="35" spans="1:12" ht="30" x14ac:dyDescent="0.25">
      <c r="A35" s="4" t="s">
        <v>59</v>
      </c>
      <c r="B35" s="5" t="s">
        <v>152</v>
      </c>
      <c r="C35" s="4" t="s">
        <v>7</v>
      </c>
      <c r="D35" s="35">
        <v>1324</v>
      </c>
      <c r="E35" s="35">
        <v>920</v>
      </c>
      <c r="F35" s="12" t="s">
        <v>60</v>
      </c>
      <c r="G35" s="13">
        <v>58.1</v>
      </c>
      <c r="H35" s="16" t="str">
        <f>D35&amp;""</f>
        <v>1324</v>
      </c>
      <c r="I35" s="28" t="s">
        <v>6</v>
      </c>
      <c r="J35" s="28" t="s">
        <v>6</v>
      </c>
      <c r="K35" s="28" t="s">
        <v>6</v>
      </c>
      <c r="L35" s="28" t="s">
        <v>6</v>
      </c>
    </row>
    <row r="36" spans="1:12" x14ac:dyDescent="0.25">
      <c r="A36" s="4" t="s">
        <v>61</v>
      </c>
      <c r="B36" s="5" t="s">
        <v>153</v>
      </c>
      <c r="C36" s="4" t="s">
        <v>7</v>
      </c>
      <c r="D36" s="35">
        <v>224</v>
      </c>
      <c r="E36" s="35">
        <v>700</v>
      </c>
      <c r="F36" s="12" t="s">
        <v>62</v>
      </c>
      <c r="G36" s="13">
        <v>100</v>
      </c>
      <c r="H36" s="16" t="str">
        <f>D36&amp;""</f>
        <v>224</v>
      </c>
      <c r="I36" s="28" t="s">
        <v>6</v>
      </c>
      <c r="J36" s="28" t="s">
        <v>6</v>
      </c>
      <c r="K36" s="28" t="s">
        <v>6</v>
      </c>
      <c r="L36" s="28" t="s">
        <v>6</v>
      </c>
    </row>
    <row r="37" spans="1:12" x14ac:dyDescent="0.25">
      <c r="A37" s="4" t="s">
        <v>63</v>
      </c>
      <c r="B37" s="5" t="s">
        <v>152</v>
      </c>
      <c r="C37" s="4" t="s">
        <v>7</v>
      </c>
      <c r="D37" s="35">
        <v>406</v>
      </c>
      <c r="E37" s="35">
        <v>547</v>
      </c>
      <c r="F37" s="12" t="s">
        <v>64</v>
      </c>
      <c r="G37" s="13">
        <v>14.7</v>
      </c>
      <c r="H37" s="16" t="str">
        <f>D37&amp;""</f>
        <v>406</v>
      </c>
      <c r="I37" s="28" t="s">
        <v>6</v>
      </c>
      <c r="J37" s="28" t="s">
        <v>6</v>
      </c>
      <c r="K37" s="28" t="s">
        <v>6</v>
      </c>
      <c r="L37" s="28" t="s">
        <v>6</v>
      </c>
    </row>
    <row r="38" spans="1:12" x14ac:dyDescent="0.25">
      <c r="A38" s="4" t="s">
        <v>65</v>
      </c>
      <c r="B38" s="5" t="s">
        <v>152</v>
      </c>
      <c r="C38" s="4" t="s">
        <v>7</v>
      </c>
      <c r="D38" s="35">
        <v>231</v>
      </c>
      <c r="E38" s="35">
        <v>431</v>
      </c>
      <c r="F38" s="12" t="s">
        <v>66</v>
      </c>
      <c r="G38" s="13">
        <v>671.05399999999997</v>
      </c>
      <c r="H38" s="16" t="str">
        <f>D38&amp;""</f>
        <v>231</v>
      </c>
      <c r="I38" s="28" t="s">
        <v>6</v>
      </c>
      <c r="J38" s="28" t="s">
        <v>6</v>
      </c>
      <c r="K38" s="28" t="s">
        <v>6</v>
      </c>
      <c r="L38" s="28" t="s">
        <v>6</v>
      </c>
    </row>
    <row r="39" spans="1:12" ht="43.5" customHeight="1" x14ac:dyDescent="0.25">
      <c r="A39" s="51" t="s">
        <v>67</v>
      </c>
      <c r="B39" s="51" t="s">
        <v>155</v>
      </c>
      <c r="C39" s="51" t="s">
        <v>53</v>
      </c>
      <c r="D39" s="52">
        <v>3880</v>
      </c>
      <c r="E39" s="35" t="s">
        <v>6</v>
      </c>
      <c r="F39" s="12" t="s">
        <v>212</v>
      </c>
      <c r="G39" s="13" t="s">
        <v>6</v>
      </c>
      <c r="H39" s="50">
        <v>7627</v>
      </c>
      <c r="I39" s="28" t="s">
        <v>6</v>
      </c>
      <c r="J39" s="20" t="s">
        <v>193</v>
      </c>
      <c r="K39" s="29" t="s">
        <v>6</v>
      </c>
      <c r="L39" s="65" t="s">
        <v>2</v>
      </c>
    </row>
    <row r="40" spans="1:12" ht="60" x14ac:dyDescent="0.25">
      <c r="A40" s="51" t="s">
        <v>68</v>
      </c>
      <c r="B40" s="51" t="s">
        <v>155</v>
      </c>
      <c r="C40" s="51" t="s">
        <v>53</v>
      </c>
      <c r="D40" s="52">
        <v>3906</v>
      </c>
      <c r="E40" s="35" t="s">
        <v>6</v>
      </c>
      <c r="F40" s="12" t="s">
        <v>213</v>
      </c>
      <c r="G40" s="13" t="s">
        <v>6</v>
      </c>
      <c r="H40" s="50">
        <v>7833</v>
      </c>
      <c r="I40" s="50" t="s">
        <v>6</v>
      </c>
      <c r="J40" s="53" t="s">
        <v>193</v>
      </c>
      <c r="K40" s="49" t="s">
        <v>6</v>
      </c>
      <c r="L40" s="65" t="s">
        <v>2</v>
      </c>
    </row>
    <row r="41" spans="1:12" x14ac:dyDescent="0.25">
      <c r="A41" s="4" t="s">
        <v>69</v>
      </c>
      <c r="B41" s="5" t="s">
        <v>152</v>
      </c>
      <c r="C41" s="4" t="s">
        <v>7</v>
      </c>
      <c r="D41" s="35">
        <v>204</v>
      </c>
      <c r="E41" s="35">
        <v>692</v>
      </c>
      <c r="F41" s="12" t="s">
        <v>70</v>
      </c>
      <c r="G41" s="13">
        <v>28.3</v>
      </c>
      <c r="H41" s="16" t="str">
        <f>D41&amp;""</f>
        <v>204</v>
      </c>
      <c r="I41" s="28" t="s">
        <v>6</v>
      </c>
      <c r="J41" s="28" t="s">
        <v>6</v>
      </c>
      <c r="K41" s="28" t="s">
        <v>6</v>
      </c>
      <c r="L41" s="28" t="s">
        <v>6</v>
      </c>
    </row>
    <row r="42" spans="1:12" x14ac:dyDescent="0.25">
      <c r="A42" s="4" t="s">
        <v>71</v>
      </c>
      <c r="B42" s="5" t="s">
        <v>154</v>
      </c>
      <c r="C42" s="4" t="s">
        <v>7</v>
      </c>
      <c r="D42" s="35">
        <v>1175</v>
      </c>
      <c r="E42" s="35">
        <v>2189</v>
      </c>
      <c r="F42" s="12" t="s">
        <v>72</v>
      </c>
      <c r="G42" s="13">
        <v>79.91</v>
      </c>
      <c r="H42" s="16" t="str">
        <f>D42&amp;""</f>
        <v>1175</v>
      </c>
      <c r="I42" s="28" t="s">
        <v>6</v>
      </c>
      <c r="J42" s="28" t="s">
        <v>6</v>
      </c>
      <c r="K42" s="28" t="s">
        <v>6</v>
      </c>
      <c r="L42" s="28" t="s">
        <v>6</v>
      </c>
    </row>
    <row r="43" spans="1:12" ht="60" x14ac:dyDescent="0.25">
      <c r="A43" s="5" t="s">
        <v>73</v>
      </c>
      <c r="B43" s="5" t="s">
        <v>153</v>
      </c>
      <c r="C43" s="5" t="s">
        <v>53</v>
      </c>
      <c r="D43" s="35">
        <v>2717</v>
      </c>
      <c r="E43" s="13" t="s">
        <v>6</v>
      </c>
      <c r="F43" s="12" t="s">
        <v>215</v>
      </c>
      <c r="G43" s="13" t="s">
        <v>6</v>
      </c>
      <c r="H43" s="16">
        <v>4894</v>
      </c>
      <c r="I43" s="16" t="str">
        <f>E43</f>
        <v>N/A</v>
      </c>
      <c r="J43" s="20" t="s">
        <v>193</v>
      </c>
      <c r="K43" s="28" t="s">
        <v>6</v>
      </c>
      <c r="L43" s="65" t="s">
        <v>2</v>
      </c>
    </row>
    <row r="44" spans="1:12" ht="60" x14ac:dyDescent="0.25">
      <c r="A44" s="5" t="s">
        <v>74</v>
      </c>
      <c r="B44" s="5" t="s">
        <v>153</v>
      </c>
      <c r="C44" s="4" t="s">
        <v>7</v>
      </c>
      <c r="D44" s="35">
        <v>2369</v>
      </c>
      <c r="E44" s="35" t="s">
        <v>6</v>
      </c>
      <c r="F44" s="12" t="s">
        <v>214</v>
      </c>
      <c r="G44" s="13" t="s">
        <v>6</v>
      </c>
      <c r="H44" s="16" t="str">
        <f>D44&amp;""</f>
        <v>2369</v>
      </c>
      <c r="I44" s="28" t="s">
        <v>6</v>
      </c>
      <c r="J44" s="28" t="s">
        <v>6</v>
      </c>
      <c r="K44" s="28" t="s">
        <v>6</v>
      </c>
      <c r="L44" s="28" t="s">
        <v>6</v>
      </c>
    </row>
    <row r="45" spans="1:12" x14ac:dyDescent="0.25">
      <c r="A45" s="4" t="s">
        <v>75</v>
      </c>
      <c r="B45" s="5" t="s">
        <v>152</v>
      </c>
      <c r="C45" s="4" t="s">
        <v>7</v>
      </c>
      <c r="D45" s="35">
        <v>1028</v>
      </c>
      <c r="E45" s="35">
        <v>2201</v>
      </c>
      <c r="F45" s="12" t="s">
        <v>76</v>
      </c>
      <c r="G45" s="13">
        <v>210.6</v>
      </c>
      <c r="H45" s="16" t="str">
        <f>D45&amp;""</f>
        <v>1028</v>
      </c>
      <c r="I45" s="28" t="s">
        <v>6</v>
      </c>
      <c r="J45" s="28" t="s">
        <v>6</v>
      </c>
      <c r="K45" s="28" t="s">
        <v>6</v>
      </c>
      <c r="L45" s="28" t="s">
        <v>6</v>
      </c>
    </row>
    <row r="46" spans="1:12" x14ac:dyDescent="0.25">
      <c r="A46" s="4" t="s">
        <v>77</v>
      </c>
      <c r="B46" s="5" t="s">
        <v>152</v>
      </c>
      <c r="C46" s="4" t="s">
        <v>7</v>
      </c>
      <c r="D46" s="35">
        <v>501</v>
      </c>
      <c r="E46" s="35">
        <v>556</v>
      </c>
      <c r="F46" s="12" t="s">
        <v>78</v>
      </c>
      <c r="G46" s="13">
        <v>103.366</v>
      </c>
      <c r="H46" s="16" t="str">
        <f>D46&amp;""</f>
        <v>501</v>
      </c>
      <c r="I46" s="28" t="s">
        <v>6</v>
      </c>
      <c r="J46" s="28" t="s">
        <v>6</v>
      </c>
      <c r="K46" s="28" t="s">
        <v>6</v>
      </c>
      <c r="L46" s="28" t="s">
        <v>6</v>
      </c>
    </row>
    <row r="47" spans="1:12" x14ac:dyDescent="0.25">
      <c r="A47" s="9" t="s">
        <v>183</v>
      </c>
      <c r="B47" s="10"/>
      <c r="C47" s="10"/>
      <c r="D47" s="10"/>
      <c r="E47" s="10"/>
      <c r="F47" s="10"/>
      <c r="G47" s="10"/>
      <c r="H47" s="48"/>
      <c r="I47" s="10"/>
      <c r="J47" s="10"/>
      <c r="K47" s="10"/>
      <c r="L47" s="10"/>
    </row>
    <row r="48" spans="1:12" ht="30" x14ac:dyDescent="0.25">
      <c r="A48" s="5" t="s">
        <v>220</v>
      </c>
      <c r="B48" s="5" t="s">
        <v>170</v>
      </c>
      <c r="C48" s="5" t="s">
        <v>19</v>
      </c>
      <c r="D48" s="35">
        <v>3379</v>
      </c>
      <c r="E48" s="35">
        <v>8645</v>
      </c>
      <c r="F48" s="12" t="s">
        <v>91</v>
      </c>
      <c r="G48" s="13">
        <v>2851.848</v>
      </c>
      <c r="H48" s="16">
        <v>7706</v>
      </c>
      <c r="I48" s="18" t="s">
        <v>6</v>
      </c>
      <c r="J48" s="18" t="s">
        <v>6</v>
      </c>
      <c r="K48" s="26" t="s">
        <v>6</v>
      </c>
      <c r="L48" s="64" t="s">
        <v>1</v>
      </c>
    </row>
    <row r="49" spans="1:12" x14ac:dyDescent="0.25">
      <c r="A49" s="5" t="s">
        <v>92</v>
      </c>
      <c r="B49" s="5" t="s">
        <v>172</v>
      </c>
      <c r="C49" s="5" t="s">
        <v>19</v>
      </c>
      <c r="D49" s="35">
        <v>90.45</v>
      </c>
      <c r="E49" s="35">
        <v>109</v>
      </c>
      <c r="F49" s="12" t="s">
        <v>93</v>
      </c>
      <c r="G49" s="13">
        <v>9.3290000000000006</v>
      </c>
      <c r="H49" s="16">
        <v>81</v>
      </c>
      <c r="I49" s="18" t="s">
        <v>6</v>
      </c>
      <c r="J49" s="18" t="s">
        <v>6</v>
      </c>
      <c r="K49" s="26" t="s">
        <v>6</v>
      </c>
      <c r="L49" s="64" t="s">
        <v>1</v>
      </c>
    </row>
    <row r="50" spans="1:12" ht="45" x14ac:dyDescent="0.25">
      <c r="A50" s="5" t="s">
        <v>159</v>
      </c>
      <c r="B50" s="5" t="s">
        <v>172</v>
      </c>
      <c r="C50" s="5" t="s">
        <v>19</v>
      </c>
      <c r="D50" s="35">
        <v>971</v>
      </c>
      <c r="E50" s="35">
        <v>50</v>
      </c>
      <c r="F50" s="12" t="s">
        <v>94</v>
      </c>
      <c r="G50" s="13">
        <v>50</v>
      </c>
      <c r="H50" s="16">
        <v>1422</v>
      </c>
      <c r="I50" s="18" t="s">
        <v>6</v>
      </c>
      <c r="J50" s="18" t="s">
        <v>6</v>
      </c>
      <c r="K50" s="26" t="s">
        <v>6</v>
      </c>
      <c r="L50" s="64" t="s">
        <v>1</v>
      </c>
    </row>
    <row r="51" spans="1:12" ht="30" x14ac:dyDescent="0.25">
      <c r="A51" s="5" t="s">
        <v>95</v>
      </c>
      <c r="B51" s="5" t="s">
        <v>172</v>
      </c>
      <c r="C51" s="5" t="s">
        <v>19</v>
      </c>
      <c r="D51" s="35">
        <v>347</v>
      </c>
      <c r="E51" s="35">
        <v>480</v>
      </c>
      <c r="F51" s="12" t="s">
        <v>96</v>
      </c>
      <c r="G51" s="13">
        <v>185</v>
      </c>
      <c r="H51" s="16">
        <v>379</v>
      </c>
      <c r="I51" s="18" t="s">
        <v>6</v>
      </c>
      <c r="J51" s="18" t="s">
        <v>6</v>
      </c>
      <c r="K51" s="26" t="s">
        <v>6</v>
      </c>
      <c r="L51" s="64" t="s">
        <v>1</v>
      </c>
    </row>
    <row r="52" spans="1:12" ht="30" x14ac:dyDescent="0.25">
      <c r="A52" s="5" t="s">
        <v>97</v>
      </c>
      <c r="B52" s="5" t="s">
        <v>172</v>
      </c>
      <c r="C52" s="5" t="s">
        <v>19</v>
      </c>
      <c r="D52" s="35">
        <v>15</v>
      </c>
      <c r="E52" s="35">
        <v>26</v>
      </c>
      <c r="F52" s="12" t="s">
        <v>190</v>
      </c>
      <c r="G52" s="13">
        <v>180</v>
      </c>
      <c r="H52" s="16">
        <v>15</v>
      </c>
      <c r="I52" s="16">
        <v>25</v>
      </c>
      <c r="J52" s="20" t="s">
        <v>193</v>
      </c>
      <c r="K52" s="29">
        <v>180</v>
      </c>
      <c r="L52" s="64" t="s">
        <v>1</v>
      </c>
    </row>
    <row r="53" spans="1:12" ht="30" x14ac:dyDescent="0.25">
      <c r="A53" s="5" t="s">
        <v>98</v>
      </c>
      <c r="B53" s="5" t="s">
        <v>172</v>
      </c>
      <c r="C53" s="5" t="s">
        <v>19</v>
      </c>
      <c r="D53" s="35">
        <v>50</v>
      </c>
      <c r="E53" s="35">
        <v>707</v>
      </c>
      <c r="F53" s="12" t="s">
        <v>99</v>
      </c>
      <c r="G53" s="13">
        <v>125</v>
      </c>
      <c r="H53" s="16">
        <v>96</v>
      </c>
      <c r="I53" s="18" t="s">
        <v>6</v>
      </c>
      <c r="J53" s="18" t="s">
        <v>6</v>
      </c>
      <c r="K53" s="26" t="s">
        <v>6</v>
      </c>
      <c r="L53" s="64" t="s">
        <v>1</v>
      </c>
    </row>
    <row r="54" spans="1:12" ht="30" customHeight="1" x14ac:dyDescent="0.25">
      <c r="A54" s="5" t="s">
        <v>100</v>
      </c>
      <c r="B54" s="66" t="s">
        <v>173</v>
      </c>
      <c r="C54" s="5" t="s">
        <v>19</v>
      </c>
      <c r="D54" s="35">
        <v>1661</v>
      </c>
      <c r="E54" s="35">
        <v>460</v>
      </c>
      <c r="F54" s="69" t="s">
        <v>101</v>
      </c>
      <c r="G54" s="72">
        <v>400</v>
      </c>
      <c r="H54" s="16">
        <v>2539</v>
      </c>
      <c r="I54" s="18" t="s">
        <v>6</v>
      </c>
      <c r="J54" s="18" t="s">
        <v>6</v>
      </c>
      <c r="K54" s="26" t="s">
        <v>6</v>
      </c>
      <c r="L54" s="64" t="s">
        <v>1</v>
      </c>
    </row>
    <row r="55" spans="1:12" ht="28.5" customHeight="1" x14ac:dyDescent="0.25">
      <c r="A55" s="5" t="s">
        <v>102</v>
      </c>
      <c r="B55" s="67"/>
      <c r="C55" s="5" t="s">
        <v>19</v>
      </c>
      <c r="D55" s="35">
        <v>423</v>
      </c>
      <c r="E55" s="35">
        <v>574</v>
      </c>
      <c r="F55" s="70"/>
      <c r="G55" s="73"/>
      <c r="H55" s="16">
        <v>463</v>
      </c>
      <c r="I55" s="18" t="s">
        <v>6</v>
      </c>
      <c r="J55" s="18" t="s">
        <v>6</v>
      </c>
      <c r="K55" s="26" t="s">
        <v>6</v>
      </c>
      <c r="L55" s="64" t="s">
        <v>1</v>
      </c>
    </row>
    <row r="56" spans="1:12" ht="30" customHeight="1" x14ac:dyDescent="0.25">
      <c r="A56" s="5" t="s">
        <v>103</v>
      </c>
      <c r="B56" s="68"/>
      <c r="C56" s="5" t="s">
        <v>19</v>
      </c>
      <c r="D56" s="35">
        <v>1042.47</v>
      </c>
      <c r="E56" s="35">
        <v>485</v>
      </c>
      <c r="F56" s="71"/>
      <c r="G56" s="74"/>
      <c r="H56" s="16">
        <v>975</v>
      </c>
      <c r="I56" s="18" t="s">
        <v>6</v>
      </c>
      <c r="J56" s="18" t="s">
        <v>6</v>
      </c>
      <c r="K56" s="26" t="s">
        <v>6</v>
      </c>
      <c r="L56" s="64" t="s">
        <v>1</v>
      </c>
    </row>
    <row r="57" spans="1:12" x14ac:dyDescent="0.25">
      <c r="A57" s="9" t="s">
        <v>184</v>
      </c>
      <c r="B57" s="10"/>
      <c r="C57" s="10"/>
      <c r="D57" s="10"/>
      <c r="E57" s="10"/>
      <c r="F57" s="10"/>
      <c r="G57" s="10"/>
      <c r="H57" s="48"/>
      <c r="I57" s="10"/>
      <c r="J57" s="10"/>
      <c r="K57" s="10"/>
      <c r="L57" s="10"/>
    </row>
    <row r="58" spans="1:12" ht="30" customHeight="1" x14ac:dyDescent="0.25">
      <c r="A58" s="5" t="s">
        <v>156</v>
      </c>
      <c r="B58" s="66" t="s">
        <v>171</v>
      </c>
      <c r="C58" s="5" t="s">
        <v>19</v>
      </c>
      <c r="D58" s="35">
        <v>1290</v>
      </c>
      <c r="E58" s="35" t="s">
        <v>6</v>
      </c>
      <c r="F58" s="69" t="s">
        <v>201</v>
      </c>
      <c r="G58" s="85" t="s">
        <v>6</v>
      </c>
      <c r="H58" s="16">
        <v>3728</v>
      </c>
      <c r="I58" s="18" t="s">
        <v>6</v>
      </c>
      <c r="J58" s="18" t="s">
        <v>6</v>
      </c>
      <c r="K58" s="26" t="s">
        <v>6</v>
      </c>
      <c r="L58" s="64" t="s">
        <v>1</v>
      </c>
    </row>
    <row r="59" spans="1:12" ht="19.5" customHeight="1" x14ac:dyDescent="0.25">
      <c r="A59" s="5" t="s">
        <v>157</v>
      </c>
      <c r="B59" s="67"/>
      <c r="C59" s="5" t="s">
        <v>19</v>
      </c>
      <c r="D59" s="35">
        <v>2146</v>
      </c>
      <c r="E59" s="35" t="s">
        <v>6</v>
      </c>
      <c r="F59" s="70"/>
      <c r="G59" s="86"/>
      <c r="H59" s="16">
        <v>4811</v>
      </c>
      <c r="I59" s="18" t="s">
        <v>6</v>
      </c>
      <c r="J59" s="18" t="s">
        <v>6</v>
      </c>
      <c r="K59" s="26" t="s">
        <v>6</v>
      </c>
      <c r="L59" s="64" t="s">
        <v>1</v>
      </c>
    </row>
    <row r="60" spans="1:12" ht="22.5" customHeight="1" x14ac:dyDescent="0.25">
      <c r="A60" s="5" t="s">
        <v>158</v>
      </c>
      <c r="B60" s="67"/>
      <c r="C60" s="5" t="s">
        <v>19</v>
      </c>
      <c r="D60" s="35">
        <v>2257</v>
      </c>
      <c r="E60" s="35" t="s">
        <v>6</v>
      </c>
      <c r="F60" s="70"/>
      <c r="G60" s="86"/>
      <c r="H60" s="16">
        <v>768</v>
      </c>
      <c r="I60" s="18" t="s">
        <v>6</v>
      </c>
      <c r="J60" s="18" t="s">
        <v>6</v>
      </c>
      <c r="K60" s="26" t="s">
        <v>6</v>
      </c>
      <c r="L60" s="64" t="s">
        <v>1</v>
      </c>
    </row>
    <row r="61" spans="1:12" ht="24" customHeight="1" x14ac:dyDescent="0.25">
      <c r="A61" s="5" t="s">
        <v>144</v>
      </c>
      <c r="B61" s="68"/>
      <c r="C61" s="5" t="s">
        <v>19</v>
      </c>
      <c r="D61" s="35">
        <v>3140</v>
      </c>
      <c r="E61" s="35" t="s">
        <v>6</v>
      </c>
      <c r="F61" s="71"/>
      <c r="G61" s="87"/>
      <c r="H61" s="16">
        <v>5136</v>
      </c>
      <c r="I61" s="18" t="s">
        <v>6</v>
      </c>
      <c r="J61" s="18" t="s">
        <v>6</v>
      </c>
      <c r="K61" s="26" t="s">
        <v>6</v>
      </c>
      <c r="L61" s="64" t="s">
        <v>1</v>
      </c>
    </row>
    <row r="62" spans="1:12" ht="30" customHeight="1" x14ac:dyDescent="0.25">
      <c r="A62" s="5" t="s">
        <v>104</v>
      </c>
      <c r="B62" s="66" t="s">
        <v>171</v>
      </c>
      <c r="C62" s="5" t="s">
        <v>19</v>
      </c>
      <c r="D62" s="35">
        <v>546</v>
      </c>
      <c r="E62" s="35">
        <v>6034</v>
      </c>
      <c r="F62" s="69" t="s">
        <v>194</v>
      </c>
      <c r="G62" s="72">
        <v>417.33199999999999</v>
      </c>
      <c r="H62" s="16">
        <v>3673</v>
      </c>
      <c r="I62" s="18" t="s">
        <v>6</v>
      </c>
      <c r="J62" s="18" t="s">
        <v>6</v>
      </c>
      <c r="K62" s="26" t="s">
        <v>6</v>
      </c>
      <c r="L62" s="64" t="s">
        <v>1</v>
      </c>
    </row>
    <row r="63" spans="1:12" ht="32.25" customHeight="1" x14ac:dyDescent="0.25">
      <c r="A63" s="5" t="s">
        <v>105</v>
      </c>
      <c r="B63" s="67"/>
      <c r="C63" s="5" t="s">
        <v>19</v>
      </c>
      <c r="D63" s="35">
        <v>1233</v>
      </c>
      <c r="E63" s="35">
        <v>5601</v>
      </c>
      <c r="F63" s="70"/>
      <c r="G63" s="73"/>
      <c r="H63" s="16">
        <v>3667</v>
      </c>
      <c r="I63" s="18" t="s">
        <v>6</v>
      </c>
      <c r="J63" s="18" t="s">
        <v>6</v>
      </c>
      <c r="K63" s="26" t="s">
        <v>6</v>
      </c>
      <c r="L63" s="64" t="s">
        <v>1</v>
      </c>
    </row>
    <row r="64" spans="1:12" ht="30" customHeight="1" x14ac:dyDescent="0.25">
      <c r="A64" s="5" t="s">
        <v>197</v>
      </c>
      <c r="B64" s="68"/>
      <c r="C64" s="5" t="s">
        <v>19</v>
      </c>
      <c r="D64" s="35">
        <v>4574</v>
      </c>
      <c r="E64" s="35">
        <v>3521</v>
      </c>
      <c r="F64" s="71"/>
      <c r="G64" s="74"/>
      <c r="H64" s="16">
        <v>10136</v>
      </c>
      <c r="I64" s="18" t="s">
        <v>6</v>
      </c>
      <c r="J64" s="18" t="s">
        <v>6</v>
      </c>
      <c r="K64" s="26" t="s">
        <v>6</v>
      </c>
      <c r="L64" s="64" t="s">
        <v>1</v>
      </c>
    </row>
    <row r="65" spans="1:12" ht="30.75" customHeight="1" x14ac:dyDescent="0.25">
      <c r="A65" s="5" t="s">
        <v>106</v>
      </c>
      <c r="B65" s="5" t="s">
        <v>174</v>
      </c>
      <c r="C65" s="5" t="s">
        <v>19</v>
      </c>
      <c r="D65" s="35">
        <v>32</v>
      </c>
      <c r="E65" s="35">
        <v>131</v>
      </c>
      <c r="F65" s="12" t="s">
        <v>107</v>
      </c>
      <c r="G65" s="13">
        <v>185</v>
      </c>
      <c r="H65" s="16">
        <v>77</v>
      </c>
      <c r="I65" s="18" t="s">
        <v>6</v>
      </c>
      <c r="J65" s="18" t="s">
        <v>6</v>
      </c>
      <c r="K65" s="26" t="s">
        <v>6</v>
      </c>
      <c r="L65" s="64" t="s">
        <v>1</v>
      </c>
    </row>
    <row r="66" spans="1:12" ht="30.75" customHeight="1" x14ac:dyDescent="0.25">
      <c r="A66" s="5" t="s">
        <v>108</v>
      </c>
      <c r="B66" s="92" t="s">
        <v>173</v>
      </c>
      <c r="C66" s="4" t="s">
        <v>19</v>
      </c>
      <c r="D66" s="35">
        <v>298</v>
      </c>
      <c r="E66" s="35">
        <v>1255</v>
      </c>
      <c r="F66" s="95" t="s">
        <v>109</v>
      </c>
      <c r="G66" s="72">
        <v>1700</v>
      </c>
      <c r="H66" s="16">
        <v>495</v>
      </c>
      <c r="I66" s="18" t="s">
        <v>6</v>
      </c>
      <c r="J66" s="18" t="s">
        <v>6</v>
      </c>
      <c r="K66" s="26" t="s">
        <v>6</v>
      </c>
      <c r="L66" s="64" t="s">
        <v>1</v>
      </c>
    </row>
    <row r="67" spans="1:12" ht="30.75" customHeight="1" x14ac:dyDescent="0.25">
      <c r="A67" s="5" t="s">
        <v>145</v>
      </c>
      <c r="B67" s="93"/>
      <c r="C67" s="4" t="s">
        <v>19</v>
      </c>
      <c r="D67" s="35">
        <v>8054</v>
      </c>
      <c r="E67" s="35">
        <v>831</v>
      </c>
      <c r="F67" s="96"/>
      <c r="G67" s="73"/>
      <c r="H67" s="16">
        <v>7290</v>
      </c>
      <c r="I67" s="18" t="s">
        <v>6</v>
      </c>
      <c r="J67" s="18" t="s">
        <v>6</v>
      </c>
      <c r="K67" s="26" t="s">
        <v>6</v>
      </c>
      <c r="L67" s="64" t="s">
        <v>1</v>
      </c>
    </row>
    <row r="68" spans="1:12" ht="30.75" customHeight="1" x14ac:dyDescent="0.25">
      <c r="A68" s="5" t="s">
        <v>146</v>
      </c>
      <c r="B68" s="93"/>
      <c r="C68" s="4" t="s">
        <v>19</v>
      </c>
      <c r="D68" s="35">
        <v>3154</v>
      </c>
      <c r="E68" s="35">
        <v>300</v>
      </c>
      <c r="F68" s="96"/>
      <c r="G68" s="73"/>
      <c r="H68" s="16">
        <v>4254</v>
      </c>
      <c r="I68" s="18" t="s">
        <v>6</v>
      </c>
      <c r="J68" s="18" t="s">
        <v>6</v>
      </c>
      <c r="K68" s="26" t="s">
        <v>6</v>
      </c>
      <c r="L68" s="64" t="s">
        <v>1</v>
      </c>
    </row>
    <row r="69" spans="1:12" ht="30.75" customHeight="1" x14ac:dyDescent="0.25">
      <c r="A69" s="5" t="s">
        <v>160</v>
      </c>
      <c r="B69" s="94"/>
      <c r="C69" s="4" t="s">
        <v>19</v>
      </c>
      <c r="D69" s="35">
        <v>926</v>
      </c>
      <c r="E69" s="35">
        <v>163</v>
      </c>
      <c r="F69" s="97"/>
      <c r="G69" s="74"/>
      <c r="H69" s="16">
        <v>3909</v>
      </c>
      <c r="I69" s="18" t="s">
        <v>6</v>
      </c>
      <c r="J69" s="18" t="s">
        <v>6</v>
      </c>
      <c r="K69" s="26" t="s">
        <v>6</v>
      </c>
      <c r="L69" s="64" t="s">
        <v>1</v>
      </c>
    </row>
    <row r="70" spans="1:12" ht="30.75" customHeight="1" x14ac:dyDescent="0.25">
      <c r="A70" s="5" t="s">
        <v>161</v>
      </c>
      <c r="B70" s="5" t="s">
        <v>174</v>
      </c>
      <c r="C70" s="5" t="s">
        <v>19</v>
      </c>
      <c r="D70" s="35">
        <v>962.9</v>
      </c>
      <c r="E70" s="35">
        <v>290</v>
      </c>
      <c r="F70" s="12" t="s">
        <v>110</v>
      </c>
      <c r="G70" s="13">
        <v>125</v>
      </c>
      <c r="H70" s="16">
        <v>1220</v>
      </c>
      <c r="I70" s="18" t="s">
        <v>6</v>
      </c>
      <c r="J70" s="18" t="s">
        <v>6</v>
      </c>
      <c r="K70" s="26" t="s">
        <v>6</v>
      </c>
      <c r="L70" s="64" t="s">
        <v>1</v>
      </c>
    </row>
    <row r="71" spans="1:12" ht="30.75" customHeight="1" x14ac:dyDescent="0.25">
      <c r="A71" s="5" t="s">
        <v>167</v>
      </c>
      <c r="B71" s="66" t="s">
        <v>174</v>
      </c>
      <c r="C71" s="5" t="s">
        <v>19</v>
      </c>
      <c r="D71" s="35">
        <v>102.97</v>
      </c>
      <c r="E71" s="35">
        <v>74</v>
      </c>
      <c r="F71" s="69" t="s">
        <v>111</v>
      </c>
      <c r="G71" s="72">
        <v>400</v>
      </c>
      <c r="H71" s="16" t="str">
        <f t="shared" ref="H71" si="0">D71&amp;""</f>
        <v>102.97</v>
      </c>
      <c r="I71" s="18" t="s">
        <v>6</v>
      </c>
      <c r="J71" s="18" t="s">
        <v>6</v>
      </c>
      <c r="K71" s="26" t="s">
        <v>6</v>
      </c>
      <c r="L71" s="64" t="s">
        <v>1</v>
      </c>
    </row>
    <row r="72" spans="1:12" ht="30.75" customHeight="1" x14ac:dyDescent="0.25">
      <c r="A72" s="5" t="s">
        <v>168</v>
      </c>
      <c r="B72" s="68"/>
      <c r="C72" s="5" t="s">
        <v>19</v>
      </c>
      <c r="D72" s="35">
        <v>178.92</v>
      </c>
      <c r="E72" s="35">
        <v>70</v>
      </c>
      <c r="F72" s="71"/>
      <c r="G72" s="74"/>
      <c r="H72" s="16">
        <v>180</v>
      </c>
      <c r="I72" s="18" t="s">
        <v>6</v>
      </c>
      <c r="J72" s="18" t="s">
        <v>6</v>
      </c>
      <c r="K72" s="26" t="s">
        <v>6</v>
      </c>
      <c r="L72" s="64" t="s">
        <v>1</v>
      </c>
    </row>
    <row r="73" spans="1:12" ht="30.75" customHeight="1" x14ac:dyDescent="0.25">
      <c r="A73" s="5" t="s">
        <v>112</v>
      </c>
      <c r="B73" s="5" t="s">
        <v>174</v>
      </c>
      <c r="C73" s="5" t="s">
        <v>19</v>
      </c>
      <c r="D73" s="35">
        <v>382</v>
      </c>
      <c r="E73" s="35">
        <v>712</v>
      </c>
      <c r="F73" s="12" t="s">
        <v>113</v>
      </c>
      <c r="G73" s="13">
        <v>380</v>
      </c>
      <c r="H73" s="16">
        <v>273</v>
      </c>
      <c r="I73" s="18" t="s">
        <v>6</v>
      </c>
      <c r="J73" s="18" t="s">
        <v>6</v>
      </c>
      <c r="K73" s="26" t="s">
        <v>6</v>
      </c>
      <c r="L73" s="64" t="s">
        <v>1</v>
      </c>
    </row>
    <row r="74" spans="1:12" ht="30.75" customHeight="1" x14ac:dyDescent="0.25">
      <c r="A74" s="5" t="s">
        <v>198</v>
      </c>
      <c r="B74" s="5" t="s">
        <v>171</v>
      </c>
      <c r="C74" s="5" t="s">
        <v>19</v>
      </c>
      <c r="D74" s="35">
        <v>9287</v>
      </c>
      <c r="E74" s="35">
        <v>4344</v>
      </c>
      <c r="F74" s="12" t="s">
        <v>114</v>
      </c>
      <c r="G74" s="13">
        <v>25</v>
      </c>
      <c r="H74" s="16">
        <v>9538</v>
      </c>
      <c r="I74" s="18" t="s">
        <v>6</v>
      </c>
      <c r="J74" s="18" t="s">
        <v>6</v>
      </c>
      <c r="K74" s="26" t="s">
        <v>6</v>
      </c>
      <c r="L74" s="64" t="s">
        <v>1</v>
      </c>
    </row>
    <row r="75" spans="1:12" ht="30.75" customHeight="1" x14ac:dyDescent="0.25">
      <c r="A75" s="5" t="s">
        <v>195</v>
      </c>
      <c r="B75" s="5" t="s">
        <v>171</v>
      </c>
      <c r="C75" s="5" t="s">
        <v>19</v>
      </c>
      <c r="D75" s="35">
        <v>656</v>
      </c>
      <c r="E75" s="35">
        <v>1766</v>
      </c>
      <c r="F75" s="12" t="s">
        <v>191</v>
      </c>
      <c r="G75" s="13">
        <v>700</v>
      </c>
      <c r="H75" s="16">
        <v>1176</v>
      </c>
      <c r="I75" s="18" t="s">
        <v>6</v>
      </c>
      <c r="J75" s="18" t="s">
        <v>6</v>
      </c>
      <c r="K75" s="26" t="s">
        <v>6</v>
      </c>
      <c r="L75" s="64" t="s">
        <v>1</v>
      </c>
    </row>
    <row r="76" spans="1:12" ht="30.75" customHeight="1" x14ac:dyDescent="0.25">
      <c r="A76" s="9" t="s">
        <v>185</v>
      </c>
      <c r="B76" s="10"/>
      <c r="C76" s="10"/>
      <c r="D76" s="10"/>
      <c r="E76" s="10"/>
      <c r="F76" s="10"/>
      <c r="G76" s="10"/>
      <c r="H76" s="48"/>
      <c r="I76" s="10"/>
      <c r="J76" s="10"/>
      <c r="K76" s="10"/>
      <c r="L76" s="10"/>
    </row>
    <row r="77" spans="1:12" ht="30.75" customHeight="1" x14ac:dyDescent="0.25">
      <c r="A77" s="5" t="s">
        <v>232</v>
      </c>
      <c r="B77" s="5" t="s">
        <v>164</v>
      </c>
      <c r="C77" s="5" t="s">
        <v>53</v>
      </c>
      <c r="D77" s="35">
        <v>927</v>
      </c>
      <c r="E77" s="35">
        <v>1418</v>
      </c>
      <c r="F77" s="31" t="s">
        <v>118</v>
      </c>
      <c r="G77" s="13">
        <v>1008.032</v>
      </c>
      <c r="H77" s="16">
        <v>1005</v>
      </c>
      <c r="I77" s="16">
        <v>230</v>
      </c>
      <c r="J77" s="20" t="s">
        <v>193</v>
      </c>
      <c r="K77" s="29">
        <v>1008.032</v>
      </c>
      <c r="L77" s="64" t="s">
        <v>2</v>
      </c>
    </row>
    <row r="78" spans="1:12" ht="30.75" customHeight="1" x14ac:dyDescent="0.25">
      <c r="A78" s="5" t="s">
        <v>242</v>
      </c>
      <c r="B78" s="5" t="s">
        <v>165</v>
      </c>
      <c r="C78" s="5" t="s">
        <v>53</v>
      </c>
      <c r="D78" s="35">
        <v>1562</v>
      </c>
      <c r="E78" s="35">
        <v>16891</v>
      </c>
      <c r="F78" s="12" t="s">
        <v>119</v>
      </c>
      <c r="G78" s="13">
        <v>940</v>
      </c>
      <c r="H78" s="16">
        <v>1226</v>
      </c>
      <c r="I78" s="16">
        <v>962</v>
      </c>
      <c r="J78" s="20" t="s">
        <v>193</v>
      </c>
      <c r="K78" s="29">
        <v>940</v>
      </c>
      <c r="L78" s="64" t="s">
        <v>2</v>
      </c>
    </row>
    <row r="79" spans="1:12" ht="30.75" customHeight="1" x14ac:dyDescent="0.25">
      <c r="A79" s="5" t="s">
        <v>225</v>
      </c>
      <c r="B79" s="5" t="s">
        <v>165</v>
      </c>
      <c r="C79" s="5" t="s">
        <v>53</v>
      </c>
      <c r="D79" s="35">
        <v>231</v>
      </c>
      <c r="E79" s="35">
        <v>687</v>
      </c>
      <c r="F79" s="12" t="s">
        <v>120</v>
      </c>
      <c r="G79" s="13">
        <v>220</v>
      </c>
      <c r="H79" s="16">
        <v>144</v>
      </c>
      <c r="I79" s="16">
        <v>632</v>
      </c>
      <c r="J79" s="20" t="s">
        <v>193</v>
      </c>
      <c r="K79" s="29">
        <v>220</v>
      </c>
      <c r="L79" s="64" t="s">
        <v>2</v>
      </c>
    </row>
    <row r="80" spans="1:12" ht="30.75" customHeight="1" x14ac:dyDescent="0.25">
      <c r="A80" s="5" t="s">
        <v>121</v>
      </c>
      <c r="B80" s="5" t="s">
        <v>165</v>
      </c>
      <c r="C80" s="5" t="s">
        <v>19</v>
      </c>
      <c r="D80" s="35">
        <v>1912</v>
      </c>
      <c r="E80" s="35">
        <v>179</v>
      </c>
      <c r="F80" s="12" t="s">
        <v>122</v>
      </c>
      <c r="G80" s="13">
        <v>30</v>
      </c>
      <c r="H80" s="16">
        <v>1928</v>
      </c>
      <c r="I80" s="18" t="s">
        <v>6</v>
      </c>
      <c r="J80" s="34" t="s">
        <v>6</v>
      </c>
      <c r="K80" s="26" t="s">
        <v>6</v>
      </c>
      <c r="L80" s="64" t="s">
        <v>2</v>
      </c>
    </row>
    <row r="81" spans="1:12" ht="30.75" customHeight="1" x14ac:dyDescent="0.25">
      <c r="A81" s="5" t="s">
        <v>169</v>
      </c>
      <c r="B81" s="5" t="s">
        <v>165</v>
      </c>
      <c r="C81" s="5" t="s">
        <v>53</v>
      </c>
      <c r="D81" s="35">
        <v>94.45</v>
      </c>
      <c r="E81" s="35">
        <v>206</v>
      </c>
      <c r="F81" s="107" t="s">
        <v>235</v>
      </c>
      <c r="G81" s="72">
        <v>620</v>
      </c>
      <c r="H81" s="16">
        <v>58</v>
      </c>
      <c r="I81" s="16">
        <v>67.7</v>
      </c>
      <c r="J81" s="100" t="s">
        <v>193</v>
      </c>
      <c r="K81" s="90">
        <v>620</v>
      </c>
      <c r="L81" s="64" t="s">
        <v>2</v>
      </c>
    </row>
    <row r="82" spans="1:12" ht="30.75" customHeight="1" x14ac:dyDescent="0.25">
      <c r="A82" s="5" t="s">
        <v>148</v>
      </c>
      <c r="B82" s="5" t="s">
        <v>165</v>
      </c>
      <c r="C82" s="8" t="s">
        <v>19</v>
      </c>
      <c r="D82" s="35">
        <v>17.78</v>
      </c>
      <c r="E82" s="35">
        <v>9</v>
      </c>
      <c r="F82" s="108"/>
      <c r="G82" s="74"/>
      <c r="H82" s="16">
        <v>270</v>
      </c>
      <c r="I82" s="18" t="s">
        <v>6</v>
      </c>
      <c r="J82" s="101"/>
      <c r="K82" s="91"/>
      <c r="L82" s="64" t="s">
        <v>2</v>
      </c>
    </row>
    <row r="83" spans="1:12" ht="30.75" customHeight="1" x14ac:dyDescent="0.25">
      <c r="A83" s="5" t="s">
        <v>123</v>
      </c>
      <c r="B83" s="5" t="s">
        <v>165</v>
      </c>
      <c r="C83" s="5" t="s">
        <v>53</v>
      </c>
      <c r="D83" s="35">
        <v>184.8</v>
      </c>
      <c r="E83" s="35">
        <v>367</v>
      </c>
      <c r="F83" s="14" t="s">
        <v>236</v>
      </c>
      <c r="G83" s="13">
        <v>120</v>
      </c>
      <c r="H83" s="16">
        <v>109</v>
      </c>
      <c r="I83" s="16">
        <v>106.58</v>
      </c>
      <c r="J83" s="21" t="s">
        <v>193</v>
      </c>
      <c r="K83" s="29">
        <v>120</v>
      </c>
      <c r="L83" s="64" t="s">
        <v>2</v>
      </c>
    </row>
    <row r="84" spans="1:12" ht="30.75" customHeight="1" x14ac:dyDescent="0.25">
      <c r="A84" s="5" t="s">
        <v>124</v>
      </c>
      <c r="B84" s="5" t="s">
        <v>165</v>
      </c>
      <c r="C84" s="5" t="s">
        <v>53</v>
      </c>
      <c r="D84" s="35">
        <v>1592</v>
      </c>
      <c r="E84" s="35">
        <v>784</v>
      </c>
      <c r="F84" s="14" t="s">
        <v>237</v>
      </c>
      <c r="G84" s="13">
        <v>150</v>
      </c>
      <c r="H84" s="16">
        <v>1377</v>
      </c>
      <c r="I84" s="16">
        <v>1477</v>
      </c>
      <c r="J84" s="21" t="s">
        <v>193</v>
      </c>
      <c r="K84" s="29">
        <v>150</v>
      </c>
      <c r="L84" s="64" t="s">
        <v>2</v>
      </c>
    </row>
    <row r="85" spans="1:12" ht="30.75" customHeight="1" x14ac:dyDescent="0.25">
      <c r="A85" s="5" t="s">
        <v>125</v>
      </c>
      <c r="B85" s="5" t="s">
        <v>165</v>
      </c>
      <c r="C85" s="5" t="s">
        <v>53</v>
      </c>
      <c r="D85" s="35">
        <v>240</v>
      </c>
      <c r="E85" s="35">
        <v>637</v>
      </c>
      <c r="F85" s="37" t="s">
        <v>238</v>
      </c>
      <c r="G85" s="13">
        <v>760</v>
      </c>
      <c r="H85" s="16">
        <v>255</v>
      </c>
      <c r="I85" s="16">
        <v>475</v>
      </c>
      <c r="J85" s="21" t="s">
        <v>193</v>
      </c>
      <c r="K85" s="29">
        <v>760</v>
      </c>
      <c r="L85" s="64" t="s">
        <v>2</v>
      </c>
    </row>
    <row r="86" spans="1:12" ht="30.75" customHeight="1" x14ac:dyDescent="0.25">
      <c r="A86" s="5" t="s">
        <v>226</v>
      </c>
      <c r="B86" s="5" t="s">
        <v>165</v>
      </c>
      <c r="C86" s="5" t="s">
        <v>19</v>
      </c>
      <c r="D86" s="35">
        <v>471</v>
      </c>
      <c r="E86" s="35">
        <v>234</v>
      </c>
      <c r="F86" s="38" t="s">
        <v>239</v>
      </c>
      <c r="G86" s="13">
        <v>100</v>
      </c>
      <c r="H86" s="16" t="str">
        <f>D86&amp;""</f>
        <v>471</v>
      </c>
      <c r="I86" s="18" t="s">
        <v>6</v>
      </c>
      <c r="J86" s="21" t="s">
        <v>193</v>
      </c>
      <c r="K86" s="29">
        <v>100</v>
      </c>
      <c r="L86" s="64" t="s">
        <v>2</v>
      </c>
    </row>
    <row r="87" spans="1:12" ht="30.75" customHeight="1" x14ac:dyDescent="0.25">
      <c r="A87" s="9" t="s">
        <v>186</v>
      </c>
      <c r="B87" s="10"/>
      <c r="C87" s="10"/>
      <c r="D87" s="10"/>
      <c r="E87" s="10"/>
      <c r="F87" s="10"/>
      <c r="G87" s="10"/>
      <c r="H87" s="48"/>
      <c r="I87" s="10"/>
      <c r="J87" s="10"/>
      <c r="K87" s="10"/>
      <c r="L87" s="10"/>
    </row>
    <row r="88" spans="1:12" ht="30.75" customHeight="1" x14ac:dyDescent="0.25">
      <c r="A88" s="4" t="s">
        <v>149</v>
      </c>
      <c r="B88" s="5" t="s">
        <v>162</v>
      </c>
      <c r="C88" s="5" t="s">
        <v>53</v>
      </c>
      <c r="D88" s="63">
        <v>5406</v>
      </c>
      <c r="E88" s="35">
        <v>14825</v>
      </c>
      <c r="F88" s="69" t="s">
        <v>127</v>
      </c>
      <c r="G88" s="72">
        <v>35</v>
      </c>
      <c r="H88" s="16">
        <v>3581</v>
      </c>
      <c r="I88" s="16">
        <v>6843</v>
      </c>
      <c r="J88" s="88" t="s">
        <v>193</v>
      </c>
      <c r="K88" s="90">
        <v>35</v>
      </c>
      <c r="L88" s="64" t="s">
        <v>2</v>
      </c>
    </row>
    <row r="89" spans="1:12" ht="30.75" customHeight="1" x14ac:dyDescent="0.25">
      <c r="A89" s="4" t="s">
        <v>126</v>
      </c>
      <c r="B89" s="5" t="s">
        <v>162</v>
      </c>
      <c r="C89" s="5" t="s">
        <v>53</v>
      </c>
      <c r="D89" s="63">
        <v>5336.9</v>
      </c>
      <c r="E89" s="35">
        <v>10038</v>
      </c>
      <c r="F89" s="71"/>
      <c r="G89" s="74"/>
      <c r="H89" s="16">
        <v>5027</v>
      </c>
      <c r="I89" s="16">
        <v>6343</v>
      </c>
      <c r="J89" s="89"/>
      <c r="K89" s="91"/>
      <c r="L89" s="64" t="s">
        <v>2</v>
      </c>
    </row>
    <row r="90" spans="1:12" ht="30.75" customHeight="1" x14ac:dyDescent="0.25">
      <c r="A90" s="4" t="s">
        <v>128</v>
      </c>
      <c r="B90" s="5" t="s">
        <v>163</v>
      </c>
      <c r="C90" s="5" t="s">
        <v>53</v>
      </c>
      <c r="D90" s="63">
        <v>300.67</v>
      </c>
      <c r="E90" s="35">
        <v>47</v>
      </c>
      <c r="F90" s="12" t="s">
        <v>129</v>
      </c>
      <c r="G90" s="13">
        <v>110</v>
      </c>
      <c r="H90" s="16">
        <v>272</v>
      </c>
      <c r="I90" s="16">
        <v>390</v>
      </c>
      <c r="J90" s="33" t="s">
        <v>193</v>
      </c>
      <c r="K90" s="29">
        <v>110</v>
      </c>
      <c r="L90" s="64" t="s">
        <v>2</v>
      </c>
    </row>
    <row r="91" spans="1:12" ht="30.75" customHeight="1" x14ac:dyDescent="0.25">
      <c r="A91" s="4" t="s">
        <v>130</v>
      </c>
      <c r="B91" s="5" t="s">
        <v>163</v>
      </c>
      <c r="C91" s="5" t="s">
        <v>53</v>
      </c>
      <c r="D91" s="63">
        <v>2921</v>
      </c>
      <c r="E91" s="35">
        <v>2274</v>
      </c>
      <c r="F91" s="12" t="s">
        <v>131</v>
      </c>
      <c r="G91" s="13">
        <v>1500</v>
      </c>
      <c r="H91" s="16">
        <v>2777</v>
      </c>
      <c r="I91" s="16">
        <v>607</v>
      </c>
      <c r="J91" s="33" t="s">
        <v>193</v>
      </c>
      <c r="K91" s="29">
        <v>1500</v>
      </c>
      <c r="L91" s="64" t="s">
        <v>2</v>
      </c>
    </row>
    <row r="92" spans="1:12" ht="30.75" customHeight="1" x14ac:dyDescent="0.25">
      <c r="A92" s="4" t="s">
        <v>132</v>
      </c>
      <c r="B92" s="5" t="s">
        <v>163</v>
      </c>
      <c r="C92" s="5" t="s">
        <v>53</v>
      </c>
      <c r="D92" s="63">
        <v>1110.5</v>
      </c>
      <c r="E92" s="35">
        <v>1211</v>
      </c>
      <c r="F92" s="12" t="s">
        <v>133</v>
      </c>
      <c r="G92" s="13">
        <v>250</v>
      </c>
      <c r="H92" s="16">
        <v>1066</v>
      </c>
      <c r="I92" s="16">
        <v>122</v>
      </c>
      <c r="J92" s="33" t="s">
        <v>193</v>
      </c>
      <c r="K92" s="29">
        <v>250</v>
      </c>
      <c r="L92" s="64" t="s">
        <v>2</v>
      </c>
    </row>
    <row r="93" spans="1:12" ht="30.75" customHeight="1" x14ac:dyDescent="0.25">
      <c r="A93" s="39" t="s">
        <v>134</v>
      </c>
      <c r="B93" s="5" t="s">
        <v>163</v>
      </c>
      <c r="C93" s="5" t="s">
        <v>53</v>
      </c>
      <c r="D93" s="63">
        <v>0</v>
      </c>
      <c r="E93" s="35">
        <v>1211</v>
      </c>
      <c r="F93" s="12" t="s">
        <v>135</v>
      </c>
      <c r="G93" s="13">
        <v>550</v>
      </c>
      <c r="H93" s="16">
        <v>158</v>
      </c>
      <c r="I93" s="16">
        <v>546</v>
      </c>
      <c r="J93" s="33" t="s">
        <v>193</v>
      </c>
      <c r="K93" s="29">
        <v>550</v>
      </c>
      <c r="L93" s="64" t="s">
        <v>2</v>
      </c>
    </row>
    <row r="94" spans="1:12" ht="30.75" customHeight="1" x14ac:dyDescent="0.25">
      <c r="A94" s="39" t="s">
        <v>221</v>
      </c>
      <c r="B94" s="5" t="s">
        <v>163</v>
      </c>
      <c r="C94" s="5" t="s">
        <v>222</v>
      </c>
      <c r="D94" s="63">
        <v>687</v>
      </c>
      <c r="E94" s="35" t="s">
        <v>6</v>
      </c>
      <c r="F94" s="102" t="s">
        <v>200</v>
      </c>
      <c r="G94" s="35" t="s">
        <v>6</v>
      </c>
      <c r="H94" s="16">
        <v>945</v>
      </c>
      <c r="I94" s="32" t="s">
        <v>6</v>
      </c>
      <c r="J94" s="32" t="s">
        <v>6</v>
      </c>
      <c r="K94" s="32" t="s">
        <v>6</v>
      </c>
      <c r="L94" s="64" t="s">
        <v>2</v>
      </c>
    </row>
    <row r="95" spans="1:12" ht="30.75" customHeight="1" x14ac:dyDescent="0.25">
      <c r="A95" s="4" t="s">
        <v>231</v>
      </c>
      <c r="B95" s="5" t="s">
        <v>163</v>
      </c>
      <c r="C95" s="5" t="s">
        <v>53</v>
      </c>
      <c r="D95" s="63">
        <v>6411</v>
      </c>
      <c r="E95" s="35" t="s">
        <v>6</v>
      </c>
      <c r="F95" s="103"/>
      <c r="G95" s="35" t="s">
        <v>6</v>
      </c>
      <c r="H95" s="16">
        <v>7216</v>
      </c>
      <c r="I95" s="32" t="s">
        <v>6</v>
      </c>
      <c r="J95" s="32" t="s">
        <v>6</v>
      </c>
      <c r="K95" s="32" t="s">
        <v>6</v>
      </c>
      <c r="L95" s="64" t="s">
        <v>2</v>
      </c>
    </row>
    <row r="96" spans="1:12" ht="30.75" customHeight="1" x14ac:dyDescent="0.25">
      <c r="A96" s="4" t="s">
        <v>150</v>
      </c>
      <c r="B96" s="5" t="s">
        <v>163</v>
      </c>
      <c r="C96" s="5" t="s">
        <v>53</v>
      </c>
      <c r="D96" s="63">
        <v>0</v>
      </c>
      <c r="E96" s="35">
        <v>3160</v>
      </c>
      <c r="F96" s="69" t="s">
        <v>136</v>
      </c>
      <c r="G96" s="72">
        <v>370</v>
      </c>
      <c r="H96" s="16">
        <v>50</v>
      </c>
      <c r="I96" s="16">
        <v>87</v>
      </c>
      <c r="J96" s="88" t="s">
        <v>193</v>
      </c>
      <c r="K96" s="90">
        <v>370</v>
      </c>
      <c r="L96" s="64" t="s">
        <v>2</v>
      </c>
    </row>
    <row r="97" spans="1:12" ht="30.75" customHeight="1" x14ac:dyDescent="0.25">
      <c r="A97" s="4" t="s">
        <v>151</v>
      </c>
      <c r="B97" s="5" t="s">
        <v>163</v>
      </c>
      <c r="C97" s="5" t="s">
        <v>53</v>
      </c>
      <c r="D97" s="63">
        <v>1985</v>
      </c>
      <c r="E97" s="35">
        <v>2019</v>
      </c>
      <c r="F97" s="70"/>
      <c r="G97" s="73"/>
      <c r="H97" s="16">
        <v>1216</v>
      </c>
      <c r="I97" s="16">
        <v>302</v>
      </c>
      <c r="J97" s="98"/>
      <c r="K97" s="99"/>
      <c r="L97" s="64" t="s">
        <v>2</v>
      </c>
    </row>
    <row r="98" spans="1:12" ht="30" x14ac:dyDescent="0.25">
      <c r="A98" s="4" t="s">
        <v>137</v>
      </c>
      <c r="B98" s="5" t="s">
        <v>163</v>
      </c>
      <c r="C98" s="8" t="s">
        <v>19</v>
      </c>
      <c r="D98" s="63">
        <v>1782</v>
      </c>
      <c r="E98" s="35">
        <v>588</v>
      </c>
      <c r="F98" s="12" t="s">
        <v>233</v>
      </c>
      <c r="G98" s="13">
        <v>0</v>
      </c>
      <c r="H98" s="16">
        <v>1903</v>
      </c>
      <c r="I98" s="18" t="s">
        <v>6</v>
      </c>
      <c r="J98" s="32" t="s">
        <v>6</v>
      </c>
      <c r="K98" s="29" t="s">
        <v>6</v>
      </c>
      <c r="L98" s="64" t="s">
        <v>2</v>
      </c>
    </row>
    <row r="99" spans="1:12" ht="30" x14ac:dyDescent="0.25">
      <c r="A99" s="59" t="s">
        <v>138</v>
      </c>
      <c r="B99" s="61" t="s">
        <v>163</v>
      </c>
      <c r="C99" s="60" t="s">
        <v>53</v>
      </c>
      <c r="D99" s="63">
        <v>412</v>
      </c>
      <c r="E99" s="35">
        <v>1247</v>
      </c>
      <c r="F99" s="12" t="s">
        <v>199</v>
      </c>
      <c r="G99" s="13">
        <v>50</v>
      </c>
      <c r="H99" s="62">
        <v>780</v>
      </c>
      <c r="I99" s="62">
        <v>2047</v>
      </c>
      <c r="J99" s="57" t="s">
        <v>199</v>
      </c>
      <c r="K99" s="58" t="s">
        <v>6</v>
      </c>
      <c r="L99" s="64" t="s">
        <v>2</v>
      </c>
    </row>
    <row r="100" spans="1:12" ht="30" x14ac:dyDescent="0.25">
      <c r="A100" s="4" t="s">
        <v>139</v>
      </c>
      <c r="B100" s="5" t="s">
        <v>163</v>
      </c>
      <c r="C100" s="5" t="s">
        <v>53</v>
      </c>
      <c r="D100" s="63">
        <v>122</v>
      </c>
      <c r="E100" s="35">
        <v>358</v>
      </c>
      <c r="F100" s="12" t="s">
        <v>140</v>
      </c>
      <c r="G100" s="13">
        <v>135</v>
      </c>
      <c r="H100" s="16">
        <v>156</v>
      </c>
      <c r="I100" s="16">
        <v>291</v>
      </c>
      <c r="J100" s="33" t="s">
        <v>193</v>
      </c>
      <c r="K100" s="29">
        <v>125</v>
      </c>
      <c r="L100" s="64" t="s">
        <v>2</v>
      </c>
    </row>
    <row r="101" spans="1:12" ht="30" x14ac:dyDescent="0.25">
      <c r="A101" s="36" t="s">
        <v>141</v>
      </c>
      <c r="B101" s="5" t="s">
        <v>163</v>
      </c>
      <c r="C101" s="5" t="s">
        <v>53</v>
      </c>
      <c r="D101" s="63">
        <v>38</v>
      </c>
      <c r="E101" s="35">
        <v>60</v>
      </c>
      <c r="F101" s="12" t="s">
        <v>234</v>
      </c>
      <c r="G101" s="13">
        <v>330</v>
      </c>
      <c r="H101" s="16">
        <v>128</v>
      </c>
      <c r="I101" s="16">
        <v>226</v>
      </c>
      <c r="J101" s="33" t="s">
        <v>193</v>
      </c>
      <c r="K101" s="29">
        <v>135</v>
      </c>
      <c r="L101" s="64" t="s">
        <v>2</v>
      </c>
    </row>
    <row r="102" spans="1:12" ht="30" x14ac:dyDescent="0.25">
      <c r="A102" s="41" t="s">
        <v>142</v>
      </c>
      <c r="B102" s="5" t="s">
        <v>163</v>
      </c>
      <c r="C102" s="5" t="s">
        <v>53</v>
      </c>
      <c r="D102" s="63">
        <v>528</v>
      </c>
      <c r="E102" s="35">
        <v>3192</v>
      </c>
      <c r="F102" s="12" t="s">
        <v>143</v>
      </c>
      <c r="G102" s="72">
        <v>830</v>
      </c>
      <c r="H102" s="16">
        <v>308</v>
      </c>
      <c r="I102" s="16">
        <v>65</v>
      </c>
      <c r="J102" s="33" t="s">
        <v>193</v>
      </c>
      <c r="K102" s="29">
        <v>330</v>
      </c>
      <c r="L102" s="64" t="s">
        <v>2</v>
      </c>
    </row>
    <row r="103" spans="1:12" ht="30.75" customHeight="1" x14ac:dyDescent="0.25">
      <c r="A103" s="4" t="s">
        <v>205</v>
      </c>
      <c r="B103" s="5" t="s">
        <v>166</v>
      </c>
      <c r="C103" s="5" t="s">
        <v>53</v>
      </c>
      <c r="D103" s="63">
        <v>5161</v>
      </c>
      <c r="E103" s="35">
        <v>4125</v>
      </c>
      <c r="F103" s="55" t="s">
        <v>115</v>
      </c>
      <c r="G103" s="74"/>
      <c r="H103" s="16">
        <f>D104</f>
        <v>5581</v>
      </c>
      <c r="I103" s="16">
        <f>E103</f>
        <v>4125</v>
      </c>
      <c r="J103" s="88" t="s">
        <v>193</v>
      </c>
      <c r="K103" s="90">
        <v>830</v>
      </c>
      <c r="L103" s="64" t="s">
        <v>2</v>
      </c>
    </row>
    <row r="104" spans="1:12" ht="30.75" customHeight="1" x14ac:dyDescent="0.25">
      <c r="A104" s="4" t="s">
        <v>147</v>
      </c>
      <c r="B104" s="5" t="s">
        <v>163</v>
      </c>
      <c r="C104" s="5" t="s">
        <v>19</v>
      </c>
      <c r="D104" s="63">
        <v>5581</v>
      </c>
      <c r="E104" s="35">
        <v>2479</v>
      </c>
      <c r="F104" s="56"/>
      <c r="G104" s="13">
        <v>214.06200000000001</v>
      </c>
      <c r="H104" s="16" t="s">
        <v>224</v>
      </c>
      <c r="I104" s="16" t="s">
        <v>6</v>
      </c>
      <c r="J104" s="89"/>
      <c r="K104" s="91"/>
      <c r="L104" s="64" t="s">
        <v>2</v>
      </c>
    </row>
    <row r="105" spans="1:12" ht="30.75" customHeight="1" x14ac:dyDescent="0.25">
      <c r="A105" s="4" t="s">
        <v>116</v>
      </c>
      <c r="B105" s="5" t="s">
        <v>163</v>
      </c>
      <c r="C105" s="5" t="s">
        <v>19</v>
      </c>
      <c r="D105" s="63">
        <v>4562</v>
      </c>
      <c r="E105" s="35">
        <v>8379</v>
      </c>
      <c r="F105" s="12" t="s">
        <v>117</v>
      </c>
      <c r="G105" s="35" t="s">
        <v>6</v>
      </c>
      <c r="H105" s="16" t="s">
        <v>223</v>
      </c>
      <c r="I105" s="18" t="s">
        <v>6</v>
      </c>
      <c r="J105" s="23" t="s">
        <v>6</v>
      </c>
      <c r="K105" s="26" t="s">
        <v>6</v>
      </c>
      <c r="L105" s="64" t="s">
        <v>2</v>
      </c>
    </row>
    <row r="106" spans="1:12" ht="30.75" customHeight="1" x14ac:dyDescent="0.25">
      <c r="A106" s="4" t="s">
        <v>219</v>
      </c>
      <c r="B106" s="5" t="s">
        <v>163</v>
      </c>
      <c r="C106" s="5" t="s">
        <v>19</v>
      </c>
      <c r="D106" s="63">
        <v>1666</v>
      </c>
      <c r="E106" s="35" t="s">
        <v>6</v>
      </c>
      <c r="F106" s="35" t="s">
        <v>240</v>
      </c>
      <c r="G106" s="35">
        <v>200</v>
      </c>
      <c r="H106" s="16">
        <v>6083</v>
      </c>
      <c r="I106" s="18" t="s">
        <v>6</v>
      </c>
      <c r="J106" s="18" t="s">
        <v>6</v>
      </c>
      <c r="K106" s="18" t="s">
        <v>6</v>
      </c>
      <c r="L106" s="64" t="s">
        <v>2</v>
      </c>
    </row>
  </sheetData>
  <mergeCells count="42">
    <mergeCell ref="H2:I2"/>
    <mergeCell ref="J2:K2"/>
    <mergeCell ref="L2:L3"/>
    <mergeCell ref="K88:K89"/>
    <mergeCell ref="F88:F89"/>
    <mergeCell ref="G88:G89"/>
    <mergeCell ref="J88:J89"/>
    <mergeCell ref="F81:F82"/>
    <mergeCell ref="G81:G82"/>
    <mergeCell ref="G102:G103"/>
    <mergeCell ref="J103:J104"/>
    <mergeCell ref="K103:K104"/>
    <mergeCell ref="B66:B69"/>
    <mergeCell ref="F66:F69"/>
    <mergeCell ref="G66:G69"/>
    <mergeCell ref="B71:B72"/>
    <mergeCell ref="F71:F72"/>
    <mergeCell ref="G71:G72"/>
    <mergeCell ref="J96:J97"/>
    <mergeCell ref="K96:K97"/>
    <mergeCell ref="K81:K82"/>
    <mergeCell ref="J81:J82"/>
    <mergeCell ref="F96:F97"/>
    <mergeCell ref="G96:G97"/>
    <mergeCell ref="F94:F95"/>
    <mergeCell ref="B58:B61"/>
    <mergeCell ref="F58:F61"/>
    <mergeCell ref="G58:G61"/>
    <mergeCell ref="B62:B64"/>
    <mergeCell ref="F62:F64"/>
    <mergeCell ref="G62:G64"/>
    <mergeCell ref="B54:B56"/>
    <mergeCell ref="F54:F56"/>
    <mergeCell ref="G54:G56"/>
    <mergeCell ref="A1:C1"/>
    <mergeCell ref="D1:G1"/>
    <mergeCell ref="A2:A3"/>
    <mergeCell ref="B2:B3"/>
    <mergeCell ref="C2:C3"/>
    <mergeCell ref="D2:E2"/>
    <mergeCell ref="F2:G2"/>
    <mergeCell ref="A22:B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Receiver>
    <Name>ItemUpdatedEventHandlerForConceptSearch</Name>
    <Synchronization>Asynchronous</Synchronization>
    <Type>10002</Type>
    <SequenceNumber>10001</SequenceNumber>
    <Url/>
    <Assembly>conceptSearching.Sharepoint.ContentTypes2010, Version=1.0.0.0, Culture=neutral, PublicKeyToken=858f8f13980e4745</Assembly>
    <Class>conceptSearching.Sharepoint.ContentTypes2010.CSHandleEvent</Class>
    <Data/>
    <Filter/>
  </Receiver>
  <Receiver>
    <Name>ItemUpdatingEventHandlerForConceptSearch</Name>
    <Synchronization>Synchronous</Synchronization>
    <Type>2</Type>
    <SequenceNumber>10001</SequenceNumber>
    <Url/>
    <Assembly>conceptSearching.Sharepoint.ContentTypes2010, Version=1.0.0.0, Culture=neutral, PublicKeyToken=858f8f13980e4745</Assembly>
    <Class>conceptSearching.Sharepoint.ContentTypes2010.CSHandleEvent</Class>
    <Data/>
    <Filter/>
  </Receiver>
  <Receiver>
    <Name>ItemCheckedInEventHandlerForConceptSearch</Name>
    <Synchronization>Asynchronous</Synchronization>
    <Type>10004</Type>
    <SequenceNumber>10002</SequenceNumber>
    <Url/>
    <Assembly>conceptSearching.Sharepoint.ContentTypes2010, Version=1.0.0.0, Culture=neutral, PublicKeyToken=858f8f13980e4745</Assembly>
    <Class>conceptSearching.Sharepoint.ContentTypes2010.CSHandleEvent</Class>
    <Data/>
    <Filter/>
  </Receiver>
  <Receiver>
    <Name>ItemUncheckedOutEventHandlerForConceptSearch</Name>
    <Synchronization>Asynchronous</Synchronization>
    <Type>10006</Type>
    <SequenceNumber>10003</SequenceNumber>
    <Url/>
    <Assembly>conceptSearching.Sharepoint.ContentTypes2010, Version=1.0.0.0, Culture=neutral, PublicKeyToken=858f8f13980e4745</Assembly>
    <Class>conceptSearching.Sharepoint.ContentTypes2010.CSHandleEvent</Class>
    <Data/>
    <Filter/>
  </Receiver>
  <Receiver>
    <Name>ItemAddedEventHandlerForConceptSearch</Name>
    <Synchronization>Asynchronous</Synchronization>
    <Type>10001</Type>
    <SequenceNumber>10004</SequenceNumber>
    <Url/>
    <Assembly>conceptSearching.Sharepoint.ContentTypes2010, Version=1.0.0.0, Culture=neutral, PublicKeyToken=858f8f13980e4745</Assembly>
    <Class>conceptSearching.Sharepoint.ContentTypes2010.CSHandleEvent</Class>
    <Data/>
    <Filter/>
  </Receiver>
  <Receiver>
    <Name>ItemFileMovedEventHandlerForConceptSearch</Name>
    <Synchronization>Asynchronous</Synchronization>
    <Type>10009</Type>
    <SequenceNumber>10005</SequenceNumber>
    <Url/>
    <Assembly>conceptSearching.Sharepoint.ContentTypes2010, Version=1.0.0.0, Culture=neutral, PublicKeyToken=858f8f13980e4745</Assembly>
    <Class>conceptSearching.Sharepoint.ContentTypes2010.CSHandleEvent</Class>
    <Data/>
    <Filter/>
  </Receiver>
  <Receiver>
    <Name>ItemDeletedEventHandlerForConceptSearch</Name>
    <Synchronization>Asynchronous</Synchronization>
    <Type>10003</Type>
    <SequenceNumber>10006</SequenceNumber>
    <Url/>
    <Assembly>conceptSearching.Sharepoint.ContentTypes2010, Version=1.0.0.0, Culture=neutral, PublicKeyToken=858f8f13980e4745</Assembly>
    <Class>conceptSearching.Sharepoint.ContentTypes2010.CSHandleEvent</Class>
    <Data/>
    <Filter/>
  </Receiver>
</spe:Receivers>
</file>

<file path=customXml/itemProps1.xml><?xml version="1.0" encoding="utf-8"?>
<ds:datastoreItem xmlns:ds="http://schemas.openxmlformats.org/officeDocument/2006/customXml" ds:itemID="{19BDE15A-6EBB-4E54-97EB-38FCCB2810B3}"/>
</file>

<file path=customXml/itemProps2.xml><?xml version="1.0" encoding="utf-8"?>
<ds:datastoreItem xmlns:ds="http://schemas.openxmlformats.org/officeDocument/2006/customXml" ds:itemID="{7FC96078-717E-4F9E-99D6-CDD15AFE0D01}"/>
</file>

<file path=customXml/itemProps3.xml><?xml version="1.0" encoding="utf-8"?>
<ds:datastoreItem xmlns:ds="http://schemas.openxmlformats.org/officeDocument/2006/customXml" ds:itemID="{5557E8E4-18C3-4F38-976B-982C21DACD74}"/>
</file>

<file path=customXml/itemProps4.xml><?xml version="1.0" encoding="utf-8"?>
<ds:datastoreItem xmlns:ds="http://schemas.openxmlformats.org/officeDocument/2006/customXml" ds:itemID="{B96B4D08-C608-4B4B-A2FB-E672D7E467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TxCapabilityEstimates_2024_r1</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Barave, Sushant</dc:creator>
  <cp:lastModifiedBy>Shrestha, Binaya</cp:lastModifiedBy>
  <dcterms:created xsi:type="dcterms:W3CDTF">2019-05-20T05:22:20Z</dcterms:created>
  <dcterms:modified xsi:type="dcterms:W3CDTF">2024-08-29T18:29:49Z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y fmtid="{D5CDD505-2E9C-101B-9397-08002B2CF9AE}" pid="3" name="AutoClassDocumentType">
    <vt:lpwstr>101;#Drafts|50adc480-77e4-415f-afca-374874756b23</vt:lpwstr>
  </property>
  <property fmtid="{D5CDD505-2E9C-101B-9397-08002B2CF9AE}" pid="4" name="AutoClassTopic">
    <vt:lpwstr/>
  </property>
  <property fmtid="{D5CDD505-2E9C-101B-9397-08002B2CF9AE}" pid="5" name="AutoClassRecordSeries">
    <vt:lpwstr>84;#Operations:OPR13-265 - Gen and Trans Planning, Const and Interconnection Proj Records and Operating Agreements|d46a4a1d-ea2e-4c73-b69a-0ca21e5b3074</vt:lpwstr>
  </property>
  <property fmtid="{D5CDD505-2E9C-101B-9397-08002B2CF9AE}" pid="6" name="_dlc_DocIdItemGuid">
    <vt:lpwstr>a2bf0c64-7d62-4af3-9834-add2d7e82fdd</vt:lpwstr>
  </property>
</Properties>
</file>