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10452" activeTab="1"/>
    <workbookView xWindow="0" yWindow="0" windowWidth="17328" windowHeight="9540"/>
  </bookViews>
  <sheets>
    <sheet name="ReadMe" sheetId="1" r:id="rId1"/>
    <sheet name="ELCC Results" sheetId="12" r:id="rId2"/>
    <sheet name="PG&amp;E IOU ELCC Derate" sheetId="38" r:id="rId3"/>
    <sheet name="PG&amp;E Program ELCC Derate" sheetId="35" r:id="rId4"/>
    <sheet name="SCE IOU ELCC Derate" sheetId="39" r:id="rId5"/>
    <sheet name="SCE Program ELCC Derate" sheetId="34" r:id="rId6"/>
    <sheet name="SDG&amp;E IOU ELCC Derate" sheetId="37" r:id="rId7"/>
    <sheet name="SDG&amp;E Program ELCC Derate" sheetId="32" r:id="rId8"/>
  </sheets>
  <externalReferences>
    <externalReference r:id="rId9"/>
  </externalReferences>
  <definedNames>
    <definedName name="_xlnm._FilterDatabase" localSheetId="2" hidden="1">'PG&amp;E IOU ELCC Derate'!$A$11:$W$48</definedName>
    <definedName name="_xlnm._FilterDatabase" localSheetId="3" hidden="1">'PG&amp;E Program ELCC Derate'!$A$11:$W$48</definedName>
    <definedName name="_xlnm.Print_Area" localSheetId="0">ReadMe!$A$1:$F$12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1" i="34" l="1"/>
  <c r="E21" i="34"/>
  <c r="F21" i="34"/>
  <c r="C21" i="34"/>
  <c r="D22" i="34"/>
  <c r="E22" i="34"/>
  <c r="F22" i="34"/>
  <c r="C22" i="34"/>
  <c r="R23" i="35" l="1"/>
  <c r="S23" i="35"/>
  <c r="T23" i="35"/>
  <c r="Q23" i="35"/>
  <c r="D44" i="34"/>
  <c r="E44" i="34"/>
  <c r="F44" i="34"/>
  <c r="D48" i="39"/>
  <c r="R48" i="39" s="1"/>
  <c r="R68" i="39" s="1"/>
  <c r="E48" i="39"/>
  <c r="S48" i="39" s="1"/>
  <c r="S68" i="39" s="1"/>
  <c r="F48" i="39"/>
  <c r="T48" i="39" s="1"/>
  <c r="T68" i="39" s="1"/>
  <c r="C48" i="39"/>
  <c r="Q48" i="39" s="1"/>
  <c r="Q68" i="39" s="1"/>
  <c r="W66" i="39"/>
  <c r="V66" i="39"/>
  <c r="U66" i="39"/>
  <c r="T66" i="39"/>
  <c r="S66" i="39"/>
  <c r="R66" i="39"/>
  <c r="Q66" i="39"/>
  <c r="L66" i="39"/>
  <c r="K66" i="39"/>
  <c r="J66" i="39"/>
  <c r="I66" i="39"/>
  <c r="H66" i="39"/>
  <c r="W63" i="39"/>
  <c r="V63" i="39"/>
  <c r="U63" i="39"/>
  <c r="T63" i="39"/>
  <c r="S63" i="39"/>
  <c r="R63" i="39"/>
  <c r="Q63" i="39"/>
  <c r="L63" i="39"/>
  <c r="K63" i="39"/>
  <c r="J63" i="39"/>
  <c r="I63" i="39"/>
  <c r="H63" i="39"/>
  <c r="W48" i="39"/>
  <c r="W68" i="39" s="1"/>
  <c r="V48" i="39"/>
  <c r="V68" i="39" s="1"/>
  <c r="U48" i="39"/>
  <c r="U68" i="39" s="1"/>
  <c r="P48" i="39"/>
  <c r="O48" i="39"/>
  <c r="N48" i="39"/>
  <c r="M48" i="39"/>
  <c r="L48" i="39"/>
  <c r="L68" i="39" s="1"/>
  <c r="K48" i="39"/>
  <c r="K68" i="39" s="1"/>
  <c r="J48" i="39"/>
  <c r="J68" i="39" s="1"/>
  <c r="I48" i="39"/>
  <c r="I68" i="39" s="1"/>
  <c r="H48" i="39"/>
  <c r="H68" i="39" s="1"/>
  <c r="Q21" i="34"/>
  <c r="R21" i="34"/>
  <c r="S21" i="34"/>
  <c r="T21" i="34"/>
  <c r="Q22" i="34"/>
  <c r="R22" i="34"/>
  <c r="S22" i="34"/>
  <c r="T22" i="34"/>
  <c r="D20" i="34"/>
  <c r="R20" i="34" s="1"/>
  <c r="E20" i="34"/>
  <c r="S20" i="34" s="1"/>
  <c r="F20" i="34"/>
  <c r="T20" i="34" s="1"/>
  <c r="D14" i="34"/>
  <c r="E14" i="34"/>
  <c r="E18" i="34" s="1"/>
  <c r="F14" i="34"/>
  <c r="D13" i="34"/>
  <c r="D17" i="34" s="1"/>
  <c r="E13" i="34"/>
  <c r="E17" i="34" s="1"/>
  <c r="F13" i="34"/>
  <c r="F17" i="34" s="1"/>
  <c r="D26" i="34"/>
  <c r="D30" i="34" s="1"/>
  <c r="E26" i="34"/>
  <c r="E30" i="34" s="1"/>
  <c r="F26" i="34"/>
  <c r="F30" i="34" s="1"/>
  <c r="D25" i="34"/>
  <c r="R25" i="34" s="1"/>
  <c r="E25" i="34"/>
  <c r="S25" i="34" s="1"/>
  <c r="F25" i="34"/>
  <c r="T25" i="34" s="1"/>
  <c r="D24" i="34"/>
  <c r="D28" i="34" s="1"/>
  <c r="E24" i="34"/>
  <c r="E28" i="34" s="1"/>
  <c r="F24" i="34"/>
  <c r="F28" i="34" s="1"/>
  <c r="D34" i="34"/>
  <c r="R34" i="34" s="1"/>
  <c r="E34" i="34"/>
  <c r="S34" i="34" s="1"/>
  <c r="F34" i="34"/>
  <c r="T34" i="34" s="1"/>
  <c r="D33" i="34"/>
  <c r="D37" i="34" s="1"/>
  <c r="R37" i="34" s="1"/>
  <c r="E33" i="34"/>
  <c r="F33" i="34"/>
  <c r="T33" i="34" s="1"/>
  <c r="D32" i="34"/>
  <c r="E32" i="34"/>
  <c r="E36" i="34" s="1"/>
  <c r="S36" i="34" s="1"/>
  <c r="F32" i="34"/>
  <c r="D42" i="34"/>
  <c r="R42" i="34" s="1"/>
  <c r="E42" i="34"/>
  <c r="S42" i="34" s="1"/>
  <c r="F42" i="34"/>
  <c r="T42" i="34" s="1"/>
  <c r="D41" i="34"/>
  <c r="R41" i="34" s="1"/>
  <c r="E41" i="34"/>
  <c r="S41" i="34" s="1"/>
  <c r="F41" i="34"/>
  <c r="T41" i="34" s="1"/>
  <c r="C41" i="34"/>
  <c r="Q41" i="34" s="1"/>
  <c r="C42" i="34"/>
  <c r="Q42" i="34" s="1"/>
  <c r="D40" i="34"/>
  <c r="R40" i="34" s="1"/>
  <c r="E40" i="34"/>
  <c r="S40" i="34" s="1"/>
  <c r="F40" i="34"/>
  <c r="T40" i="34" s="1"/>
  <c r="C44" i="34"/>
  <c r="C40" i="34"/>
  <c r="Q40" i="34" s="1"/>
  <c r="Q43" i="34" s="1"/>
  <c r="C34" i="34"/>
  <c r="Q34" i="34" s="1"/>
  <c r="C33" i="34"/>
  <c r="C32" i="34"/>
  <c r="C36" i="34" s="1"/>
  <c r="Q36" i="34" s="1"/>
  <c r="C26" i="34"/>
  <c r="C30" i="34" s="1"/>
  <c r="C25" i="34"/>
  <c r="C29" i="34" s="1"/>
  <c r="Q29" i="34" s="1"/>
  <c r="C24" i="34"/>
  <c r="C28" i="34" s="1"/>
  <c r="C20" i="34"/>
  <c r="Q20" i="34" s="1"/>
  <c r="Q23" i="34" s="1"/>
  <c r="C14" i="34"/>
  <c r="Q14" i="34" s="1"/>
  <c r="C13" i="34"/>
  <c r="C17" i="34" s="1"/>
  <c r="D12" i="34"/>
  <c r="D16" i="34" s="1"/>
  <c r="R16" i="34" s="1"/>
  <c r="E12" i="34"/>
  <c r="E16" i="34" s="1"/>
  <c r="S16" i="34" s="1"/>
  <c r="F12" i="34"/>
  <c r="F16" i="34" s="1"/>
  <c r="T16" i="34" s="1"/>
  <c r="C12" i="34"/>
  <c r="C16" i="34" s="1"/>
  <c r="Q16" i="34" s="1"/>
  <c r="P48" i="34"/>
  <c r="O48" i="34"/>
  <c r="N48" i="34"/>
  <c r="M48" i="34"/>
  <c r="T56" i="38"/>
  <c r="D56" i="38"/>
  <c r="R56" i="38" s="1"/>
  <c r="E56" i="38"/>
  <c r="S56" i="38" s="1"/>
  <c r="F56" i="38"/>
  <c r="C56" i="38"/>
  <c r="Q56" i="38" s="1"/>
  <c r="W102" i="38"/>
  <c r="V102" i="38"/>
  <c r="U102" i="38"/>
  <c r="T102" i="38"/>
  <c r="S102" i="38"/>
  <c r="R102" i="38"/>
  <c r="Q102" i="38"/>
  <c r="L102" i="38"/>
  <c r="K102" i="38"/>
  <c r="J102" i="38"/>
  <c r="I102" i="38"/>
  <c r="H102" i="38"/>
  <c r="W101" i="38"/>
  <c r="V101" i="38"/>
  <c r="U101" i="38"/>
  <c r="T101" i="38"/>
  <c r="S101" i="38"/>
  <c r="R101" i="38"/>
  <c r="Q101" i="38"/>
  <c r="L101" i="38"/>
  <c r="K101" i="38"/>
  <c r="J101" i="38"/>
  <c r="I101" i="38"/>
  <c r="H101" i="38"/>
  <c r="W100" i="38"/>
  <c r="V100" i="38"/>
  <c r="U100" i="38"/>
  <c r="T100" i="38"/>
  <c r="S100" i="38"/>
  <c r="R100" i="38"/>
  <c r="Q100" i="38"/>
  <c r="L100" i="38"/>
  <c r="K100" i="38"/>
  <c r="J100" i="38"/>
  <c r="I100" i="38"/>
  <c r="H100" i="38"/>
  <c r="W99" i="38"/>
  <c r="V99" i="38"/>
  <c r="U99" i="38"/>
  <c r="T99" i="38"/>
  <c r="S99" i="38"/>
  <c r="R99" i="38"/>
  <c r="Q99" i="38"/>
  <c r="L99" i="38"/>
  <c r="K99" i="38"/>
  <c r="J99" i="38"/>
  <c r="I99" i="38"/>
  <c r="H99" i="38"/>
  <c r="W98" i="38"/>
  <c r="V98" i="38"/>
  <c r="U98" i="38"/>
  <c r="T98" i="38"/>
  <c r="S98" i="38"/>
  <c r="R98" i="38"/>
  <c r="Q98" i="38"/>
  <c r="L98" i="38"/>
  <c r="K98" i="38"/>
  <c r="J98" i="38"/>
  <c r="I98" i="38"/>
  <c r="H98" i="38"/>
  <c r="W97" i="38"/>
  <c r="V97" i="38"/>
  <c r="U97" i="38"/>
  <c r="T97" i="38"/>
  <c r="S97" i="38"/>
  <c r="R97" i="38"/>
  <c r="Q97" i="38"/>
  <c r="L97" i="38"/>
  <c r="K97" i="38"/>
  <c r="J97" i="38"/>
  <c r="I97" i="38"/>
  <c r="H97" i="38"/>
  <c r="W96" i="38"/>
  <c r="V96" i="38"/>
  <c r="U96" i="38"/>
  <c r="T96" i="38"/>
  <c r="S96" i="38"/>
  <c r="R96" i="38"/>
  <c r="Q96" i="38"/>
  <c r="L96" i="38"/>
  <c r="K96" i="38"/>
  <c r="J96" i="38"/>
  <c r="I96" i="38"/>
  <c r="H96" i="38"/>
  <c r="W95" i="38"/>
  <c r="V95" i="38"/>
  <c r="U95" i="38"/>
  <c r="T95" i="38"/>
  <c r="S95" i="38"/>
  <c r="R95" i="38"/>
  <c r="Q95" i="38"/>
  <c r="L95" i="38"/>
  <c r="K95" i="38"/>
  <c r="J95" i="38"/>
  <c r="I95" i="38"/>
  <c r="H95" i="38"/>
  <c r="W85" i="38"/>
  <c r="V85" i="38"/>
  <c r="U85" i="38"/>
  <c r="T85" i="38"/>
  <c r="S85" i="38"/>
  <c r="R85" i="38"/>
  <c r="Q85" i="38"/>
  <c r="L85" i="38"/>
  <c r="K85" i="38"/>
  <c r="J85" i="38"/>
  <c r="I85" i="38"/>
  <c r="H85" i="38"/>
  <c r="W76" i="38"/>
  <c r="V76" i="38"/>
  <c r="U76" i="38"/>
  <c r="T76" i="38"/>
  <c r="S76" i="38"/>
  <c r="R76" i="38"/>
  <c r="Q76" i="38"/>
  <c r="L76" i="38"/>
  <c r="K76" i="38"/>
  <c r="J76" i="38"/>
  <c r="I76" i="38"/>
  <c r="H76" i="38"/>
  <c r="W67" i="38"/>
  <c r="W103" i="38" s="1"/>
  <c r="V67" i="38"/>
  <c r="V103" i="38" s="1"/>
  <c r="U67" i="38"/>
  <c r="U103" i="38" s="1"/>
  <c r="T67" i="38"/>
  <c r="T103" i="38" s="1"/>
  <c r="S67" i="38"/>
  <c r="S103" i="38" s="1"/>
  <c r="R67" i="38"/>
  <c r="R103" i="38" s="1"/>
  <c r="Q67" i="38"/>
  <c r="Q103" i="38" s="1"/>
  <c r="L67" i="38"/>
  <c r="L103" i="38" s="1"/>
  <c r="K67" i="38"/>
  <c r="K103" i="38" s="1"/>
  <c r="J67" i="38"/>
  <c r="J103" i="38" s="1"/>
  <c r="I67" i="38"/>
  <c r="I103" i="38" s="1"/>
  <c r="H67" i="38"/>
  <c r="H103" i="38" s="1"/>
  <c r="H105" i="38" s="1"/>
  <c r="W56" i="38"/>
  <c r="W105" i="38" s="1"/>
  <c r="V56" i="38"/>
  <c r="V105" i="38" s="1"/>
  <c r="N56" i="38"/>
  <c r="K56" i="38"/>
  <c r="K105" i="38" s="1"/>
  <c r="J56" i="38"/>
  <c r="J105" i="38" s="1"/>
  <c r="I56" i="38"/>
  <c r="I105" i="38" s="1"/>
  <c r="H56" i="38"/>
  <c r="W55" i="38"/>
  <c r="V55" i="38"/>
  <c r="U55" i="38"/>
  <c r="P55" i="38"/>
  <c r="O55" i="38"/>
  <c r="N55" i="38"/>
  <c r="M55" i="38"/>
  <c r="L55" i="38"/>
  <c r="K55" i="38"/>
  <c r="J55" i="38"/>
  <c r="I55" i="38"/>
  <c r="H55" i="38"/>
  <c r="W49" i="38"/>
  <c r="V49" i="38"/>
  <c r="U49" i="38"/>
  <c r="P49" i="38"/>
  <c r="O49" i="38"/>
  <c r="N49" i="38"/>
  <c r="M49" i="38"/>
  <c r="L49" i="38"/>
  <c r="K49" i="38"/>
  <c r="J49" i="38"/>
  <c r="I49" i="38"/>
  <c r="H49" i="38"/>
  <c r="W48" i="38"/>
  <c r="V48" i="38"/>
  <c r="U48" i="38"/>
  <c r="P48" i="38"/>
  <c r="O48" i="38"/>
  <c r="N48" i="38"/>
  <c r="M48" i="38"/>
  <c r="L48" i="38"/>
  <c r="K48" i="38"/>
  <c r="J48" i="38"/>
  <c r="I48" i="38"/>
  <c r="H48" i="38"/>
  <c r="U47" i="38"/>
  <c r="P47" i="38"/>
  <c r="O47" i="38"/>
  <c r="N47" i="38"/>
  <c r="M47" i="38"/>
  <c r="L47" i="38"/>
  <c r="U38" i="38"/>
  <c r="P38" i="38"/>
  <c r="O38" i="38"/>
  <c r="N38" i="38"/>
  <c r="M38" i="38"/>
  <c r="L38" i="38"/>
  <c r="U29" i="38"/>
  <c r="U56" i="38" s="1"/>
  <c r="U105" i="38" s="1"/>
  <c r="P29" i="38"/>
  <c r="P56" i="38" s="1"/>
  <c r="O29" i="38"/>
  <c r="O56" i="38" s="1"/>
  <c r="N29" i="38"/>
  <c r="M29" i="38"/>
  <c r="M56" i="38" s="1"/>
  <c r="L29" i="38"/>
  <c r="L56" i="38" s="1"/>
  <c r="L105" i="38" s="1"/>
  <c r="P56" i="35"/>
  <c r="O56" i="35"/>
  <c r="N56" i="35"/>
  <c r="M56" i="35"/>
  <c r="P55" i="35"/>
  <c r="O55" i="35"/>
  <c r="N55" i="35"/>
  <c r="M55" i="35"/>
  <c r="P49" i="35"/>
  <c r="O49" i="35"/>
  <c r="N49" i="35"/>
  <c r="M49" i="35"/>
  <c r="P48" i="35"/>
  <c r="O48" i="35"/>
  <c r="N48" i="35"/>
  <c r="M48" i="35"/>
  <c r="R36" i="35"/>
  <c r="S36" i="35"/>
  <c r="T36" i="35"/>
  <c r="Q36" i="35"/>
  <c r="R32" i="35"/>
  <c r="S32" i="35"/>
  <c r="T32" i="35"/>
  <c r="Q32" i="35"/>
  <c r="R27" i="35"/>
  <c r="S27" i="35"/>
  <c r="T27" i="35"/>
  <c r="Q27" i="35"/>
  <c r="P47" i="35"/>
  <c r="O47" i="35"/>
  <c r="N47" i="35"/>
  <c r="M47" i="35"/>
  <c r="P38" i="35"/>
  <c r="O38" i="35"/>
  <c r="N38" i="35"/>
  <c r="M38" i="35"/>
  <c r="P29" i="35"/>
  <c r="O29" i="35"/>
  <c r="N29" i="35"/>
  <c r="M29" i="35"/>
  <c r="D19" i="37"/>
  <c r="E19" i="37"/>
  <c r="F19" i="37"/>
  <c r="C19" i="37"/>
  <c r="P19" i="37" s="1"/>
  <c r="V34" i="37"/>
  <c r="U34" i="37"/>
  <c r="T34" i="37"/>
  <c r="S34" i="37"/>
  <c r="R34" i="37"/>
  <c r="Q34" i="37"/>
  <c r="P34" i="37"/>
  <c r="K34" i="37"/>
  <c r="J34" i="37"/>
  <c r="I34" i="37"/>
  <c r="H34" i="37"/>
  <c r="G34" i="37"/>
  <c r="B33" i="37"/>
  <c r="B32" i="37"/>
  <c r="B31" i="37"/>
  <c r="B30" i="37"/>
  <c r="B29" i="37"/>
  <c r="B28" i="37"/>
  <c r="B27" i="37"/>
  <c r="B26" i="37"/>
  <c r="B25" i="37"/>
  <c r="B24" i="37"/>
  <c r="B23" i="37"/>
  <c r="B22" i="37"/>
  <c r="V19" i="37"/>
  <c r="V36" i="37" s="1"/>
  <c r="U19" i="37"/>
  <c r="U36" i="37" s="1"/>
  <c r="T19" i="37"/>
  <c r="T36" i="37" s="1"/>
  <c r="O19" i="37"/>
  <c r="N19" i="37"/>
  <c r="M19" i="37"/>
  <c r="L19" i="37"/>
  <c r="K19" i="37"/>
  <c r="K36" i="37" s="1"/>
  <c r="J19" i="37"/>
  <c r="J36" i="37" s="1"/>
  <c r="I19" i="37"/>
  <c r="I36" i="37" s="1"/>
  <c r="H19" i="37"/>
  <c r="H36" i="37" s="1"/>
  <c r="G19" i="37"/>
  <c r="G36" i="37" s="1"/>
  <c r="B18" i="37"/>
  <c r="B17" i="37"/>
  <c r="B16" i="37"/>
  <c r="B15" i="37"/>
  <c r="B14" i="37"/>
  <c r="B13" i="37"/>
  <c r="B12" i="37"/>
  <c r="O19" i="32"/>
  <c r="N19" i="32"/>
  <c r="L19" i="32"/>
  <c r="M19" i="32"/>
  <c r="F37" i="34" l="1"/>
  <c r="T37" i="34" s="1"/>
  <c r="C18" i="34"/>
  <c r="S32" i="34"/>
  <c r="S43" i="34"/>
  <c r="R33" i="34"/>
  <c r="S14" i="34"/>
  <c r="Q25" i="34"/>
  <c r="S23" i="34"/>
  <c r="Q32" i="34"/>
  <c r="T32" i="34"/>
  <c r="T35" i="34" s="1"/>
  <c r="F36" i="34"/>
  <c r="T36" i="34" s="1"/>
  <c r="R32" i="34"/>
  <c r="R35" i="34" s="1"/>
  <c r="D36" i="34"/>
  <c r="R36" i="34" s="1"/>
  <c r="S33" i="34"/>
  <c r="S35" i="34" s="1"/>
  <c r="E37" i="34"/>
  <c r="S37" i="34" s="1"/>
  <c r="F38" i="34"/>
  <c r="T38" i="34" s="1"/>
  <c r="T14" i="34"/>
  <c r="F18" i="34"/>
  <c r="R14" i="34"/>
  <c r="D18" i="34"/>
  <c r="Q33" i="34"/>
  <c r="C37" i="34"/>
  <c r="Q37" i="34" s="1"/>
  <c r="T43" i="34"/>
  <c r="R43" i="34"/>
  <c r="D38" i="34"/>
  <c r="R38" i="34" s="1"/>
  <c r="E29" i="34"/>
  <c r="S29" i="34" s="1"/>
  <c r="T23" i="34"/>
  <c r="R23" i="34"/>
  <c r="E38" i="34"/>
  <c r="S38" i="34" s="1"/>
  <c r="C38" i="34"/>
  <c r="Q38" i="34" s="1"/>
  <c r="F29" i="34"/>
  <c r="T29" i="34" s="1"/>
  <c r="D29" i="34"/>
  <c r="R29" i="34" s="1"/>
  <c r="S105" i="38"/>
  <c r="R19" i="37"/>
  <c r="S19" i="37"/>
  <c r="S36" i="37" s="1"/>
  <c r="Q19" i="37"/>
  <c r="Q36" i="37" s="1"/>
  <c r="P36" i="37"/>
  <c r="R36" i="37"/>
  <c r="C43" i="35"/>
  <c r="Q43" i="35" s="1"/>
  <c r="D43" i="35"/>
  <c r="R43" i="35" s="1"/>
  <c r="E43" i="35"/>
  <c r="S43" i="35" s="1"/>
  <c r="F43" i="35"/>
  <c r="T43" i="35" s="1"/>
  <c r="C44" i="35"/>
  <c r="Q44" i="35" s="1"/>
  <c r="D44" i="35"/>
  <c r="R44" i="35" s="1"/>
  <c r="E44" i="35"/>
  <c r="S44" i="35" s="1"/>
  <c r="F44" i="35"/>
  <c r="T44" i="35" s="1"/>
  <c r="C45" i="35"/>
  <c r="Q45" i="35" s="1"/>
  <c r="D45" i="35"/>
  <c r="R45" i="35" s="1"/>
  <c r="E45" i="35"/>
  <c r="S45" i="35" s="1"/>
  <c r="F45" i="35"/>
  <c r="T45" i="35" s="1"/>
  <c r="D40" i="35"/>
  <c r="R40" i="35" s="1"/>
  <c r="E40" i="35"/>
  <c r="S40" i="35" s="1"/>
  <c r="F40" i="35"/>
  <c r="T40" i="35" s="1"/>
  <c r="C40" i="35"/>
  <c r="Q40" i="35" s="1"/>
  <c r="D46" i="35"/>
  <c r="R46" i="35" s="1"/>
  <c r="E46" i="35"/>
  <c r="S46" i="35" s="1"/>
  <c r="F46" i="35"/>
  <c r="T46" i="35" s="1"/>
  <c r="C46" i="35"/>
  <c r="Q46" i="35" s="1"/>
  <c r="D39" i="35"/>
  <c r="R39" i="35" s="1"/>
  <c r="E39" i="35"/>
  <c r="S39" i="35" s="1"/>
  <c r="F39" i="35"/>
  <c r="T39" i="35" s="1"/>
  <c r="C39" i="35"/>
  <c r="Q39" i="35" s="1"/>
  <c r="F33" i="35"/>
  <c r="T33" i="35" s="1"/>
  <c r="D26" i="35"/>
  <c r="E26" i="35"/>
  <c r="F26" i="35"/>
  <c r="D25" i="35"/>
  <c r="E25" i="35"/>
  <c r="F25" i="35"/>
  <c r="T25" i="35" s="1"/>
  <c r="D28" i="35"/>
  <c r="E28" i="35"/>
  <c r="F28" i="35"/>
  <c r="F24" i="35"/>
  <c r="T24" i="35" s="1"/>
  <c r="D24" i="35"/>
  <c r="E24" i="35"/>
  <c r="D21" i="35"/>
  <c r="E21" i="35"/>
  <c r="F21" i="35"/>
  <c r="Q39" i="34" l="1"/>
  <c r="Q35" i="34"/>
  <c r="S39" i="34"/>
  <c r="T39" i="34"/>
  <c r="F30" i="35"/>
  <c r="T30" i="35" s="1"/>
  <c r="T21" i="35"/>
  <c r="D30" i="35"/>
  <c r="R30" i="35" s="1"/>
  <c r="R21" i="35"/>
  <c r="D33" i="35"/>
  <c r="R33" i="35" s="1"/>
  <c r="R24" i="35"/>
  <c r="F37" i="35"/>
  <c r="T37" i="35" s="1"/>
  <c r="T28" i="35"/>
  <c r="D37" i="35"/>
  <c r="R37" i="35" s="1"/>
  <c r="R28" i="35"/>
  <c r="E34" i="35"/>
  <c r="S34" i="35" s="1"/>
  <c r="S25" i="35"/>
  <c r="F35" i="35"/>
  <c r="T35" i="35" s="1"/>
  <c r="T26" i="35"/>
  <c r="D35" i="35"/>
  <c r="R35" i="35" s="1"/>
  <c r="R26" i="35"/>
  <c r="R39" i="34"/>
  <c r="E30" i="35"/>
  <c r="S30" i="35" s="1"/>
  <c r="S21" i="35"/>
  <c r="E33" i="35"/>
  <c r="S33" i="35" s="1"/>
  <c r="S24" i="35"/>
  <c r="E37" i="35"/>
  <c r="S37" i="35" s="1"/>
  <c r="S28" i="35"/>
  <c r="D34" i="35"/>
  <c r="R34" i="35" s="1"/>
  <c r="R25" i="35"/>
  <c r="E35" i="35"/>
  <c r="S35" i="35" s="1"/>
  <c r="S26" i="35"/>
  <c r="F34" i="35"/>
  <c r="T34" i="35" s="1"/>
  <c r="T105" i="38"/>
  <c r="R105" i="38"/>
  <c r="Q105" i="38"/>
  <c r="D22" i="35"/>
  <c r="E22" i="35"/>
  <c r="F22" i="35"/>
  <c r="C24" i="35"/>
  <c r="C25" i="35"/>
  <c r="C26" i="35"/>
  <c r="C22" i="35"/>
  <c r="C28" i="35"/>
  <c r="C21" i="35"/>
  <c r="D12" i="35"/>
  <c r="E12" i="35"/>
  <c r="F12" i="35"/>
  <c r="C12" i="35"/>
  <c r="W102" i="35"/>
  <c r="V102" i="35"/>
  <c r="U102" i="35"/>
  <c r="T102" i="35"/>
  <c r="S102" i="35"/>
  <c r="R102" i="35"/>
  <c r="Q102" i="35"/>
  <c r="L102" i="35"/>
  <c r="K102" i="35"/>
  <c r="J102" i="35"/>
  <c r="I102" i="35"/>
  <c r="H102" i="35"/>
  <c r="W101" i="35"/>
  <c r="V101" i="35"/>
  <c r="U101" i="35"/>
  <c r="T101" i="35"/>
  <c r="S101" i="35"/>
  <c r="R101" i="35"/>
  <c r="Q101" i="35"/>
  <c r="L101" i="35"/>
  <c r="K101" i="35"/>
  <c r="J101" i="35"/>
  <c r="I101" i="35"/>
  <c r="H101" i="35"/>
  <c r="W100" i="35"/>
  <c r="V100" i="35"/>
  <c r="U100" i="35"/>
  <c r="T100" i="35"/>
  <c r="S100" i="35"/>
  <c r="R100" i="35"/>
  <c r="Q100" i="35"/>
  <c r="L100" i="35"/>
  <c r="K100" i="35"/>
  <c r="J100" i="35"/>
  <c r="I100" i="35"/>
  <c r="H100" i="35"/>
  <c r="W99" i="35"/>
  <c r="V99" i="35"/>
  <c r="U99" i="35"/>
  <c r="T99" i="35"/>
  <c r="S99" i="35"/>
  <c r="R99" i="35"/>
  <c r="Q99" i="35"/>
  <c r="L99" i="35"/>
  <c r="K99" i="35"/>
  <c r="J99" i="35"/>
  <c r="I99" i="35"/>
  <c r="H99" i="35"/>
  <c r="W98" i="35"/>
  <c r="V98" i="35"/>
  <c r="U98" i="35"/>
  <c r="T98" i="35"/>
  <c r="S98" i="35"/>
  <c r="R98" i="35"/>
  <c r="Q98" i="35"/>
  <c r="L98" i="35"/>
  <c r="K98" i="35"/>
  <c r="J98" i="35"/>
  <c r="I98" i="35"/>
  <c r="H98" i="35"/>
  <c r="W97" i="35"/>
  <c r="V97" i="35"/>
  <c r="U97" i="35"/>
  <c r="T97" i="35"/>
  <c r="S97" i="35"/>
  <c r="R97" i="35"/>
  <c r="Q97" i="35"/>
  <c r="L97" i="35"/>
  <c r="K97" i="35"/>
  <c r="J97" i="35"/>
  <c r="I97" i="35"/>
  <c r="H97" i="35"/>
  <c r="W96" i="35"/>
  <c r="V96" i="35"/>
  <c r="U96" i="35"/>
  <c r="T96" i="35"/>
  <c r="S96" i="35"/>
  <c r="R96" i="35"/>
  <c r="Q96" i="35"/>
  <c r="L96" i="35"/>
  <c r="K96" i="35"/>
  <c r="J96" i="35"/>
  <c r="I96" i="35"/>
  <c r="H96" i="35"/>
  <c r="W95" i="35"/>
  <c r="V95" i="35"/>
  <c r="U95" i="35"/>
  <c r="T95" i="35"/>
  <c r="S95" i="35"/>
  <c r="R95" i="35"/>
  <c r="Q95" i="35"/>
  <c r="L95" i="35"/>
  <c r="K95" i="35"/>
  <c r="J95" i="35"/>
  <c r="I95" i="35"/>
  <c r="H95" i="35"/>
  <c r="W85" i="35"/>
  <c r="V85" i="35"/>
  <c r="U85" i="35"/>
  <c r="T85" i="35"/>
  <c r="S85" i="35"/>
  <c r="R85" i="35"/>
  <c r="Q85" i="35"/>
  <c r="L85" i="35"/>
  <c r="K85" i="35"/>
  <c r="J85" i="35"/>
  <c r="I85" i="35"/>
  <c r="H85" i="35"/>
  <c r="W76" i="35"/>
  <c r="V76" i="35"/>
  <c r="U76" i="35"/>
  <c r="T76" i="35"/>
  <c r="S76" i="35"/>
  <c r="R76" i="35"/>
  <c r="Q76" i="35"/>
  <c r="L76" i="35"/>
  <c r="K76" i="35"/>
  <c r="J76" i="35"/>
  <c r="I76" i="35"/>
  <c r="H76" i="35"/>
  <c r="W67" i="35"/>
  <c r="W103" i="35" s="1"/>
  <c r="V67" i="35"/>
  <c r="V103" i="35" s="1"/>
  <c r="U67" i="35"/>
  <c r="U103" i="35" s="1"/>
  <c r="T67" i="35"/>
  <c r="T103" i="35" s="1"/>
  <c r="S67" i="35"/>
  <c r="S103" i="35" s="1"/>
  <c r="R67" i="35"/>
  <c r="R103" i="35" s="1"/>
  <c r="Q67" i="35"/>
  <c r="Q103" i="35" s="1"/>
  <c r="L67" i="35"/>
  <c r="L103" i="35" s="1"/>
  <c r="K67" i="35"/>
  <c r="K103" i="35" s="1"/>
  <c r="J67" i="35"/>
  <c r="J103" i="35" s="1"/>
  <c r="I67" i="35"/>
  <c r="I103" i="35" s="1"/>
  <c r="H67" i="35"/>
  <c r="H103" i="35" s="1"/>
  <c r="W56" i="35"/>
  <c r="W105" i="35" s="1"/>
  <c r="V56" i="35"/>
  <c r="V105" i="35" s="1"/>
  <c r="K56" i="35"/>
  <c r="K105" i="35" s="1"/>
  <c r="J56" i="35"/>
  <c r="J105" i="35" s="1"/>
  <c r="I56" i="35"/>
  <c r="I105" i="35" s="1"/>
  <c r="H56" i="35"/>
  <c r="H105" i="35" s="1"/>
  <c r="W55" i="35"/>
  <c r="V55" i="35"/>
  <c r="U55" i="35"/>
  <c r="L55" i="35"/>
  <c r="K55" i="35"/>
  <c r="J55" i="35"/>
  <c r="I55" i="35"/>
  <c r="H55" i="35"/>
  <c r="W49" i="35"/>
  <c r="V49" i="35"/>
  <c r="U49" i="35"/>
  <c r="L49" i="35"/>
  <c r="K49" i="35"/>
  <c r="J49" i="35"/>
  <c r="I49" i="35"/>
  <c r="H49" i="35"/>
  <c r="W48" i="35"/>
  <c r="V48" i="35"/>
  <c r="U48" i="35"/>
  <c r="L48" i="35"/>
  <c r="K48" i="35"/>
  <c r="J48" i="35"/>
  <c r="I48" i="35"/>
  <c r="H48" i="35"/>
  <c r="U47" i="35"/>
  <c r="T47" i="35"/>
  <c r="S47" i="35"/>
  <c r="R47" i="35"/>
  <c r="Q47" i="35"/>
  <c r="L47" i="35"/>
  <c r="U38" i="35"/>
  <c r="L38" i="35"/>
  <c r="U29" i="35"/>
  <c r="U56" i="35" s="1"/>
  <c r="U105" i="35" s="1"/>
  <c r="L29" i="35"/>
  <c r="L56" i="35" s="1"/>
  <c r="L105" i="35" s="1"/>
  <c r="C14" i="35" l="1"/>
  <c r="C20" i="35"/>
  <c r="Q20" i="35" s="1"/>
  <c r="Q12" i="35"/>
  <c r="E14" i="35"/>
  <c r="E20" i="35"/>
  <c r="S20" i="35" s="1"/>
  <c r="S12" i="35"/>
  <c r="S48" i="35" s="1"/>
  <c r="C30" i="35"/>
  <c r="Q30" i="35" s="1"/>
  <c r="Q21" i="35"/>
  <c r="C31" i="35"/>
  <c r="Q31" i="35" s="1"/>
  <c r="Q22" i="35"/>
  <c r="C34" i="35"/>
  <c r="Q34" i="35" s="1"/>
  <c r="Q25" i="35"/>
  <c r="F31" i="35"/>
  <c r="T31" i="35" s="1"/>
  <c r="T38" i="35" s="1"/>
  <c r="T22" i="35"/>
  <c r="T29" i="35" s="1"/>
  <c r="D31" i="35"/>
  <c r="R31" i="35" s="1"/>
  <c r="R38" i="35" s="1"/>
  <c r="R22" i="35"/>
  <c r="R29" i="35" s="1"/>
  <c r="F13" i="35"/>
  <c r="T13" i="35" s="1"/>
  <c r="T49" i="35" s="1"/>
  <c r="F20" i="35"/>
  <c r="T20" i="35" s="1"/>
  <c r="T12" i="35"/>
  <c r="T48" i="35" s="1"/>
  <c r="D13" i="35"/>
  <c r="R13" i="35" s="1"/>
  <c r="D20" i="35"/>
  <c r="R20" i="35" s="1"/>
  <c r="R12" i="35"/>
  <c r="R48" i="35" s="1"/>
  <c r="C37" i="35"/>
  <c r="Q37" i="35" s="1"/>
  <c r="Q28" i="35"/>
  <c r="C35" i="35"/>
  <c r="Q35" i="35" s="1"/>
  <c r="Q26" i="35"/>
  <c r="C33" i="35"/>
  <c r="Q33" i="35" s="1"/>
  <c r="Q24" i="35"/>
  <c r="E31" i="35"/>
  <c r="S31" i="35" s="1"/>
  <c r="S38" i="35" s="1"/>
  <c r="S22" i="35"/>
  <c r="S29" i="35" s="1"/>
  <c r="D18" i="35"/>
  <c r="D16" i="35"/>
  <c r="D14" i="35"/>
  <c r="F18" i="35"/>
  <c r="F16" i="35"/>
  <c r="F14" i="35"/>
  <c r="C13" i="35"/>
  <c r="Q13" i="35" s="1"/>
  <c r="Q49" i="35" s="1"/>
  <c r="C19" i="35"/>
  <c r="Q19" i="35" s="1"/>
  <c r="C17" i="35"/>
  <c r="C15" i="35"/>
  <c r="E19" i="35"/>
  <c r="S19" i="35" s="1"/>
  <c r="S55" i="35" s="1"/>
  <c r="E17" i="35"/>
  <c r="E15" i="35"/>
  <c r="E13" i="35"/>
  <c r="S13" i="35" s="1"/>
  <c r="C18" i="35"/>
  <c r="C16" i="35"/>
  <c r="F19" i="35"/>
  <c r="T19" i="35" s="1"/>
  <c r="T55" i="35" s="1"/>
  <c r="D19" i="35"/>
  <c r="R19" i="35" s="1"/>
  <c r="R55" i="35" s="1"/>
  <c r="E18" i="35"/>
  <c r="F17" i="35"/>
  <c r="D17" i="35"/>
  <c r="E16" i="35"/>
  <c r="F15" i="35"/>
  <c r="D15" i="35"/>
  <c r="H48" i="34"/>
  <c r="I48" i="34"/>
  <c r="J48" i="34"/>
  <c r="K48" i="34"/>
  <c r="L48" i="34"/>
  <c r="U48" i="34"/>
  <c r="V48" i="34"/>
  <c r="W48" i="34"/>
  <c r="H63" i="34"/>
  <c r="I63" i="34"/>
  <c r="J63" i="34"/>
  <c r="K63" i="34"/>
  <c r="L63" i="34"/>
  <c r="Q63" i="34"/>
  <c r="R63" i="34"/>
  <c r="S63" i="34"/>
  <c r="T63" i="34"/>
  <c r="U63" i="34"/>
  <c r="V63" i="34"/>
  <c r="W63" i="34"/>
  <c r="H66" i="34"/>
  <c r="I66" i="34"/>
  <c r="J66" i="34"/>
  <c r="K66" i="34"/>
  <c r="L66" i="34"/>
  <c r="Q66" i="34"/>
  <c r="R66" i="34"/>
  <c r="S66" i="34"/>
  <c r="T66" i="34"/>
  <c r="U66" i="34"/>
  <c r="V66" i="34"/>
  <c r="W66" i="34"/>
  <c r="H68" i="34"/>
  <c r="I68" i="34"/>
  <c r="J68" i="34"/>
  <c r="K68" i="34"/>
  <c r="L68" i="34"/>
  <c r="U68" i="34"/>
  <c r="V68" i="34"/>
  <c r="W68" i="34"/>
  <c r="Q38" i="35" l="1"/>
  <c r="Q48" i="35"/>
  <c r="S49" i="35"/>
  <c r="Q55" i="35"/>
  <c r="S56" i="35"/>
  <c r="S105" i="35" s="1"/>
  <c r="R49" i="35"/>
  <c r="R56" i="35"/>
  <c r="R105" i="35" s="1"/>
  <c r="T56" i="35"/>
  <c r="T105" i="35" s="1"/>
  <c r="Q29" i="35"/>
  <c r="Q56" i="35" s="1"/>
  <c r="Q105" i="35" s="1"/>
  <c r="C13" i="32"/>
  <c r="P13" i="32" s="1"/>
  <c r="D17" i="32"/>
  <c r="E17" i="32"/>
  <c r="F17" i="32"/>
  <c r="C17" i="32"/>
  <c r="D15" i="32"/>
  <c r="E15" i="32"/>
  <c r="F15" i="32"/>
  <c r="S15" i="32" s="1"/>
  <c r="C15" i="32"/>
  <c r="P15" i="32" s="1"/>
  <c r="D14" i="32"/>
  <c r="Q14" i="32" s="1"/>
  <c r="E14" i="32"/>
  <c r="R14" i="32" s="1"/>
  <c r="F14" i="32"/>
  <c r="S14" i="32" s="1"/>
  <c r="C14" i="32"/>
  <c r="P14" i="32" s="1"/>
  <c r="D13" i="32"/>
  <c r="Q13" i="32" s="1"/>
  <c r="E13" i="32"/>
  <c r="R13" i="32" s="1"/>
  <c r="F13" i="32"/>
  <c r="D12" i="32"/>
  <c r="Q12" i="32" s="1"/>
  <c r="E12" i="32"/>
  <c r="R12" i="32" s="1"/>
  <c r="F12" i="32"/>
  <c r="S12" i="32" s="1"/>
  <c r="C12" i="32"/>
  <c r="V34" i="32"/>
  <c r="U34" i="32"/>
  <c r="T34" i="32"/>
  <c r="S34" i="32"/>
  <c r="R34" i="32"/>
  <c r="Q34" i="32"/>
  <c r="P34" i="32"/>
  <c r="K34" i="32"/>
  <c r="J34" i="32"/>
  <c r="I34" i="32"/>
  <c r="H34" i="32"/>
  <c r="G34" i="32"/>
  <c r="B33" i="32"/>
  <c r="B32" i="32"/>
  <c r="B31" i="32"/>
  <c r="B30" i="32"/>
  <c r="B29" i="32"/>
  <c r="B28" i="32"/>
  <c r="B27" i="32"/>
  <c r="B26" i="32"/>
  <c r="B25" i="32"/>
  <c r="B24" i="32"/>
  <c r="B23" i="32"/>
  <c r="B22" i="32"/>
  <c r="V19" i="32"/>
  <c r="V36" i="32" s="1"/>
  <c r="U19" i="32"/>
  <c r="U36" i="32" s="1"/>
  <c r="T19" i="32"/>
  <c r="T36" i="32" s="1"/>
  <c r="K19" i="32"/>
  <c r="K36" i="32" s="1"/>
  <c r="J19" i="32"/>
  <c r="J36" i="32" s="1"/>
  <c r="I19" i="32"/>
  <c r="I36" i="32" s="1"/>
  <c r="H19" i="32"/>
  <c r="H36" i="32" s="1"/>
  <c r="G19" i="32"/>
  <c r="G36" i="32" s="1"/>
  <c r="B18" i="32"/>
  <c r="B17" i="32"/>
  <c r="B16" i="32"/>
  <c r="B15" i="32"/>
  <c r="B14" i="32"/>
  <c r="B13" i="32"/>
  <c r="B12" i="32"/>
  <c r="C16" i="32" l="1"/>
  <c r="P16" i="32" s="1"/>
  <c r="F16" i="32"/>
  <c r="S16" i="32" s="1"/>
  <c r="P12" i="32"/>
  <c r="S13" i="32"/>
  <c r="E16" i="32"/>
  <c r="R16" i="32" s="1"/>
  <c r="R15" i="32"/>
  <c r="F18" i="32"/>
  <c r="S18" i="32" s="1"/>
  <c r="S17" i="32"/>
  <c r="D18" i="32"/>
  <c r="Q18" i="32" s="1"/>
  <c r="Q17" i="32"/>
  <c r="D16" i="32"/>
  <c r="Q16" i="32" s="1"/>
  <c r="Q15" i="32"/>
  <c r="Q19" i="32" s="1"/>
  <c r="Q36" i="32" s="1"/>
  <c r="C18" i="32"/>
  <c r="P18" i="32" s="1"/>
  <c r="P17" i="32"/>
  <c r="P19" i="32" s="1"/>
  <c r="P36" i="32" s="1"/>
  <c r="E18" i="32"/>
  <c r="R18" i="32" s="1"/>
  <c r="R17" i="32"/>
  <c r="S19" i="32" l="1"/>
  <c r="S36" i="32" s="1"/>
  <c r="R19" i="32"/>
  <c r="R36" i="32" s="1"/>
</calcChain>
</file>

<file path=xl/comments1.xml><?xml version="1.0" encoding="utf-8"?>
<comments xmlns="http://schemas.openxmlformats.org/spreadsheetml/2006/main">
  <authors>
    <author>Author</author>
  </authors>
  <commentList>
    <comment ref="A28"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Per Natalie Guishar on 6/24, include only the incremental value between year 2020 and 2021.</t>
        </r>
      </text>
    </comment>
    <comment ref="A29"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Per Natalie Guishar on 6/24, include only the incremental value between year 2020 and 2021.</t>
        </r>
      </text>
    </comment>
    <comment ref="A31"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Per Natalie Guishar on 6/24, include only the incremental value between year 2020 and 2021.</t>
        </r>
      </text>
    </comment>
    <comment ref="A32"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Per Natalie Guishar on 6/24, include only the incremental value between year 2020 and 2021.</t>
        </r>
      </text>
    </comment>
  </commentList>
</comments>
</file>

<file path=xl/comments2.xml><?xml version="1.0" encoding="utf-8"?>
<comments xmlns="http://schemas.openxmlformats.org/spreadsheetml/2006/main">
  <authors>
    <author>Author</author>
  </authors>
  <commentList>
    <comment ref="A28"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Per Natalie Guishar on 6/24, include only the incremental value between year 2020 and 2021.</t>
        </r>
      </text>
    </comment>
    <comment ref="A29"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Per Natalie Guishar on 6/24, include only the incremental value between year 2020 and 2021.</t>
        </r>
      </text>
    </comment>
    <comment ref="A31"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Per Natalie Guishar on 6/24, include only the incremental value between year 2020 and 2021.</t>
        </r>
      </text>
    </comment>
    <comment ref="A32"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Per Natalie Guishar on 6/24, include only the incremental value between year 2020 and 2021.</t>
        </r>
      </text>
    </comment>
  </commentList>
</comments>
</file>

<file path=xl/sharedStrings.xml><?xml version="1.0" encoding="utf-8"?>
<sst xmlns="http://schemas.openxmlformats.org/spreadsheetml/2006/main" count="1169" uniqueCount="156">
  <si>
    <t>Total IOU Service Area</t>
  </si>
  <si>
    <t>Outside LCA</t>
  </si>
  <si>
    <t>Big Creek/Ventura</t>
  </si>
  <si>
    <t>LA Basin</t>
  </si>
  <si>
    <t>CONFIDENTIAL</t>
  </si>
  <si>
    <t>Local Capacity Area (LCA)</t>
  </si>
  <si>
    <t>Payments</t>
  </si>
  <si>
    <t>Peak Time Rebate (PTR) ("Smart Energy Program," previously "Save Power Day")</t>
  </si>
  <si>
    <t>AC Cycling ("Summer Discount Plan") Residential</t>
  </si>
  <si>
    <t>AC Cycling ("Summer Discount Plan")  Commercial</t>
  </si>
  <si>
    <t>Capacity Bidding Program  Day Ahead (CBP DA)</t>
  </si>
  <si>
    <t>Capacity Bidding Program Day Of (CBP DO)</t>
  </si>
  <si>
    <t>Agricultural and Pumping Interruptible (API)</t>
  </si>
  <si>
    <t>Base Interruptible Program (BIP) 30 min</t>
  </si>
  <si>
    <t>Base Interruptible Program (BIP) 15 min</t>
  </si>
  <si>
    <t>Event-Based Programs/Supply-Side Resources</t>
  </si>
  <si>
    <t>Note: RA benefits for Non Event Event-Based Programs/Load Modifying Resources will be reflected in the CEC load forecast adjustments.</t>
  </si>
  <si>
    <t xml:space="preserve">Instructions: Please complete the Payments and Local Capacity Area (LCA) columns below. If payment for a program is from bundled customers only, enter 0. If payment is from distribution customers, enter 1. </t>
  </si>
  <si>
    <r>
      <t xml:space="preserve">Average of Hourly </t>
    </r>
    <r>
      <rPr>
        <b/>
        <sz val="12"/>
        <color rgb="FFFF6600"/>
        <rFont val="Arial"/>
        <family val="2"/>
      </rPr>
      <t>Ex Ante</t>
    </r>
    <r>
      <rPr>
        <sz val="12"/>
        <rFont val="Arial"/>
        <family val="2"/>
      </rPr>
      <t xml:space="preserve"> Load Impacts (MW) from 4-9 PM at Portfolio Level on Monthly Peak Load Days Under 1-in-2 Weather Year Conditions, Before Adjusting for Avoided Line Losses</t>
    </r>
  </si>
  <si>
    <t>Stockton</t>
  </si>
  <si>
    <t>Sierra</t>
  </si>
  <si>
    <t>Northern Coast</t>
  </si>
  <si>
    <t>Kern</t>
  </si>
  <si>
    <t>Humboldt</t>
  </si>
  <si>
    <t>Greater Fresno Area</t>
  </si>
  <si>
    <t>Greater Bay Area</t>
  </si>
  <si>
    <t>1</t>
  </si>
  <si>
    <t>Air Conditioning (AC) Cycling Residential</t>
  </si>
  <si>
    <t>Capacity Bidding Program Day Ahead (CBP DA) -- Residential</t>
  </si>
  <si>
    <t>Capacity Bidding Program Day Ahead (CBP DA) -- Non-Residential</t>
  </si>
  <si>
    <t>Base Interruptible Program (BIP)</t>
  </si>
  <si>
    <t>Payment</t>
  </si>
  <si>
    <t>Event-Based Programs/Supply-Side Programs</t>
  </si>
  <si>
    <t>Payment$ - if payment for this program is from bundled customers only, enter 0, if all distribution customers, enter 1</t>
  </si>
  <si>
    <t>Air Conditioning (AC) Day Ahead ("AC Saver DA") -- Residential</t>
  </si>
  <si>
    <t>Air Conditioning (AC) Day Ahead ("AC Saver DA") -- Commercial</t>
  </si>
  <si>
    <t>Air Conditioning (AC) Cycling Day Of ("AC Saver DO") -- Residential</t>
  </si>
  <si>
    <t>Air Conditioning (AC) Cycling Day Of ("AC Saver DO") -- Commercial</t>
  </si>
  <si>
    <t>CBP Day Ahead</t>
  </si>
  <si>
    <t>CBP Day Of</t>
  </si>
  <si>
    <t>BIP</t>
  </si>
  <si>
    <t xml:space="preserve">Instructions: Please complete the Payments and Local Capacity Area (LCA) columns below. If payment for a program is from bundled customers only, enter 1. If payment is from distribution customers, enter 1. </t>
  </si>
  <si>
    <t>Program</t>
  </si>
  <si>
    <t>PG&amp;E</t>
  </si>
  <si>
    <t>All LCAs</t>
  </si>
  <si>
    <t>CBP</t>
  </si>
  <si>
    <t>Bay Area</t>
  </si>
  <si>
    <t>CAISO System</t>
  </si>
  <si>
    <t>Greater Fresno</t>
  </si>
  <si>
    <t>North Coast</t>
  </si>
  <si>
    <t>SAC</t>
  </si>
  <si>
    <t>SCE</t>
  </si>
  <si>
    <t>API</t>
  </si>
  <si>
    <t>Big Creek</t>
  </si>
  <si>
    <t>SDP</t>
  </si>
  <si>
    <t>SEP</t>
  </si>
  <si>
    <t>LCR</t>
  </si>
  <si>
    <t>SDGE</t>
  </si>
  <si>
    <t>AC Saver DA</t>
  </si>
  <si>
    <t xml:space="preserve">AC Saver DO </t>
  </si>
  <si>
    <t>CBP DA</t>
  </si>
  <si>
    <t>CBP DO</t>
  </si>
  <si>
    <t>All IOUs</t>
  </si>
  <si>
    <t>All programs</t>
  </si>
  <si>
    <t>IOU</t>
  </si>
  <si>
    <t>ELCC, First-in 2020 (MW)</t>
  </si>
  <si>
    <t>Table of Contents</t>
  </si>
  <si>
    <t>ELCC Results</t>
  </si>
  <si>
    <t>Description</t>
  </si>
  <si>
    <t>NQC not disclosed to E3 due to small number of participants</t>
  </si>
  <si>
    <t>E3 Notes</t>
  </si>
  <si>
    <t>The Aggregate ELCC for all IOUs could be slightly different than sum of each IOU's ELCC. This is owing to interaction between the different IOUs' programs being captured in the former but not the latter</t>
  </si>
  <si>
    <t>The Aggregate ELCC could be slightly different than sum of each program's ELCC. This is owing to interaction between programs being captured in the aggregate number but not the program specific number</t>
  </si>
  <si>
    <t>2020 NQC June (MW)</t>
  </si>
  <si>
    <t>2020 NQC July (MW)</t>
  </si>
  <si>
    <t>2020 NQC August (MW)</t>
  </si>
  <si>
    <t>2020 NQC September (MW)</t>
  </si>
  <si>
    <t>Redacted</t>
  </si>
  <si>
    <t>ELCC as % of NQC June 2020</t>
  </si>
  <si>
    <t>ELCC as % of NQC July 2020</t>
  </si>
  <si>
    <t>ELCC as % of NQC August 2020</t>
  </si>
  <si>
    <t>ELCC as % of NQC September 2020</t>
  </si>
  <si>
    <t>Load impact benefits are applied to the peak Load Forecast.</t>
  </si>
  <si>
    <t xml:space="preserve"> * CPP Implementation costs recovered from all customers, and annual over- or under-collections are recovered from only bundled customers.</t>
  </si>
  <si>
    <t>2022 Total Event and Non Event-Based Programs</t>
  </si>
  <si>
    <t>2022 Total Non Event-Based Programs/Load Modifying Resources</t>
  </si>
  <si>
    <t>CPP Residential on TD</t>
  </si>
  <si>
    <t>TOU and CPP Grandfather Residential (Voluntary, w/TD)</t>
  </si>
  <si>
    <t>TOU and CPP Residential (Voluntary, w/out TD)</t>
  </si>
  <si>
    <t>CPP Small, Large and Medium on TD</t>
  </si>
  <si>
    <t>TOU and CPP Small Commercial (w/out TD)</t>
  </si>
  <si>
    <t>TOU and CPP Small Agricultural (w/out TD)</t>
  </si>
  <si>
    <t>TOU-2</t>
  </si>
  <si>
    <t>TOU-1</t>
  </si>
  <si>
    <t>EV-TOU 5</t>
  </si>
  <si>
    <t>EV-TOU 2</t>
  </si>
  <si>
    <t>CPP-D Medium</t>
  </si>
  <si>
    <t>CPP-D Large</t>
  </si>
  <si>
    <t>Non Event-Based Programs/Load Modifying Resources</t>
  </si>
  <si>
    <t>2022 Total Event Based Programs/Supply-Side Resources</t>
  </si>
  <si>
    <t>Average of Hourly Ex Ante Load Impacts (MW) from 4-9 PM at Portfolio Level on Monthly Peak Load Days Under 1-in-2 Weather Year Conditions, Before Adjusting for Avoided Line Losses</t>
  </si>
  <si>
    <t>SDG&amp;E DR Allocations for PY2022, Estimated According to Load Impact Protocols (LIPs) Final Reports</t>
  </si>
  <si>
    <t>ELCC % of Jun 2020</t>
  </si>
  <si>
    <t>ELCC % of Sep 2020</t>
  </si>
  <si>
    <t>ELCC % of Aug 2020</t>
  </si>
  <si>
    <t>ELCC % of Jul 2020</t>
  </si>
  <si>
    <t>2022 Total Event and Non Event-Based Programs/Load Supply-Side and Load Modifying Programs</t>
  </si>
  <si>
    <t>2022 Total Non Event-Based/Load-Modifying Programs w/out Embedded Values</t>
  </si>
  <si>
    <t>Time of Use (TOU) Non-Residential | Incremental</t>
  </si>
  <si>
    <t>Time of Use (TOU) Residential | Incremental</t>
  </si>
  <si>
    <t>0</t>
  </si>
  <si>
    <t>Critical Peak Pricing (CPP) --  Non-Residential ("Peak Day Pricing")</t>
  </si>
  <si>
    <t>Critical Peak Pricing (CPP) -- Residential ("SmartRate")</t>
  </si>
  <si>
    <t>Non Event-Based Programs/Demand-Side Programs</t>
  </si>
  <si>
    <t>2022 Total Event-Based/Supply-Side Programs</t>
  </si>
  <si>
    <t>PG&amp;E DR Allocations for 2022 Estimated According to Load Impact Protocols (LIPs) Final Reports</t>
  </si>
  <si>
    <t>.83.</t>
  </si>
  <si>
    <t>Real Time Pricing (RTP)</t>
  </si>
  <si>
    <t>Critical Peak Pricing (CPP) Large Customers</t>
  </si>
  <si>
    <t>Critical Peak Pricing  (CPP) Medium and Small Customers</t>
  </si>
  <si>
    <t>2022 Total Event-Based Programs/Supply-Side Resources</t>
  </si>
  <si>
    <t>SCE DR for 2022 Estimated According to Load Impact Protocols (LIPs) Final Reports</t>
  </si>
  <si>
    <t>Note: the above row had a summation error in the original file from the PUC website (it summed only the Greater Bay Area supply side value rather than all LCA supply side values). The CAISO corrected this error.</t>
  </si>
  <si>
    <t>N/A</t>
  </si>
  <si>
    <t>Original Monthly NQC Values</t>
  </si>
  <si>
    <t>ELCC Adjusted Values</t>
  </si>
  <si>
    <t>ELCC Derates</t>
  </si>
  <si>
    <t>?</t>
  </si>
  <si>
    <t xml:space="preserve"> DERATED BY IOU-LEVEL ELCC (CAISO edits in red)</t>
  </si>
  <si>
    <t xml:space="preserve">These are the original spreadsheets from the Resource Adequacy Compliance Materials webpage on the CPUC website with all changes shown in red text. </t>
  </si>
  <si>
    <t xml:space="preserve"> DERATED BY PROGRAM-LEVEL ELCC (CAISO edits in red)</t>
  </si>
  <si>
    <t xml:space="preserve">The Program-level ELCC values (columns C-F, linked from ELCC Results tab) are multiplied by the program-level DR allocations for the months Jun-Sep (columnns M-P) to determine derated values (columns Q-T). The updated totals are also shown. </t>
  </si>
  <si>
    <t xml:space="preserve">The Program-level ELCC values (columns C-F, linked from ELCC Results tab) are multiplied by the program-level DR allocations for the months Jun-Sep (columnns L-O) to determine derated values (columns P-S). The updated totals are also shown. </t>
  </si>
  <si>
    <t xml:space="preserve">The IOU-level ELCC values (columns C-F, linked from ELCC Results tab) are multiplied by the Total Supply-Side Resources DR allocations for the months Jun-Sep (M-P) to determine the derated portfolio totals (Q-T). </t>
  </si>
  <si>
    <t>The program-level derates are to be determined by the IOU such that the program-level allocations sum to the derated total (therefore the program-level allocations are left blank).</t>
  </si>
  <si>
    <t xml:space="preserve">The IOU-level ELCC values (columns C-F, linked from ELCC Results tab) are multiplied by the Total Supply-Side Resources DR allocations for the months Jun-Sep (L-O) to determine the derated portfolio totals (P-S). </t>
  </si>
  <si>
    <t>PG&amp;E IOU ELCC Derate</t>
  </si>
  <si>
    <t>PG&amp;E Program ELCC Derate</t>
  </si>
  <si>
    <t>SCE Program ELCC Derate</t>
  </si>
  <si>
    <t>SCE IOU ELCC Derate</t>
  </si>
  <si>
    <t>SDG&amp;E IOU ELCC Derate</t>
  </si>
  <si>
    <t>SDG&amp;E Program ELCC Derate</t>
  </si>
  <si>
    <t>Shows results of ELCC refresh, both in MW and in comparison to 2020 NQC DR Allocations for June - September.</t>
  </si>
  <si>
    <t>Example of IOU-level derate. Shows PG&amp;E 2022 DR Allocations (from 2019 LIP) scaled by PG&amp;E aggregate ELCC result.</t>
  </si>
  <si>
    <t>Example of program-level derate. Shows PG&amp;E 2022 DR Allocations (from 2019 LIP) scaled by program-LCA-level ELCC results using August 2020 ELCC %.</t>
  </si>
  <si>
    <t>Example of IOU-level derate. Shows SCE 2022 DR Allocations (from 2019 LIP) scaled by SCE's aggregate ELCC result.</t>
  </si>
  <si>
    <t>Example of program-level derate. Shows SCE 2022 DR Allocations (from 2019 LIP) scaled by program-LCA-level ELCC results using August 2020 ELCC %.</t>
  </si>
  <si>
    <t>Example of IOU-level derate. Shows SDG&amp;E 2022 DR Allocations (from 2019 LIP) scaled by SDG&amp;E aggregate ELCC result.</t>
  </si>
  <si>
    <t>Example of program-level derate. Shows SDG&amp;E 2022 DR Allocations (from 2019 LIP) scaled by program-LCA-level ELCC results .</t>
  </si>
  <si>
    <t>"N/A" denotes rows not derated (derates are only applied to LCA-level programs with corresponding ELCC results).</t>
  </si>
  <si>
    <r>
      <t xml:space="preserve">Base Interruptible Program (BIP) </t>
    </r>
    <r>
      <rPr>
        <b/>
        <sz val="12"/>
        <color rgb="FFFF0000"/>
        <rFont val="Arial"/>
        <family val="2"/>
      </rPr>
      <t>(Note: PG&amp;E BIP ELCC was valued for all LCAs in aggregate due to confidential information)</t>
    </r>
  </si>
  <si>
    <t>"N/A" denotes rows not derated (derates are only applied to LCA-level programs with corresponding ELCC results). "?" denotes totals that cannot be summed due to lack of information (confidential data).</t>
  </si>
  <si>
    <t>"N/A" denotes rows not derated (derates are only applied to IOU portfolio in aggregate).</t>
  </si>
  <si>
    <t>Appendix A - Illustrative ELCC Values for 2022 IOU Demand Response</t>
  </si>
  <si>
    <t>Source: E3</t>
  </si>
  <si>
    <r>
      <t xml:space="preserve">Disclaimer: NQC numbers used are based on April 2019 LIP filing. Alternative baselines are discussed in E3's "Demand Response ELCC" study results on page 48.  Available at: </t>
    </r>
    <r>
      <rPr>
        <b/>
        <sz val="11"/>
        <color rgb="FF0070C0"/>
        <rFont val="Calibri"/>
        <family val="2"/>
        <scheme val="minor"/>
      </rPr>
      <t>http://www.caiso.com/Documents/E3-CAISODemandResponseELCCStudyUpdate2021-Combined-.pdf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</si>
</sst>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24" x14ac:knownFonts="1">
    <font>
      <sz val="11"/>
      <color theme="1"/>
      <name val="Calibri"/>
      <family val="2"/>
      <scheme val="minor"/>
    </font>
    <font>
      <sz val="11"/>
      <color rgb="FF006100"/>
      <name val="Calibri"/>
      <family val="2"/>
      <scheme val="minor"/>
    </font>
    <font>
      <b/>
      <sz val="11"/>
      <color theme="1"/>
      <name val="Calibri"/>
      <family val="2"/>
      <scheme val="minor"/>
    </font>
    <font>
      <sz val="12"/>
      <color theme="1"/>
      <name val="Calibri"/>
      <family val="2"/>
      <scheme val="minor"/>
    </font>
    <font>
      <b/>
      <sz val="12"/>
      <color theme="1"/>
      <name val="Arial"/>
      <family val="2"/>
    </font>
    <font>
      <b/>
      <sz val="12"/>
      <color rgb="FF000000"/>
      <name val="Arial"/>
      <family val="2"/>
    </font>
    <font>
      <b/>
      <sz val="12"/>
      <name val="Arial"/>
      <family val="2"/>
    </font>
    <font>
      <sz val="12"/>
      <color rgb="FF000000"/>
      <name val="Arial"/>
      <family val="2"/>
    </font>
    <font>
      <sz val="12"/>
      <name val="Arial"/>
      <family val="2"/>
    </font>
    <font>
      <b/>
      <sz val="12"/>
      <color theme="2" tint="-0.499984740745262"/>
      <name val="Arial"/>
      <family val="2"/>
    </font>
    <font>
      <b/>
      <sz val="12"/>
      <color rgb="FFFF6600"/>
      <name val="Arial"/>
      <family val="2"/>
    </font>
    <font>
      <sz val="11"/>
      <color rgb="FF0000CC"/>
      <name val="Calibri"/>
      <family val="2"/>
      <scheme val="minor"/>
    </font>
    <font>
      <sz val="11"/>
      <color theme="1"/>
      <name val="Calibri"/>
      <family val="2"/>
      <scheme val="minor"/>
    </font>
    <font>
      <sz val="11"/>
      <color rgb="FFFF0000"/>
      <name val="Calibri"/>
      <family val="2"/>
      <scheme val="minor"/>
    </font>
    <font>
      <sz val="11"/>
      <color theme="0"/>
      <name val="Calibri"/>
      <family val="2"/>
      <scheme val="minor"/>
    </font>
    <font>
      <b/>
      <sz val="12"/>
      <color rgb="FFFF0000"/>
      <name val="Arial"/>
      <family val="2"/>
    </font>
    <font>
      <sz val="12"/>
      <color rgb="FFFF0000"/>
      <name val="Arial"/>
      <family val="2"/>
    </font>
    <font>
      <sz val="12"/>
      <color theme="1"/>
      <name val="Arial"/>
      <family val="2"/>
    </font>
    <font>
      <sz val="12"/>
      <color rgb="FF0000CC"/>
      <name val="Arial"/>
      <family val="2"/>
    </font>
    <font>
      <sz val="12"/>
      <color theme="2" tint="-0.499984740745262"/>
      <name val="Arial"/>
      <family val="2"/>
    </font>
    <font>
      <sz val="12"/>
      <color rgb="FFFF0000"/>
      <name val="Calibri"/>
      <family val="2"/>
      <scheme val="minor"/>
    </font>
    <font>
      <b/>
      <sz val="11"/>
      <color rgb="FFFF0000"/>
      <name val="Calibri"/>
      <family val="2"/>
      <scheme val="minor"/>
    </font>
    <font>
      <b/>
      <sz val="11"/>
      <color rgb="FF0070C0"/>
      <name val="Calibri"/>
      <family val="2"/>
      <scheme val="minor"/>
    </font>
    <font>
      <b/>
      <sz val="10"/>
      <color rgb="FF000000"/>
      <name val="Segoe UI"/>
      <family val="2"/>
    </font>
  </fonts>
  <fills count="32">
    <fill>
      <patternFill patternType="none"/>
    </fill>
    <fill>
      <patternFill patternType="gray125"/>
    </fill>
    <fill>
      <patternFill patternType="solid">
        <fgColor rgb="FFC6EFCE"/>
      </patternFill>
    </fill>
    <fill>
      <patternFill patternType="solid">
        <fgColor theme="9" tint="0.59999389629810485"/>
        <bgColor indexed="64"/>
      </patternFill>
    </fill>
    <fill>
      <patternFill patternType="solid">
        <fgColor rgb="FFFFFF00"/>
        <bgColor indexed="64"/>
      </patternFill>
    </fill>
    <fill>
      <patternFill patternType="solid">
        <fgColor theme="9" tint="0.59999389629810485"/>
        <bgColor rgb="FF000000"/>
      </patternFill>
    </fill>
    <fill>
      <patternFill patternType="solid">
        <fgColor theme="0"/>
        <bgColor indexed="64"/>
      </patternFill>
    </fill>
    <fill>
      <patternFill patternType="solid">
        <fgColor rgb="FFFFFF00"/>
        <bgColor rgb="FF000000"/>
      </patternFill>
    </fill>
    <fill>
      <patternFill patternType="solid">
        <fgColor theme="0"/>
        <bgColor rgb="FF000000"/>
      </patternFill>
    </fill>
    <fill>
      <patternFill patternType="solid">
        <fgColor theme="0" tint="-0.499984740745262"/>
        <bgColor rgb="FF000000"/>
      </patternFill>
    </fill>
    <fill>
      <patternFill patternType="solid">
        <fgColor theme="4" tint="0.39997558519241921"/>
        <bgColor rgb="FF000000"/>
      </patternFill>
    </fill>
    <fill>
      <patternFill patternType="solid">
        <fgColor rgb="FF92D050"/>
        <bgColor rgb="FF000000"/>
      </patternFill>
    </fill>
    <fill>
      <patternFill patternType="solid">
        <fgColor theme="4" tint="0.39997558519241921"/>
        <bgColor indexed="64"/>
      </patternFill>
    </fill>
    <fill>
      <patternFill patternType="solid">
        <fgColor rgb="FFFFFFFF"/>
        <bgColor rgb="FF000000"/>
      </patternFill>
    </fill>
    <fill>
      <patternFill patternType="solid">
        <fgColor theme="0" tint="-0.499984740745262"/>
        <bgColor indexed="64"/>
      </patternFill>
    </fill>
    <fill>
      <patternFill patternType="solid">
        <fgColor theme="5" tint="0.59999389629810485"/>
        <bgColor indexed="64"/>
      </patternFill>
    </fill>
    <fill>
      <patternFill patternType="solid">
        <fgColor theme="5" tint="0.59999389629810485"/>
        <bgColor rgb="FF000000"/>
      </patternFill>
    </fill>
    <fill>
      <patternFill patternType="solid">
        <fgColor rgb="FFC0C0C0"/>
        <bgColor rgb="FF000000"/>
      </patternFill>
    </fill>
    <fill>
      <patternFill patternType="solid">
        <fgColor theme="0" tint="-0.249977111117893"/>
        <bgColor indexed="64"/>
      </patternFill>
    </fill>
    <fill>
      <patternFill patternType="solid">
        <fgColor rgb="FFFCD5B4"/>
        <bgColor rgb="FF000000"/>
      </patternFill>
    </fill>
    <fill>
      <patternFill patternType="solid">
        <fgColor rgb="FF8DB4E2"/>
        <bgColor rgb="FF000000"/>
      </patternFill>
    </fill>
    <fill>
      <patternFill patternType="solid">
        <fgColor rgb="FF95B3D7"/>
        <bgColor rgb="FF000000"/>
      </patternFill>
    </fill>
    <fill>
      <patternFill patternType="solid">
        <fgColor theme="3" tint="0.59999389629810485"/>
        <bgColor rgb="FF000000"/>
      </patternFill>
    </fill>
    <fill>
      <patternFill patternType="solid">
        <fgColor rgb="FF92D050"/>
        <bgColor indexed="64"/>
      </patternFill>
    </fill>
    <fill>
      <patternFill patternType="solid">
        <fgColor theme="6"/>
        <bgColor indexed="64"/>
      </patternFill>
    </fill>
    <fill>
      <patternFill patternType="solid">
        <fgColor theme="2"/>
        <bgColor indexed="64"/>
      </patternFill>
    </fill>
    <fill>
      <patternFill patternType="solid">
        <fgColor theme="4"/>
        <bgColor indexed="64"/>
      </patternFill>
    </fill>
    <fill>
      <patternFill patternType="solid">
        <fgColor rgb="FFE6B8B7"/>
        <bgColor rgb="FF000000"/>
      </patternFill>
    </fill>
    <fill>
      <patternFill patternType="solid">
        <fgColor theme="0" tint="-0.34998626667073579"/>
        <bgColor rgb="FF000000"/>
      </patternFill>
    </fill>
    <fill>
      <patternFill patternType="solid">
        <fgColor theme="5"/>
        <bgColor indexed="64"/>
      </patternFill>
    </fill>
    <fill>
      <patternFill patternType="solid">
        <fgColor rgb="FFC00000"/>
        <bgColor indexed="64"/>
      </patternFill>
    </fill>
    <fill>
      <patternFill patternType="solid">
        <fgColor rgb="FF0070C0"/>
        <bgColor indexed="64"/>
      </patternFill>
    </fill>
  </fills>
  <borders count="17">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thin">
        <color auto="1"/>
      </right>
      <top/>
      <bottom/>
      <diagonal/>
    </border>
    <border>
      <left style="thin">
        <color auto="1"/>
      </left>
      <right/>
      <top/>
      <bottom/>
      <diagonal/>
    </border>
    <border>
      <left/>
      <right style="thin">
        <color auto="1"/>
      </right>
      <top style="thin">
        <color auto="1"/>
      </top>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style="thin">
        <color auto="1"/>
      </right>
      <top/>
      <bottom/>
      <diagonal/>
    </border>
    <border>
      <left style="thin">
        <color auto="1"/>
      </left>
      <right style="thin">
        <color auto="1"/>
      </right>
      <top style="thin">
        <color auto="1"/>
      </top>
      <bottom/>
      <diagonal/>
    </border>
    <border>
      <left/>
      <right/>
      <top style="thin">
        <color auto="1"/>
      </top>
      <bottom style="thin">
        <color auto="1"/>
      </bottom>
      <diagonal/>
    </border>
    <border>
      <left style="medium">
        <color auto="1"/>
      </left>
      <right style="medium">
        <color auto="1"/>
      </right>
      <top/>
      <bottom/>
      <diagonal/>
    </border>
  </borders>
  <cellStyleXfs count="4">
    <xf numFmtId="0" fontId="0" fillId="0" borderId="0"/>
    <xf numFmtId="0" fontId="1" fillId="2" borderId="0" applyNumberFormat="0" applyBorder="0" applyAlignment="0" applyProtection="0"/>
    <xf numFmtId="0" fontId="3" fillId="0" borderId="0"/>
    <xf numFmtId="9" fontId="12" fillId="0" borderId="0" applyFont="0" applyFill="0" applyBorder="0" applyAlignment="0" applyProtection="0"/>
  </cellStyleXfs>
  <cellXfs count="479">
    <xf numFmtId="0" fontId="0" fillId="0" borderId="0" xfId="0"/>
    <xf numFmtId="0" fontId="3" fillId="0" borderId="0" xfId="2"/>
    <xf numFmtId="49" fontId="6" fillId="5" borderId="1" xfId="2" applyNumberFormat="1" applyFont="1" applyFill="1" applyBorder="1" applyAlignment="1">
      <alignment horizontal="left" vertical="center" wrapText="1"/>
    </xf>
    <xf numFmtId="0" fontId="5" fillId="9" borderId="1" xfId="2" applyFont="1" applyFill="1" applyBorder="1" applyAlignment="1">
      <alignment horizontal="left" vertical="center" wrapText="1"/>
    </xf>
    <xf numFmtId="0" fontId="5" fillId="10" borderId="1" xfId="2" applyFont="1" applyFill="1" applyBorder="1" applyAlignment="1">
      <alignment horizontal="left" vertical="center" wrapText="1"/>
    </xf>
    <xf numFmtId="17" fontId="6" fillId="11" borderId="1" xfId="2" applyNumberFormat="1" applyFont="1" applyFill="1" applyBorder="1" applyAlignment="1">
      <alignment horizontal="center" wrapText="1"/>
    </xf>
    <xf numFmtId="17" fontId="6" fillId="11" borderId="2" xfId="2" applyNumberFormat="1" applyFont="1" applyFill="1" applyBorder="1" applyAlignment="1">
      <alignment horizontal="center" wrapText="1"/>
    </xf>
    <xf numFmtId="0" fontId="6" fillId="11" borderId="1" xfId="2" applyFont="1" applyFill="1" applyBorder="1" applyAlignment="1">
      <alignment horizontal="left" wrapText="1"/>
    </xf>
    <xf numFmtId="0" fontId="6" fillId="11" borderId="3" xfId="2" applyFont="1" applyFill="1" applyBorder="1" applyAlignment="1">
      <alignment horizontal="left" wrapText="1"/>
    </xf>
    <xf numFmtId="0" fontId="5" fillId="0" borderId="0" xfId="2" applyFont="1"/>
    <xf numFmtId="0" fontId="5" fillId="6" borderId="0" xfId="2" applyFont="1" applyFill="1"/>
    <xf numFmtId="0" fontId="5" fillId="0" borderId="4" xfId="2" applyFont="1" applyBorder="1" applyAlignment="1">
      <alignment horizontal="left"/>
    </xf>
    <xf numFmtId="0" fontId="5" fillId="0" borderId="0" xfId="2" applyFont="1" applyAlignment="1">
      <alignment horizontal="left"/>
    </xf>
    <xf numFmtId="2" fontId="5" fillId="3" borderId="1" xfId="2" applyNumberFormat="1" applyFont="1" applyFill="1" applyBorder="1" applyAlignment="1">
      <alignment horizontal="center"/>
    </xf>
    <xf numFmtId="2" fontId="5" fillId="4" borderId="1" xfId="2" applyNumberFormat="1" applyFont="1" applyFill="1" applyBorder="1" applyAlignment="1">
      <alignment horizontal="center"/>
    </xf>
    <xf numFmtId="2" fontId="5" fillId="12" borderId="1" xfId="2" applyNumberFormat="1" applyFont="1" applyFill="1" applyBorder="1" applyAlignment="1">
      <alignment horizontal="center"/>
    </xf>
    <xf numFmtId="2" fontId="5" fillId="12" borderId="2" xfId="2" applyNumberFormat="1" applyFont="1" applyFill="1" applyBorder="1" applyAlignment="1">
      <alignment horizontal="center"/>
    </xf>
    <xf numFmtId="2" fontId="7" fillId="12" borderId="1" xfId="2" applyNumberFormat="1" applyFont="1" applyFill="1" applyBorder="1" applyAlignment="1">
      <alignment horizontal="center"/>
    </xf>
    <xf numFmtId="2" fontId="7" fillId="4" borderId="1" xfId="2" applyNumberFormat="1" applyFont="1" applyFill="1" applyBorder="1" applyAlignment="1">
      <alignment horizontal="center"/>
    </xf>
    <xf numFmtId="2" fontId="7" fillId="12" borderId="2" xfId="2" applyNumberFormat="1" applyFont="1" applyFill="1" applyBorder="1" applyAlignment="1">
      <alignment horizontal="center"/>
    </xf>
    <xf numFmtId="2" fontId="5" fillId="0" borderId="1" xfId="2" applyNumberFormat="1" applyFont="1" applyBorder="1" applyAlignment="1">
      <alignment horizontal="center"/>
    </xf>
    <xf numFmtId="2" fontId="5" fillId="0" borderId="2" xfId="2" applyNumberFormat="1" applyFont="1" applyBorder="1" applyAlignment="1">
      <alignment horizontal="center"/>
    </xf>
    <xf numFmtId="0" fontId="5" fillId="13" borderId="1" xfId="2" applyFont="1" applyFill="1" applyBorder="1" applyAlignment="1">
      <alignment horizontal="left" vertical="center" wrapText="1"/>
    </xf>
    <xf numFmtId="2" fontId="7" fillId="0" borderId="1" xfId="2" applyNumberFormat="1" applyFont="1" applyBorder="1" applyAlignment="1">
      <alignment horizontal="center"/>
    </xf>
    <xf numFmtId="2" fontId="7" fillId="0" borderId="2" xfId="2" applyNumberFormat="1" applyFont="1" applyBorder="1" applyAlignment="1">
      <alignment horizontal="center"/>
    </xf>
    <xf numFmtId="2" fontId="4" fillId="4" borderId="1" xfId="2" applyNumberFormat="1" applyFont="1" applyFill="1" applyBorder="1" applyAlignment="1">
      <alignment horizontal="center" vertical="center"/>
    </xf>
    <xf numFmtId="49" fontId="6" fillId="12" borderId="1" xfId="2" applyNumberFormat="1" applyFont="1" applyFill="1" applyBorder="1" applyAlignment="1">
      <alignment horizontal="left" vertical="center" wrapText="1"/>
    </xf>
    <xf numFmtId="2" fontId="6" fillId="7" borderId="1" xfId="2" applyNumberFormat="1" applyFont="1" applyFill="1" applyBorder="1" applyAlignment="1">
      <alignment horizontal="center" vertical="center"/>
    </xf>
    <xf numFmtId="2" fontId="6" fillId="10" borderId="1" xfId="2" applyNumberFormat="1" applyFont="1" applyFill="1" applyBorder="1" applyAlignment="1">
      <alignment horizontal="center" vertical="center"/>
    </xf>
    <xf numFmtId="2" fontId="3" fillId="0" borderId="0" xfId="2" applyNumberFormat="1"/>
    <xf numFmtId="17" fontId="6" fillId="17" borderId="7" xfId="2" applyNumberFormat="1" applyFont="1" applyFill="1" applyBorder="1" applyAlignment="1">
      <alignment horizontal="center" wrapText="1"/>
    </xf>
    <xf numFmtId="17" fontId="6" fillId="7" borderId="13" xfId="2" applyNumberFormat="1" applyFont="1" applyFill="1" applyBorder="1" applyAlignment="1">
      <alignment horizontal="center" wrapText="1"/>
    </xf>
    <xf numFmtId="17" fontId="6" fillId="17" borderId="0" xfId="2" applyNumberFormat="1" applyFont="1" applyFill="1" applyBorder="1" applyAlignment="1">
      <alignment horizontal="center" wrapText="1"/>
    </xf>
    <xf numFmtId="2" fontId="6" fillId="8" borderId="1" xfId="2" applyNumberFormat="1" applyFont="1" applyFill="1" applyBorder="1" applyAlignment="1">
      <alignment horizontal="center" vertical="center" wrapText="1"/>
    </xf>
    <xf numFmtId="2" fontId="6" fillId="0" borderId="1" xfId="2" applyNumberFormat="1" applyFont="1" applyBorder="1" applyAlignment="1">
      <alignment horizontal="center" vertical="center"/>
    </xf>
    <xf numFmtId="2" fontId="6" fillId="4" borderId="1" xfId="2" applyNumberFormat="1" applyFont="1" applyFill="1" applyBorder="1" applyAlignment="1">
      <alignment horizontal="center" vertical="center"/>
    </xf>
    <xf numFmtId="49" fontId="6" fillId="0" borderId="1" xfId="2" applyNumberFormat="1" applyFont="1" applyBorder="1" applyAlignment="1">
      <alignment horizontal="left" vertical="center" wrapText="1"/>
    </xf>
    <xf numFmtId="49" fontId="6" fillId="18" borderId="1" xfId="2" applyNumberFormat="1" applyFont="1" applyFill="1" applyBorder="1" applyAlignment="1">
      <alignment horizontal="left" vertical="center" wrapText="1"/>
    </xf>
    <xf numFmtId="0" fontId="6" fillId="17" borderId="0" xfId="2" applyFont="1" applyFill="1" applyBorder="1" applyAlignment="1">
      <alignment horizontal="left" wrapText="1"/>
    </xf>
    <xf numFmtId="0" fontId="6" fillId="17" borderId="16" xfId="2" applyFont="1" applyFill="1" applyBorder="1" applyAlignment="1">
      <alignment wrapText="1"/>
    </xf>
    <xf numFmtId="0" fontId="11" fillId="0" borderId="0" xfId="0" applyFont="1"/>
    <xf numFmtId="2" fontId="11" fillId="0" borderId="0" xfId="0" applyNumberFormat="1" applyFont="1"/>
    <xf numFmtId="2" fontId="8" fillId="0" borderId="1" xfId="0" applyNumberFormat="1" applyFont="1" applyFill="1" applyBorder="1" applyAlignment="1">
      <alignment horizontal="left" vertical="center" wrapText="1"/>
    </xf>
    <xf numFmtId="0" fontId="2" fillId="23" borderId="1" xfId="0" applyFont="1" applyFill="1" applyBorder="1"/>
    <xf numFmtId="0" fontId="0" fillId="24" borderId="1" xfId="0" applyFill="1" applyBorder="1"/>
    <xf numFmtId="0" fontId="0" fillId="4" borderId="1" xfId="0" applyFill="1" applyBorder="1"/>
    <xf numFmtId="0" fontId="0" fillId="0" borderId="1" xfId="0" applyBorder="1"/>
    <xf numFmtId="0" fontId="2" fillId="25" borderId="1" xfId="0" applyFont="1" applyFill="1" applyBorder="1"/>
    <xf numFmtId="0" fontId="0" fillId="24" borderId="1" xfId="0" applyFill="1" applyBorder="1" applyAlignment="1">
      <alignment horizontal="left"/>
    </xf>
    <xf numFmtId="0" fontId="0" fillId="4" borderId="1" xfId="0" applyFill="1" applyBorder="1" applyAlignment="1">
      <alignment horizontal="left"/>
    </xf>
    <xf numFmtId="0" fontId="0" fillId="0" borderId="1" xfId="0" applyBorder="1" applyAlignment="1">
      <alignment horizontal="left"/>
    </xf>
    <xf numFmtId="0" fontId="0" fillId="0" borderId="0" xfId="0"/>
    <xf numFmtId="0" fontId="0" fillId="0" borderId="4" xfId="0" applyBorder="1" applyAlignment="1">
      <alignment horizontal="left"/>
    </xf>
    <xf numFmtId="2" fontId="6" fillId="7" borderId="1" xfId="2" applyNumberFormat="1" applyFont="1" applyFill="1" applyBorder="1" applyAlignment="1">
      <alignment horizontal="center" vertical="center" wrapText="1"/>
    </xf>
    <xf numFmtId="2" fontId="15" fillId="0" borderId="1" xfId="2" applyNumberFormat="1" applyFont="1" applyBorder="1" applyAlignment="1">
      <alignment horizontal="center"/>
    </xf>
    <xf numFmtId="2" fontId="15" fillId="4" borderId="1" xfId="2" applyNumberFormat="1" applyFont="1" applyFill="1" applyBorder="1" applyAlignment="1">
      <alignment horizontal="center"/>
    </xf>
    <xf numFmtId="2" fontId="16" fillId="0" borderId="1" xfId="2" applyNumberFormat="1" applyFont="1" applyBorder="1" applyAlignment="1">
      <alignment horizontal="center"/>
    </xf>
    <xf numFmtId="2" fontId="16" fillId="12" borderId="1" xfId="2" applyNumberFormat="1" applyFont="1" applyFill="1" applyBorder="1" applyAlignment="1">
      <alignment horizontal="center"/>
    </xf>
    <xf numFmtId="2" fontId="15" fillId="12" borderId="1" xfId="2" applyNumberFormat="1" applyFont="1" applyFill="1" applyBorder="1" applyAlignment="1">
      <alignment horizontal="center"/>
    </xf>
    <xf numFmtId="2" fontId="15" fillId="6" borderId="2" xfId="2" applyNumberFormat="1" applyFont="1" applyFill="1" applyBorder="1" applyAlignment="1">
      <alignment horizontal="center"/>
    </xf>
    <xf numFmtId="2" fontId="15" fillId="6" borderId="1" xfId="2" applyNumberFormat="1" applyFont="1" applyFill="1" applyBorder="1" applyAlignment="1">
      <alignment horizontal="center"/>
    </xf>
    <xf numFmtId="2" fontId="15" fillId="3" borderId="1" xfId="2" applyNumberFormat="1" applyFont="1" applyFill="1" applyBorder="1" applyAlignment="1">
      <alignment horizontal="center"/>
    </xf>
    <xf numFmtId="2" fontId="16" fillId="4" borderId="1" xfId="2" applyNumberFormat="1" applyFont="1" applyFill="1" applyBorder="1" applyAlignment="1">
      <alignment horizontal="center" vertical="center"/>
    </xf>
    <xf numFmtId="2" fontId="15" fillId="4" borderId="1" xfId="2" applyNumberFormat="1" applyFont="1" applyFill="1" applyBorder="1" applyAlignment="1">
      <alignment horizontal="center" vertical="center"/>
    </xf>
    <xf numFmtId="0" fontId="11" fillId="0" borderId="0" xfId="0" applyFont="1" applyAlignment="1">
      <alignment horizontal="right"/>
    </xf>
    <xf numFmtId="0" fontId="2" fillId="23" borderId="7" xfId="0" applyFont="1" applyFill="1" applyBorder="1"/>
    <xf numFmtId="0" fontId="2" fillId="23" borderId="0" xfId="0" applyFont="1" applyFill="1"/>
    <xf numFmtId="2" fontId="5" fillId="19" borderId="5" xfId="0" applyNumberFormat="1" applyFont="1" applyFill="1" applyBorder="1" applyAlignment="1">
      <alignment horizontal="right" vertical="center"/>
    </xf>
    <xf numFmtId="2" fontId="5" fillId="7" borderId="5" xfId="0" applyNumberFormat="1" applyFont="1" applyFill="1" applyBorder="1" applyAlignment="1">
      <alignment horizontal="right" vertical="center"/>
    </xf>
    <xf numFmtId="0" fontId="5" fillId="19" borderId="5" xfId="0" applyFont="1" applyFill="1" applyBorder="1" applyAlignment="1">
      <alignment vertical="center" wrapText="1"/>
    </xf>
    <xf numFmtId="0" fontId="5" fillId="19" borderId="4" xfId="0" applyFont="1" applyFill="1" applyBorder="1" applyAlignment="1">
      <alignment vertical="center" wrapText="1"/>
    </xf>
    <xf numFmtId="2" fontId="5" fillId="8" borderId="5" xfId="0" applyNumberFormat="1" applyFont="1" applyFill="1" applyBorder="1" applyAlignment="1">
      <alignment horizontal="right" vertical="center"/>
    </xf>
    <xf numFmtId="0" fontId="5" fillId="8" borderId="5" xfId="0" applyFont="1" applyFill="1" applyBorder="1" applyAlignment="1">
      <alignment vertical="center" wrapText="1"/>
    </xf>
    <xf numFmtId="0" fontId="5" fillId="8" borderId="4" xfId="0" applyFont="1" applyFill="1" applyBorder="1" applyAlignment="1">
      <alignment vertical="center" wrapText="1"/>
    </xf>
    <xf numFmtId="2" fontId="8" fillId="11" borderId="5" xfId="0" applyNumberFormat="1" applyFont="1" applyFill="1" applyBorder="1" applyAlignment="1">
      <alignment horizontal="right" vertical="center"/>
    </xf>
    <xf numFmtId="2" fontId="8" fillId="7" borderId="5" xfId="0" applyNumberFormat="1" applyFont="1" applyFill="1" applyBorder="1" applyAlignment="1">
      <alignment horizontal="right" vertical="center"/>
    </xf>
    <xf numFmtId="1" fontId="8" fillId="11" borderId="5" xfId="0" applyNumberFormat="1" applyFont="1" applyFill="1" applyBorder="1" applyAlignment="1">
      <alignment horizontal="center" vertical="center"/>
    </xf>
    <xf numFmtId="2" fontId="17" fillId="11" borderId="4" xfId="0" applyNumberFormat="1" applyFont="1" applyFill="1" applyBorder="1" applyAlignment="1">
      <alignment horizontal="left" vertical="center"/>
    </xf>
    <xf numFmtId="2" fontId="8" fillId="11" borderId="5" xfId="0" applyNumberFormat="1" applyFont="1" applyFill="1" applyBorder="1" applyAlignment="1">
      <alignment horizontal="center" vertical="center"/>
    </xf>
    <xf numFmtId="2" fontId="18" fillId="11" borderId="4" xfId="0" applyNumberFormat="1" applyFont="1" applyFill="1" applyBorder="1" applyAlignment="1">
      <alignment horizontal="left" vertical="center"/>
    </xf>
    <xf numFmtId="17" fontId="6" fillId="17" borderId="1" xfId="0" applyNumberFormat="1" applyFont="1" applyFill="1" applyBorder="1" applyAlignment="1">
      <alignment horizontal="center" vertical="top" wrapText="1"/>
    </xf>
    <xf numFmtId="17" fontId="6" fillId="7" borderId="1" xfId="0" applyNumberFormat="1" applyFont="1" applyFill="1" applyBorder="1" applyAlignment="1">
      <alignment horizontal="center" vertical="top" wrapText="1"/>
    </xf>
    <xf numFmtId="0" fontId="6" fillId="17" borderId="1" xfId="0" applyFont="1" applyFill="1" applyBorder="1" applyAlignment="1">
      <alignment horizontal="center" vertical="top" wrapText="1"/>
    </xf>
    <xf numFmtId="49" fontId="8" fillId="0" borderId="1" xfId="0" applyNumberFormat="1" applyFont="1" applyFill="1" applyBorder="1" applyAlignment="1">
      <alignment horizontal="center" vertical="top" wrapText="1"/>
    </xf>
    <xf numFmtId="0" fontId="5" fillId="0" borderId="4" xfId="0" applyFont="1" applyFill="1" applyBorder="1" applyAlignment="1">
      <alignment horizontal="center"/>
    </xf>
    <xf numFmtId="2" fontId="6" fillId="19" borderId="1" xfId="0" applyNumberFormat="1" applyFont="1" applyFill="1" applyBorder="1" applyAlignment="1">
      <alignment horizontal="right" vertical="center"/>
    </xf>
    <xf numFmtId="2" fontId="6" fillId="7" borderId="1" xfId="0" applyNumberFormat="1" applyFont="1" applyFill="1" applyBorder="1" applyAlignment="1">
      <alignment horizontal="right" vertical="center"/>
    </xf>
    <xf numFmtId="0" fontId="5" fillId="19" borderId="1" xfId="0" applyFont="1" applyFill="1" applyBorder="1" applyAlignment="1">
      <alignment vertical="center" wrapText="1"/>
    </xf>
    <xf numFmtId="2" fontId="8" fillId="20" borderId="1" xfId="1" applyNumberFormat="1" applyFont="1" applyFill="1" applyBorder="1" applyAlignment="1">
      <alignment horizontal="right" vertical="center" wrapText="1"/>
    </xf>
    <xf numFmtId="2" fontId="8" fillId="7" borderId="1" xfId="1" applyNumberFormat="1" applyFont="1" applyFill="1" applyBorder="1" applyAlignment="1">
      <alignment horizontal="right" vertical="center" wrapText="1"/>
    </xf>
    <xf numFmtId="2" fontId="8" fillId="21" borderId="1" xfId="0" applyNumberFormat="1" applyFont="1" applyFill="1" applyBorder="1" applyAlignment="1">
      <alignment horizontal="right" vertical="center"/>
    </xf>
    <xf numFmtId="1" fontId="8" fillId="21" borderId="1" xfId="0" applyNumberFormat="1" applyFont="1" applyFill="1" applyBorder="1" applyAlignment="1">
      <alignment horizontal="center" vertical="center" wrapText="1"/>
    </xf>
    <xf numFmtId="2" fontId="8" fillId="21" borderId="1" xfId="0" applyNumberFormat="1" applyFont="1" applyFill="1" applyBorder="1" applyAlignment="1">
      <alignment horizontal="left" vertical="justify"/>
    </xf>
    <xf numFmtId="2" fontId="8" fillId="8" borderId="1" xfId="1" applyNumberFormat="1" applyFont="1" applyFill="1" applyBorder="1" applyAlignment="1">
      <alignment horizontal="right" vertical="center" wrapText="1"/>
    </xf>
    <xf numFmtId="2" fontId="8" fillId="8" borderId="1" xfId="0" applyNumberFormat="1" applyFont="1" applyFill="1" applyBorder="1" applyAlignment="1">
      <alignment horizontal="right" vertical="center"/>
    </xf>
    <xf numFmtId="1" fontId="8" fillId="0" borderId="1" xfId="0" applyNumberFormat="1" applyFont="1" applyFill="1" applyBorder="1" applyAlignment="1">
      <alignment horizontal="center" vertical="center" wrapText="1"/>
    </xf>
    <xf numFmtId="2" fontId="8" fillId="10" borderId="14" xfId="1" applyNumberFormat="1" applyFont="1" applyFill="1" applyBorder="1" applyAlignment="1">
      <alignment horizontal="right" vertical="center" wrapText="1"/>
    </xf>
    <xf numFmtId="2" fontId="8" fillId="7" borderId="14" xfId="1" applyNumberFormat="1" applyFont="1" applyFill="1" applyBorder="1" applyAlignment="1">
      <alignment horizontal="right" vertical="center" wrapText="1"/>
    </xf>
    <xf numFmtId="2" fontId="8" fillId="12" borderId="1" xfId="0" applyNumberFormat="1" applyFont="1" applyFill="1" applyBorder="1" applyAlignment="1">
      <alignment horizontal="right" vertical="center"/>
    </xf>
    <xf numFmtId="1" fontId="8" fillId="21" borderId="1" xfId="0" applyNumberFormat="1" applyFont="1" applyFill="1" applyBorder="1" applyAlignment="1">
      <alignment horizontal="center" vertical="center"/>
    </xf>
    <xf numFmtId="2" fontId="8" fillId="13" borderId="14" xfId="1" applyNumberFormat="1" applyFont="1" applyFill="1" applyBorder="1" applyAlignment="1">
      <alignment horizontal="right" vertical="center" wrapText="1"/>
    </xf>
    <xf numFmtId="2" fontId="8" fillId="0" borderId="1" xfId="0" applyNumberFormat="1" applyFont="1" applyFill="1" applyBorder="1" applyAlignment="1">
      <alignment horizontal="right" vertical="center"/>
    </xf>
    <xf numFmtId="2" fontId="8" fillId="22" borderId="14" xfId="1" applyNumberFormat="1" applyFont="1" applyFill="1" applyBorder="1" applyAlignment="1">
      <alignment horizontal="right" vertical="center" wrapText="1"/>
    </xf>
    <xf numFmtId="2" fontId="8" fillId="21" borderId="1" xfId="0" applyNumberFormat="1" applyFont="1" applyFill="1" applyBorder="1" applyAlignment="1">
      <alignment horizontal="left" vertical="center"/>
    </xf>
    <xf numFmtId="2" fontId="8" fillId="20" borderId="1" xfId="1" applyNumberFormat="1" applyFont="1" applyFill="1" applyBorder="1" applyAlignment="1">
      <alignment vertical="center" wrapText="1"/>
    </xf>
    <xf numFmtId="2" fontId="8" fillId="7" borderId="1" xfId="1" applyNumberFormat="1" applyFont="1" applyFill="1" applyBorder="1" applyAlignment="1">
      <alignment vertical="center" wrapText="1"/>
    </xf>
    <xf numFmtId="2" fontId="8" fillId="21" borderId="1" xfId="0" applyNumberFormat="1" applyFont="1" applyFill="1" applyBorder="1" applyAlignment="1">
      <alignment vertical="center"/>
    </xf>
    <xf numFmtId="0" fontId="17" fillId="0" borderId="1" xfId="0" applyFont="1" applyBorder="1"/>
    <xf numFmtId="0" fontId="13" fillId="0" borderId="0" xfId="0" applyFont="1"/>
    <xf numFmtId="2" fontId="16" fillId="20" borderId="1" xfId="1" applyNumberFormat="1" applyFont="1" applyFill="1" applyBorder="1" applyAlignment="1">
      <alignment horizontal="right" vertical="center" wrapText="1"/>
    </xf>
    <xf numFmtId="2" fontId="15" fillId="19" borderId="1" xfId="0" applyNumberFormat="1" applyFont="1" applyFill="1" applyBorder="1" applyAlignment="1">
      <alignment horizontal="right" vertical="center"/>
    </xf>
    <xf numFmtId="2" fontId="15" fillId="7" borderId="1" xfId="0" applyNumberFormat="1" applyFont="1" applyFill="1" applyBorder="1" applyAlignment="1">
      <alignment horizontal="right" vertical="center"/>
    </xf>
    <xf numFmtId="2" fontId="15" fillId="19" borderId="5" xfId="0" applyNumberFormat="1" applyFont="1" applyFill="1" applyBorder="1" applyAlignment="1">
      <alignment horizontal="right" vertical="center"/>
    </xf>
    <xf numFmtId="2" fontId="15" fillId="7" borderId="5" xfId="0" applyNumberFormat="1" applyFont="1" applyFill="1" applyBorder="1" applyAlignment="1">
      <alignment horizontal="right" vertical="center"/>
    </xf>
    <xf numFmtId="2" fontId="16" fillId="7" borderId="1" xfId="1" applyNumberFormat="1" applyFont="1" applyFill="1" applyBorder="1" applyAlignment="1">
      <alignment vertical="center" wrapText="1"/>
    </xf>
    <xf numFmtId="2" fontId="16" fillId="20" borderId="1" xfId="1" applyNumberFormat="1" applyFont="1" applyFill="1" applyBorder="1" applyAlignment="1">
      <alignment vertical="center" wrapText="1"/>
    </xf>
    <xf numFmtId="2" fontId="16" fillId="13" borderId="14" xfId="1" applyNumberFormat="1" applyFont="1" applyFill="1" applyBorder="1" applyAlignment="1">
      <alignment horizontal="right" vertical="center" wrapText="1"/>
    </xf>
    <xf numFmtId="2" fontId="16" fillId="10" borderId="14" xfId="1" applyNumberFormat="1" applyFont="1" applyFill="1" applyBorder="1" applyAlignment="1">
      <alignment horizontal="right" vertical="center" wrapText="1"/>
    </xf>
    <xf numFmtId="2" fontId="16" fillId="8" borderId="1" xfId="1" applyNumberFormat="1" applyFont="1" applyFill="1" applyBorder="1" applyAlignment="1">
      <alignment horizontal="right" vertical="center" wrapText="1"/>
    </xf>
    <xf numFmtId="0" fontId="15" fillId="17" borderId="1" xfId="0" applyFont="1" applyFill="1" applyBorder="1" applyAlignment="1">
      <alignment horizontal="center" vertical="top" wrapText="1"/>
    </xf>
    <xf numFmtId="9" fontId="16" fillId="21" borderId="1" xfId="3" applyFont="1" applyFill="1" applyBorder="1" applyAlignment="1">
      <alignment horizontal="center" vertical="center"/>
    </xf>
    <xf numFmtId="9" fontId="16" fillId="0" borderId="1" xfId="3" applyFont="1" applyFill="1" applyBorder="1" applyAlignment="1">
      <alignment horizontal="center" vertical="center" wrapText="1"/>
    </xf>
    <xf numFmtId="9" fontId="16" fillId="21" borderId="1" xfId="3" applyFont="1" applyFill="1" applyBorder="1" applyAlignment="1">
      <alignment horizontal="center" vertical="center" wrapText="1"/>
    </xf>
    <xf numFmtId="2" fontId="5" fillId="15" borderId="4" xfId="2" applyNumberFormat="1" applyFont="1" applyFill="1" applyBorder="1" applyAlignment="1">
      <alignment horizontal="center" vertical="center"/>
    </xf>
    <xf numFmtId="2" fontId="5" fillId="4" borderId="4" xfId="2" applyNumberFormat="1" applyFont="1" applyFill="1" applyBorder="1" applyAlignment="1">
      <alignment horizontal="center" vertical="center"/>
    </xf>
    <xf numFmtId="0" fontId="6" fillId="16" borderId="4" xfId="2" applyFont="1" applyFill="1" applyBorder="1" applyAlignment="1">
      <alignment wrapText="1"/>
    </xf>
    <xf numFmtId="2" fontId="7" fillId="0" borderId="4" xfId="2" applyNumberFormat="1" applyFont="1" applyBorder="1" applyAlignment="1">
      <alignment horizontal="center" vertical="center"/>
    </xf>
    <xf numFmtId="2" fontId="7" fillId="6" borderId="4" xfId="2" applyNumberFormat="1" applyFont="1" applyFill="1" applyBorder="1" applyAlignment="1">
      <alignment horizontal="center" vertical="center"/>
    </xf>
    <xf numFmtId="0" fontId="6" fillId="8" borderId="4" xfId="2" applyFont="1" applyFill="1" applyBorder="1" applyAlignment="1">
      <alignment wrapText="1"/>
    </xf>
    <xf numFmtId="49" fontId="6" fillId="27" borderId="4" xfId="2" applyNumberFormat="1" applyFont="1" applyFill="1" applyBorder="1" applyAlignment="1">
      <alignment horizontal="left" vertical="center" wrapText="1"/>
    </xf>
    <xf numFmtId="2" fontId="17" fillId="15" borderId="1" xfId="2" applyNumberFormat="1" applyFont="1" applyFill="1" applyBorder="1" applyAlignment="1">
      <alignment horizontal="center" vertical="center"/>
    </xf>
    <xf numFmtId="2" fontId="17" fillId="4" borderId="1" xfId="2" applyNumberFormat="1" applyFont="1" applyFill="1" applyBorder="1" applyAlignment="1">
      <alignment horizontal="center" vertical="center"/>
    </xf>
    <xf numFmtId="49" fontId="6" fillId="27" borderId="1" xfId="2" applyNumberFormat="1" applyFont="1" applyFill="1" applyBorder="1" applyAlignment="1">
      <alignment horizontal="left" vertical="center" wrapText="1"/>
    </xf>
    <xf numFmtId="2" fontId="4" fillId="12" borderId="1" xfId="2" applyNumberFormat="1" applyFont="1" applyFill="1" applyBorder="1" applyAlignment="1">
      <alignment horizontal="center" vertical="center"/>
    </xf>
    <xf numFmtId="2" fontId="8" fillId="10" borderId="1" xfId="2" applyNumberFormat="1" applyFont="1" applyFill="1" applyBorder="1" applyAlignment="1">
      <alignment horizontal="center" vertical="center"/>
    </xf>
    <xf numFmtId="2" fontId="8" fillId="7" borderId="1" xfId="2" applyNumberFormat="1" applyFont="1" applyFill="1" applyBorder="1" applyAlignment="1">
      <alignment horizontal="center" vertical="center"/>
    </xf>
    <xf numFmtId="2" fontId="17" fillId="12" borderId="1" xfId="2" applyNumberFormat="1" applyFont="1" applyFill="1" applyBorder="1" applyAlignment="1">
      <alignment horizontal="center" vertical="center"/>
    </xf>
    <xf numFmtId="2" fontId="6" fillId="8" borderId="1" xfId="2" applyNumberFormat="1" applyFont="1" applyFill="1" applyBorder="1" applyAlignment="1">
      <alignment horizontal="center" vertical="center"/>
    </xf>
    <xf numFmtId="2" fontId="8" fillId="8" borderId="1" xfId="2" applyNumberFormat="1" applyFont="1" applyFill="1" applyBorder="1" applyAlignment="1">
      <alignment horizontal="center" vertical="center"/>
    </xf>
    <xf numFmtId="2" fontId="17" fillId="0" borderId="1" xfId="2" applyNumberFormat="1" applyFont="1" applyBorder="1" applyAlignment="1">
      <alignment horizontal="center" vertical="center"/>
    </xf>
    <xf numFmtId="2" fontId="8" fillId="4" borderId="1" xfId="2" applyNumberFormat="1" applyFont="1" applyFill="1" applyBorder="1" applyAlignment="1">
      <alignment horizontal="center" vertical="center"/>
    </xf>
    <xf numFmtId="0" fontId="6" fillId="17" borderId="7" xfId="2" applyFont="1" applyFill="1" applyBorder="1" applyAlignment="1">
      <alignment wrapText="1"/>
    </xf>
    <xf numFmtId="0" fontId="6" fillId="17" borderId="1" xfId="2" applyFont="1" applyFill="1" applyBorder="1" applyAlignment="1">
      <alignment wrapText="1"/>
    </xf>
    <xf numFmtId="0" fontId="6" fillId="8" borderId="1" xfId="2" applyFont="1" applyFill="1" applyBorder="1" applyAlignment="1">
      <alignment wrapText="1"/>
    </xf>
    <xf numFmtId="2" fontId="6" fillId="16" borderId="4" xfId="2" applyNumberFormat="1" applyFont="1" applyFill="1" applyBorder="1" applyAlignment="1">
      <alignment horizontal="center" vertical="center" wrapText="1"/>
    </xf>
    <xf numFmtId="2" fontId="6" fillId="7" borderId="4" xfId="2" applyNumberFormat="1" applyFont="1" applyFill="1" applyBorder="1" applyAlignment="1">
      <alignment horizontal="center" vertical="center" wrapText="1"/>
    </xf>
    <xf numFmtId="2" fontId="8" fillId="16" borderId="4" xfId="2" applyNumberFormat="1" applyFont="1" applyFill="1" applyBorder="1" applyAlignment="1">
      <alignment horizontal="center" vertical="center" wrapText="1"/>
    </xf>
    <xf numFmtId="2" fontId="8" fillId="7" borderId="4" xfId="2" applyNumberFormat="1" applyFont="1" applyFill="1" applyBorder="1" applyAlignment="1">
      <alignment horizontal="center" vertical="center" wrapText="1"/>
    </xf>
    <xf numFmtId="49" fontId="6" fillId="28" borderId="4" xfId="2" applyNumberFormat="1" applyFont="1" applyFill="1" applyBorder="1" applyAlignment="1">
      <alignment horizontal="left" vertical="center" wrapText="1"/>
    </xf>
    <xf numFmtId="2" fontId="8" fillId="0" borderId="1" xfId="2" applyNumberFormat="1" applyFont="1" applyBorder="1" applyAlignment="1">
      <alignment horizontal="center" vertical="center"/>
    </xf>
    <xf numFmtId="0" fontId="4" fillId="0" borderId="1" xfId="2" applyFont="1" applyBorder="1" applyAlignment="1">
      <alignment horizontal="center"/>
    </xf>
    <xf numFmtId="0" fontId="4" fillId="4" borderId="1" xfId="2" applyFont="1" applyFill="1" applyBorder="1" applyAlignment="1">
      <alignment horizontal="center"/>
    </xf>
    <xf numFmtId="2" fontId="8" fillId="0" borderId="1" xfId="2" applyNumberFormat="1" applyFont="1" applyBorder="1" applyAlignment="1">
      <alignment horizontal="center" vertical="center" wrapText="1"/>
    </xf>
    <xf numFmtId="2" fontId="8" fillId="4" borderId="1" xfId="2" applyNumberFormat="1" applyFont="1" applyFill="1" applyBorder="1" applyAlignment="1">
      <alignment horizontal="center" vertical="center" wrapText="1"/>
    </xf>
    <xf numFmtId="0" fontId="3" fillId="0" borderId="1" xfId="2" applyBorder="1"/>
    <xf numFmtId="2" fontId="4" fillId="3" borderId="2" xfId="2" applyNumberFormat="1" applyFont="1" applyFill="1" applyBorder="1" applyAlignment="1">
      <alignment horizontal="center"/>
    </xf>
    <xf numFmtId="0" fontId="5" fillId="5" borderId="1" xfId="2" applyFont="1" applyFill="1" applyBorder="1" applyAlignment="1">
      <alignment horizontal="left" vertical="center" wrapText="1"/>
    </xf>
    <xf numFmtId="0" fontId="17" fillId="0" borderId="0" xfId="2" applyFont="1"/>
    <xf numFmtId="0" fontId="17" fillId="6" borderId="0" xfId="2" applyFont="1" applyFill="1"/>
    <xf numFmtId="0" fontId="17" fillId="0" borderId="4" xfId="2" applyFont="1" applyBorder="1" applyAlignment="1">
      <alignment horizontal="left"/>
    </xf>
    <xf numFmtId="0" fontId="17" fillId="0" borderId="0" xfId="2" applyFont="1" applyAlignment="1">
      <alignment horizontal="left"/>
    </xf>
    <xf numFmtId="2" fontId="5" fillId="5" borderId="1" xfId="2" applyNumberFormat="1" applyFont="1" applyFill="1" applyBorder="1" applyAlignment="1">
      <alignment horizontal="center"/>
    </xf>
    <xf numFmtId="2" fontId="5" fillId="7" borderId="1" xfId="2" applyNumberFormat="1" applyFont="1" applyFill="1" applyBorder="1" applyAlignment="1">
      <alignment horizontal="center"/>
    </xf>
    <xf numFmtId="2" fontId="5" fillId="8" borderId="1" xfId="2" applyNumberFormat="1" applyFont="1" applyFill="1" applyBorder="1" applyAlignment="1">
      <alignment horizontal="center"/>
    </xf>
    <xf numFmtId="2" fontId="5" fillId="8" borderId="2" xfId="2" applyNumberFormat="1" applyFont="1" applyFill="1" applyBorder="1" applyAlignment="1">
      <alignment horizontal="center"/>
    </xf>
    <xf numFmtId="2" fontId="7" fillId="8" borderId="1" xfId="2" applyNumberFormat="1" applyFont="1" applyFill="1" applyBorder="1" applyAlignment="1">
      <alignment horizontal="center"/>
    </xf>
    <xf numFmtId="2" fontId="7" fillId="7" borderId="1" xfId="2" applyNumberFormat="1" applyFont="1" applyFill="1" applyBorder="1" applyAlignment="1">
      <alignment horizontal="center"/>
    </xf>
    <xf numFmtId="2" fontId="7" fillId="8" borderId="2" xfId="2" applyNumberFormat="1" applyFont="1" applyFill="1" applyBorder="1" applyAlignment="1">
      <alignment horizontal="center"/>
    </xf>
    <xf numFmtId="2" fontId="5" fillId="10" borderId="1" xfId="2" applyNumberFormat="1" applyFont="1" applyFill="1" applyBorder="1" applyAlignment="1">
      <alignment horizontal="center"/>
    </xf>
    <xf numFmtId="2" fontId="5" fillId="10" borderId="2" xfId="2" applyNumberFormat="1" applyFont="1" applyFill="1" applyBorder="1" applyAlignment="1">
      <alignment horizontal="center"/>
    </xf>
    <xf numFmtId="2" fontId="7" fillId="10" borderId="1" xfId="2" applyNumberFormat="1" applyFont="1" applyFill="1" applyBorder="1" applyAlignment="1">
      <alignment horizontal="center"/>
    </xf>
    <xf numFmtId="2" fontId="7" fillId="10" borderId="2" xfId="2" applyNumberFormat="1" applyFont="1" applyFill="1" applyBorder="1" applyAlignment="1">
      <alignment horizontal="center"/>
    </xf>
    <xf numFmtId="0" fontId="3" fillId="0" borderId="0" xfId="2" applyAlignment="1"/>
    <xf numFmtId="49" fontId="6" fillId="10" borderId="14" xfId="2" applyNumberFormat="1" applyFont="1" applyFill="1" applyBorder="1" applyAlignment="1">
      <alignment horizontal="center" vertical="center" wrapText="1"/>
    </xf>
    <xf numFmtId="49" fontId="6" fillId="10" borderId="13" xfId="2" applyNumberFormat="1" applyFont="1" applyFill="1" applyBorder="1" applyAlignment="1">
      <alignment horizontal="center" vertical="center" wrapText="1"/>
    </xf>
    <xf numFmtId="49" fontId="6" fillId="10" borderId="4" xfId="2" applyNumberFormat="1" applyFont="1" applyFill="1" applyBorder="1" applyAlignment="1">
      <alignment horizontal="center" vertical="center" wrapText="1"/>
    </xf>
    <xf numFmtId="49" fontId="6" fillId="8" borderId="14" xfId="2" applyNumberFormat="1" applyFont="1" applyFill="1" applyBorder="1" applyAlignment="1">
      <alignment horizontal="center" vertical="center" wrapText="1"/>
    </xf>
    <xf numFmtId="49" fontId="6" fillId="8" borderId="13" xfId="2" applyNumberFormat="1" applyFont="1" applyFill="1" applyBorder="1" applyAlignment="1">
      <alignment horizontal="center" vertical="center" wrapText="1"/>
    </xf>
    <xf numFmtId="49" fontId="6" fillId="8" borderId="4" xfId="2" applyNumberFormat="1" applyFont="1" applyFill="1" applyBorder="1" applyAlignment="1">
      <alignment horizontal="center" vertical="center" wrapText="1"/>
    </xf>
    <xf numFmtId="0" fontId="6" fillId="16" borderId="9" xfId="2" applyFont="1" applyFill="1" applyBorder="1" applyAlignment="1">
      <alignment horizontal="left" vertical="center" wrapText="1"/>
    </xf>
    <xf numFmtId="0" fontId="6" fillId="16" borderId="7" xfId="2" applyFont="1" applyFill="1" applyBorder="1" applyAlignment="1">
      <alignment horizontal="left" vertical="center" wrapText="1"/>
    </xf>
    <xf numFmtId="0" fontId="6" fillId="16" borderId="5" xfId="2" applyFont="1" applyFill="1" applyBorder="1" applyAlignment="1">
      <alignment horizontal="left" vertical="center" wrapText="1"/>
    </xf>
    <xf numFmtId="2" fontId="15" fillId="16" borderId="4" xfId="2" applyNumberFormat="1" applyFont="1" applyFill="1" applyBorder="1" applyAlignment="1">
      <alignment horizontal="center" vertical="center" wrapText="1"/>
    </xf>
    <xf numFmtId="2" fontId="15" fillId="15" borderId="4" xfId="2" applyNumberFormat="1" applyFont="1" applyFill="1" applyBorder="1" applyAlignment="1">
      <alignment horizontal="center" vertical="center"/>
    </xf>
    <xf numFmtId="2" fontId="15" fillId="4" borderId="4" xfId="2" applyNumberFormat="1" applyFont="1" applyFill="1" applyBorder="1" applyAlignment="1">
      <alignment horizontal="center" vertical="center"/>
    </xf>
    <xf numFmtId="2" fontId="15" fillId="7" borderId="4" xfId="2" applyNumberFormat="1" applyFont="1" applyFill="1" applyBorder="1" applyAlignment="1">
      <alignment horizontal="center" vertical="center" wrapText="1"/>
    </xf>
    <xf numFmtId="0" fontId="20" fillId="0" borderId="0" xfId="2" applyFont="1"/>
    <xf numFmtId="0" fontId="6" fillId="10" borderId="14" xfId="2" applyNumberFormat="1" applyFont="1" applyFill="1" applyBorder="1" applyAlignment="1">
      <alignment horizontal="center" vertical="center" wrapText="1"/>
    </xf>
    <xf numFmtId="0" fontId="6" fillId="10" borderId="13" xfId="2" applyNumberFormat="1" applyFont="1" applyFill="1" applyBorder="1" applyAlignment="1">
      <alignment horizontal="center" vertical="center" wrapText="1"/>
    </xf>
    <xf numFmtId="0" fontId="6" fillId="10" borderId="4" xfId="2" applyNumberFormat="1" applyFont="1" applyFill="1" applyBorder="1" applyAlignment="1">
      <alignment horizontal="center" vertical="center" wrapText="1"/>
    </xf>
    <xf numFmtId="0" fontId="6" fillId="8" borderId="1" xfId="2" applyNumberFormat="1" applyFont="1" applyFill="1" applyBorder="1" applyAlignment="1">
      <alignment wrapText="1"/>
    </xf>
    <xf numFmtId="0" fontId="6" fillId="17" borderId="7" xfId="2" applyNumberFormat="1" applyFont="1" applyFill="1" applyBorder="1" applyAlignment="1">
      <alignment wrapText="1"/>
    </xf>
    <xf numFmtId="0" fontId="6" fillId="8" borderId="14" xfId="2" applyNumberFormat="1" applyFont="1" applyFill="1" applyBorder="1" applyAlignment="1">
      <alignment horizontal="center" vertical="center" wrapText="1"/>
    </xf>
    <xf numFmtId="0" fontId="6" fillId="8" borderId="13" xfId="2" applyNumberFormat="1" applyFont="1" applyFill="1" applyBorder="1" applyAlignment="1">
      <alignment horizontal="center" vertical="center" wrapText="1"/>
    </xf>
    <xf numFmtId="0" fontId="6" fillId="8" borderId="4" xfId="2" applyNumberFormat="1" applyFont="1" applyFill="1" applyBorder="1" applyAlignment="1">
      <alignment horizontal="center" vertical="center" wrapText="1"/>
    </xf>
    <xf numFmtId="0" fontId="6" fillId="16" borderId="9" xfId="2" applyNumberFormat="1" applyFont="1" applyFill="1" applyBorder="1" applyAlignment="1">
      <alignment horizontal="left" vertical="center" wrapText="1"/>
    </xf>
    <xf numFmtId="0" fontId="6" fillId="16" borderId="7" xfId="2" applyNumberFormat="1" applyFont="1" applyFill="1" applyBorder="1" applyAlignment="1">
      <alignment horizontal="left" vertical="center" wrapText="1"/>
    </xf>
    <xf numFmtId="0" fontId="6" fillId="16" borderId="5" xfId="2" applyNumberFormat="1" applyFont="1" applyFill="1" applyBorder="1" applyAlignment="1">
      <alignment horizontal="left" vertical="center" wrapText="1"/>
    </xf>
    <xf numFmtId="0" fontId="6" fillId="8" borderId="4" xfId="2" applyNumberFormat="1" applyFont="1" applyFill="1" applyBorder="1" applyAlignment="1">
      <alignment wrapText="1"/>
    </xf>
    <xf numFmtId="0" fontId="3" fillId="0" borderId="0" xfId="2" applyNumberFormat="1"/>
    <xf numFmtId="0" fontId="11" fillId="0" borderId="0" xfId="0" applyFont="1" applyAlignment="1">
      <alignment horizontal="right"/>
    </xf>
    <xf numFmtId="49" fontId="6" fillId="8" borderId="14" xfId="2" applyNumberFormat="1" applyFont="1" applyFill="1" applyBorder="1" applyAlignment="1">
      <alignment horizontal="center" vertical="center" wrapText="1"/>
    </xf>
    <xf numFmtId="49" fontId="6" fillId="8" borderId="13" xfId="2" applyNumberFormat="1" applyFont="1" applyFill="1" applyBorder="1" applyAlignment="1">
      <alignment horizontal="center" vertical="center" wrapText="1"/>
    </xf>
    <xf numFmtId="49" fontId="6" fillId="8" borderId="4" xfId="2" applyNumberFormat="1" applyFont="1" applyFill="1" applyBorder="1" applyAlignment="1">
      <alignment horizontal="center" vertical="center" wrapText="1"/>
    </xf>
    <xf numFmtId="49" fontId="6" fillId="10" borderId="14" xfId="2" applyNumberFormat="1" applyFont="1" applyFill="1" applyBorder="1" applyAlignment="1">
      <alignment horizontal="center" vertical="center" wrapText="1"/>
    </xf>
    <xf numFmtId="49" fontId="6" fillId="10" borderId="13" xfId="2" applyNumberFormat="1" applyFont="1" applyFill="1" applyBorder="1" applyAlignment="1">
      <alignment horizontal="center" vertical="center" wrapText="1"/>
    </xf>
    <xf numFmtId="49" fontId="6" fillId="10" borderId="4" xfId="2" applyNumberFormat="1" applyFont="1" applyFill="1" applyBorder="1" applyAlignment="1">
      <alignment horizontal="center" vertical="center" wrapText="1"/>
    </xf>
    <xf numFmtId="0" fontId="6" fillId="16" borderId="9" xfId="2" applyFont="1" applyFill="1" applyBorder="1" applyAlignment="1">
      <alignment horizontal="left" vertical="center" wrapText="1"/>
    </xf>
    <xf numFmtId="0" fontId="6" fillId="16" borderId="7" xfId="2" applyFont="1" applyFill="1" applyBorder="1" applyAlignment="1">
      <alignment horizontal="left" vertical="center" wrapText="1"/>
    </xf>
    <xf numFmtId="0" fontId="6" fillId="16" borderId="5" xfId="2" applyFont="1" applyFill="1" applyBorder="1" applyAlignment="1">
      <alignment horizontal="left" vertical="center" wrapText="1"/>
    </xf>
    <xf numFmtId="0" fontId="5" fillId="5" borderId="2" xfId="2" applyFont="1" applyFill="1" applyBorder="1" applyAlignment="1">
      <alignment horizontal="left" vertical="center" wrapText="1"/>
    </xf>
    <xf numFmtId="0" fontId="5" fillId="5" borderId="9" xfId="2" applyFont="1" applyFill="1" applyBorder="1" applyAlignment="1">
      <alignment horizontal="left" vertical="center" wrapText="1"/>
    </xf>
    <xf numFmtId="0" fontId="5" fillId="5" borderId="7" xfId="2" applyFont="1" applyFill="1" applyBorder="1" applyAlignment="1">
      <alignment horizontal="left" vertical="center" wrapText="1"/>
    </xf>
    <xf numFmtId="0" fontId="5" fillId="5" borderId="5" xfId="2" applyFont="1" applyFill="1" applyBorder="1" applyAlignment="1">
      <alignment horizontal="left" vertical="center" wrapText="1"/>
    </xf>
    <xf numFmtId="0" fontId="5" fillId="8" borderId="14" xfId="2" applyFont="1" applyFill="1" applyBorder="1" applyAlignment="1">
      <alignment horizontal="center" vertical="center" wrapText="1"/>
    </xf>
    <xf numFmtId="0" fontId="5" fillId="8" borderId="13" xfId="2" applyFont="1" applyFill="1" applyBorder="1" applyAlignment="1">
      <alignment horizontal="center" vertical="center" wrapText="1"/>
    </xf>
    <xf numFmtId="0" fontId="5" fillId="8" borderId="4" xfId="2" applyFont="1" applyFill="1" applyBorder="1" applyAlignment="1">
      <alignment horizontal="center" vertical="center" wrapText="1"/>
    </xf>
    <xf numFmtId="0" fontId="5" fillId="10" borderId="14" xfId="2" applyFont="1" applyFill="1" applyBorder="1" applyAlignment="1">
      <alignment horizontal="center" vertical="center" wrapText="1"/>
    </xf>
    <xf numFmtId="0" fontId="5" fillId="10" borderId="13" xfId="2" applyFont="1" applyFill="1" applyBorder="1" applyAlignment="1">
      <alignment horizontal="center" vertical="center" wrapText="1"/>
    </xf>
    <xf numFmtId="0" fontId="5" fillId="10" borderId="4" xfId="2" applyFont="1" applyFill="1" applyBorder="1" applyAlignment="1">
      <alignment horizontal="center" vertical="center" wrapText="1"/>
    </xf>
    <xf numFmtId="17" fontId="15" fillId="17" borderId="1" xfId="0" applyNumberFormat="1" applyFont="1" applyFill="1" applyBorder="1" applyAlignment="1">
      <alignment horizontal="center" vertical="top" wrapText="1"/>
    </xf>
    <xf numFmtId="17" fontId="15" fillId="7" borderId="1" xfId="0" applyNumberFormat="1" applyFont="1" applyFill="1" applyBorder="1" applyAlignment="1">
      <alignment horizontal="center" vertical="top" wrapText="1"/>
    </xf>
    <xf numFmtId="2" fontId="6" fillId="18" borderId="12" xfId="2" applyNumberFormat="1" applyFont="1" applyFill="1" applyBorder="1" applyAlignment="1">
      <alignment vertical="center" wrapText="1"/>
    </xf>
    <xf numFmtId="2" fontId="6" fillId="18" borderId="9" xfId="2" applyNumberFormat="1" applyFont="1" applyFill="1" applyBorder="1" applyAlignment="1">
      <alignment vertical="center" wrapText="1"/>
    </xf>
    <xf numFmtId="2" fontId="6" fillId="18" borderId="8" xfId="2" applyNumberFormat="1" applyFont="1" applyFill="1" applyBorder="1" applyAlignment="1">
      <alignment vertical="center" wrapText="1"/>
    </xf>
    <xf numFmtId="2" fontId="6" fillId="18" borderId="0" xfId="2" applyNumberFormat="1" applyFont="1" applyFill="1" applyBorder="1" applyAlignment="1">
      <alignment vertical="center" wrapText="1"/>
    </xf>
    <xf numFmtId="2" fontId="6" fillId="18" borderId="7" xfId="2" applyNumberFormat="1" applyFont="1" applyFill="1" applyBorder="1" applyAlignment="1">
      <alignment vertical="center" wrapText="1"/>
    </xf>
    <xf numFmtId="2" fontId="6" fillId="18" borderId="6" xfId="2" applyNumberFormat="1" applyFont="1" applyFill="1" applyBorder="1" applyAlignment="1">
      <alignment vertical="center" wrapText="1"/>
    </xf>
    <xf numFmtId="2" fontId="6" fillId="18" borderId="11" xfId="2" applyNumberFormat="1" applyFont="1" applyFill="1" applyBorder="1" applyAlignment="1">
      <alignment vertical="center" wrapText="1"/>
    </xf>
    <xf numFmtId="2" fontId="6" fillId="18" borderId="5" xfId="2" applyNumberFormat="1" applyFont="1" applyFill="1" applyBorder="1" applyAlignment="1">
      <alignment vertical="center" wrapText="1"/>
    </xf>
    <xf numFmtId="2" fontId="6" fillId="28" borderId="10" xfId="2" applyNumberFormat="1" applyFont="1" applyFill="1" applyBorder="1" applyAlignment="1">
      <alignment vertical="center"/>
    </xf>
    <xf numFmtId="2" fontId="6" fillId="28" borderId="12" xfId="2" applyNumberFormat="1" applyFont="1" applyFill="1" applyBorder="1" applyAlignment="1">
      <alignment vertical="center"/>
    </xf>
    <xf numFmtId="2" fontId="6" fillId="28" borderId="9" xfId="2" applyNumberFormat="1" applyFont="1" applyFill="1" applyBorder="1" applyAlignment="1">
      <alignment vertical="center"/>
    </xf>
    <xf numFmtId="2" fontId="6" fillId="28" borderId="8" xfId="2" applyNumberFormat="1" applyFont="1" applyFill="1" applyBorder="1" applyAlignment="1">
      <alignment vertical="center"/>
    </xf>
    <xf numFmtId="2" fontId="6" fillId="28" borderId="0" xfId="2" applyNumberFormat="1" applyFont="1" applyFill="1" applyBorder="1" applyAlignment="1">
      <alignment vertical="center"/>
    </xf>
    <xf numFmtId="2" fontId="6" fillId="28" borderId="7" xfId="2" applyNumberFormat="1" applyFont="1" applyFill="1" applyBorder="1" applyAlignment="1">
      <alignment vertical="center"/>
    </xf>
    <xf numFmtId="2" fontId="6" fillId="28" borderId="6" xfId="2" applyNumberFormat="1" applyFont="1" applyFill="1" applyBorder="1" applyAlignment="1">
      <alignment vertical="center"/>
    </xf>
    <xf numFmtId="2" fontId="6" fillId="28" borderId="11" xfId="2" applyNumberFormat="1" applyFont="1" applyFill="1" applyBorder="1" applyAlignment="1">
      <alignment vertical="center"/>
    </xf>
    <xf numFmtId="2" fontId="6" fillId="28" borderId="5" xfId="2" applyNumberFormat="1" applyFont="1" applyFill="1" applyBorder="1" applyAlignment="1">
      <alignment vertical="center"/>
    </xf>
    <xf numFmtId="17" fontId="15" fillId="17" borderId="7" xfId="2" applyNumberFormat="1" applyFont="1" applyFill="1" applyBorder="1" applyAlignment="1">
      <alignment horizontal="center" wrapText="1"/>
    </xf>
    <xf numFmtId="17" fontId="15" fillId="17" borderId="0" xfId="2" applyNumberFormat="1" applyFont="1" applyFill="1" applyBorder="1" applyAlignment="1">
      <alignment horizontal="center" wrapText="1"/>
    </xf>
    <xf numFmtId="17" fontId="15" fillId="7" borderId="13" xfId="2" applyNumberFormat="1" applyFont="1" applyFill="1" applyBorder="1" applyAlignment="1">
      <alignment horizontal="center" wrapText="1"/>
    </xf>
    <xf numFmtId="2" fontId="16" fillId="0" borderId="1" xfId="2" applyNumberFormat="1" applyFont="1" applyBorder="1" applyAlignment="1">
      <alignment horizontal="center" vertical="center"/>
    </xf>
    <xf numFmtId="2" fontId="15" fillId="18" borderId="12" xfId="2" applyNumberFormat="1" applyFont="1" applyFill="1" applyBorder="1" applyAlignment="1">
      <alignment vertical="center" wrapText="1"/>
    </xf>
    <xf numFmtId="2" fontId="15" fillId="18" borderId="0" xfId="2" applyNumberFormat="1" applyFont="1" applyFill="1" applyBorder="1" applyAlignment="1">
      <alignment vertical="center" wrapText="1"/>
    </xf>
    <xf numFmtId="2" fontId="15" fillId="18" borderId="11" xfId="2" applyNumberFormat="1" applyFont="1" applyFill="1" applyBorder="1" applyAlignment="1">
      <alignment vertical="center" wrapText="1"/>
    </xf>
    <xf numFmtId="2" fontId="16" fillId="12" borderId="1" xfId="2" applyNumberFormat="1" applyFont="1" applyFill="1" applyBorder="1" applyAlignment="1">
      <alignment horizontal="center" vertical="center"/>
    </xf>
    <xf numFmtId="2" fontId="15" fillId="10" borderId="1" xfId="2" applyNumberFormat="1" applyFont="1" applyFill="1" applyBorder="1" applyAlignment="1">
      <alignment horizontal="center" vertical="center"/>
    </xf>
    <xf numFmtId="2" fontId="15" fillId="7" borderId="1" xfId="2" applyNumberFormat="1" applyFont="1" applyFill="1" applyBorder="1" applyAlignment="1">
      <alignment horizontal="center" vertical="center"/>
    </xf>
    <xf numFmtId="2" fontId="8" fillId="12" borderId="1" xfId="2" applyNumberFormat="1" applyFont="1" applyFill="1" applyBorder="1" applyAlignment="1">
      <alignment horizontal="center" vertical="center"/>
    </xf>
    <xf numFmtId="2" fontId="6" fillId="18" borderId="10" xfId="2" applyNumberFormat="1" applyFont="1" applyFill="1" applyBorder="1" applyAlignment="1">
      <alignment vertical="center"/>
    </xf>
    <xf numFmtId="9" fontId="15" fillId="0" borderId="14" xfId="2" applyNumberFormat="1" applyFont="1" applyBorder="1" applyAlignment="1">
      <alignment horizontal="center" vertical="center" wrapText="1"/>
    </xf>
    <xf numFmtId="9" fontId="15" fillId="0" borderId="13" xfId="2" applyNumberFormat="1" applyFont="1" applyBorder="1" applyAlignment="1">
      <alignment horizontal="center" vertical="center" wrapText="1"/>
    </xf>
    <xf numFmtId="9" fontId="15" fillId="10" borderId="14" xfId="2" applyNumberFormat="1" applyFont="1" applyFill="1" applyBorder="1" applyAlignment="1">
      <alignment horizontal="center" vertical="center" wrapText="1"/>
    </xf>
    <xf numFmtId="9" fontId="15" fillId="10" borderId="13" xfId="2" applyNumberFormat="1" applyFont="1" applyFill="1" applyBorder="1" applyAlignment="1">
      <alignment horizontal="center" vertical="center" wrapText="1"/>
    </xf>
    <xf numFmtId="2" fontId="15" fillId="0" borderId="1" xfId="2" applyNumberFormat="1" applyFont="1" applyBorder="1" applyAlignment="1">
      <alignment horizontal="center" vertical="center"/>
    </xf>
    <xf numFmtId="2" fontId="16" fillId="10" borderId="1" xfId="2" applyNumberFormat="1" applyFont="1" applyFill="1" applyBorder="1" applyAlignment="1">
      <alignment horizontal="center" vertical="center"/>
    </xf>
    <xf numFmtId="2" fontId="16" fillId="7" borderId="1" xfId="2" applyNumberFormat="1" applyFont="1" applyFill="1" applyBorder="1" applyAlignment="1">
      <alignment horizontal="center" vertical="center"/>
    </xf>
    <xf numFmtId="2" fontId="16" fillId="16" borderId="4" xfId="2" applyNumberFormat="1" applyFont="1" applyFill="1" applyBorder="1" applyAlignment="1">
      <alignment horizontal="center" vertical="center" wrapText="1"/>
    </xf>
    <xf numFmtId="2" fontId="16" fillId="7" borderId="4" xfId="2" applyNumberFormat="1" applyFont="1" applyFill="1" applyBorder="1" applyAlignment="1">
      <alignment horizontal="center" vertical="center" wrapText="1"/>
    </xf>
    <xf numFmtId="2" fontId="15" fillId="28" borderId="12" xfId="2" applyNumberFormat="1" applyFont="1" applyFill="1" applyBorder="1" applyAlignment="1">
      <alignment vertical="center"/>
    </xf>
    <xf numFmtId="2" fontId="15" fillId="28" borderId="0" xfId="2" applyNumberFormat="1" applyFont="1" applyFill="1" applyBorder="1" applyAlignment="1">
      <alignment vertical="center"/>
    </xf>
    <xf numFmtId="2" fontId="15" fillId="28" borderId="11" xfId="2" applyNumberFormat="1" applyFont="1" applyFill="1" applyBorder="1" applyAlignment="1">
      <alignment vertical="center"/>
    </xf>
    <xf numFmtId="9" fontId="15" fillId="16" borderId="5" xfId="2" applyNumberFormat="1" applyFont="1" applyFill="1" applyBorder="1" applyAlignment="1">
      <alignment horizontal="center" vertical="center"/>
    </xf>
    <xf numFmtId="0" fontId="16" fillId="10" borderId="4" xfId="2" applyNumberFormat="1" applyFont="1" applyFill="1" applyBorder="1" applyAlignment="1">
      <alignment horizontal="center" vertical="center" wrapText="1"/>
    </xf>
    <xf numFmtId="0" fontId="16" fillId="16" borderId="9" xfId="2" applyFont="1" applyFill="1" applyBorder="1" applyAlignment="1">
      <alignment horizontal="center" vertical="center"/>
    </xf>
    <xf numFmtId="0" fontId="16" fillId="16" borderId="9" xfId="2" applyNumberFormat="1" applyFont="1" applyFill="1" applyBorder="1" applyAlignment="1">
      <alignment horizontal="center" vertical="center"/>
    </xf>
    <xf numFmtId="0" fontId="16" fillId="16" borderId="7" xfId="2" applyFont="1" applyFill="1" applyBorder="1" applyAlignment="1">
      <alignment horizontal="center" vertical="center"/>
    </xf>
    <xf numFmtId="0" fontId="16" fillId="16" borderId="7" xfId="2" applyNumberFormat="1" applyFont="1" applyFill="1" applyBorder="1" applyAlignment="1">
      <alignment horizontal="center" vertical="center"/>
    </xf>
    <xf numFmtId="0" fontId="16" fillId="10" borderId="4" xfId="2" applyNumberFormat="1" applyFont="1" applyFill="1" applyBorder="1" applyAlignment="1">
      <alignment horizontal="center" wrapText="1"/>
    </xf>
    <xf numFmtId="0" fontId="16" fillId="16" borderId="9" xfId="2" applyFont="1" applyFill="1" applyBorder="1" applyAlignment="1">
      <alignment horizontal="center"/>
    </xf>
    <xf numFmtId="0" fontId="16" fillId="16" borderId="9" xfId="2" applyNumberFormat="1" applyFont="1" applyFill="1" applyBorder="1" applyAlignment="1">
      <alignment horizontal="center"/>
    </xf>
    <xf numFmtId="0" fontId="16" fillId="16" borderId="7" xfId="2" applyFont="1" applyFill="1" applyBorder="1" applyAlignment="1">
      <alignment horizontal="center"/>
    </xf>
    <xf numFmtId="0" fontId="16" fillId="16" borderId="7" xfId="2" applyNumberFormat="1" applyFont="1" applyFill="1" applyBorder="1" applyAlignment="1">
      <alignment horizontal="center"/>
    </xf>
    <xf numFmtId="9" fontId="16" fillId="0" borderId="14" xfId="2" applyNumberFormat="1" applyFont="1" applyBorder="1" applyAlignment="1">
      <alignment horizontal="center" vertical="center" wrapText="1"/>
    </xf>
    <xf numFmtId="9" fontId="16" fillId="10" borderId="14" xfId="2" applyNumberFormat="1" applyFont="1" applyFill="1" applyBorder="1" applyAlignment="1">
      <alignment horizontal="center" vertical="center" wrapText="1"/>
    </xf>
    <xf numFmtId="9" fontId="16" fillId="10" borderId="13" xfId="2" applyNumberFormat="1" applyFont="1" applyFill="1" applyBorder="1" applyAlignment="1">
      <alignment horizontal="center" vertical="center" wrapText="1"/>
    </xf>
    <xf numFmtId="0" fontId="16" fillId="0" borderId="4" xfId="2" applyNumberFormat="1" applyFont="1" applyBorder="1" applyAlignment="1">
      <alignment horizontal="center" vertical="center" wrapText="1"/>
    </xf>
    <xf numFmtId="0" fontId="16" fillId="16" borderId="5" xfId="2" applyFont="1" applyFill="1" applyBorder="1" applyAlignment="1">
      <alignment horizontal="center" vertical="center"/>
    </xf>
    <xf numFmtId="2" fontId="6" fillId="14" borderId="10" xfId="2" applyNumberFormat="1" applyFont="1" applyFill="1" applyBorder="1" applyAlignment="1">
      <alignment vertical="center"/>
    </xf>
    <xf numFmtId="2" fontId="6" fillId="14" borderId="12" xfId="2" applyNumberFormat="1" applyFont="1" applyFill="1" applyBorder="1" applyAlignment="1">
      <alignment vertical="center"/>
    </xf>
    <xf numFmtId="2" fontId="6" fillId="14" borderId="9" xfId="2" applyNumberFormat="1" applyFont="1" applyFill="1" applyBorder="1" applyAlignment="1">
      <alignment vertical="center"/>
    </xf>
    <xf numFmtId="2" fontId="6" fillId="14" borderId="6" xfId="2" applyNumberFormat="1" applyFont="1" applyFill="1" applyBorder="1" applyAlignment="1">
      <alignment vertical="center"/>
    </xf>
    <xf numFmtId="2" fontId="6" fillId="14" borderId="11" xfId="2" applyNumberFormat="1" applyFont="1" applyFill="1" applyBorder="1" applyAlignment="1">
      <alignment vertical="center"/>
    </xf>
    <xf numFmtId="2" fontId="6" fillId="14" borderId="5" xfId="2" applyNumberFormat="1" applyFont="1" applyFill="1" applyBorder="1" applyAlignment="1">
      <alignment vertical="center"/>
    </xf>
    <xf numFmtId="2" fontId="6" fillId="14" borderId="3" xfId="2" applyNumberFormat="1" applyFont="1" applyFill="1" applyBorder="1" applyAlignment="1">
      <alignment vertical="center"/>
    </xf>
    <xf numFmtId="2" fontId="9" fillId="14" borderId="15" xfId="2" applyNumberFormat="1" applyFont="1" applyFill="1" applyBorder="1" applyAlignment="1">
      <alignment vertical="center"/>
    </xf>
    <xf numFmtId="2" fontId="9" fillId="14" borderId="2" xfId="2" applyNumberFormat="1" applyFont="1" applyFill="1" applyBorder="1" applyAlignment="1">
      <alignment vertical="center"/>
    </xf>
    <xf numFmtId="2" fontId="8" fillId="14" borderId="3" xfId="2" applyNumberFormat="1" applyFont="1" applyFill="1" applyBorder="1" applyAlignment="1"/>
    <xf numFmtId="2" fontId="19" fillId="14" borderId="15" xfId="2" applyNumberFormat="1" applyFont="1" applyFill="1" applyBorder="1" applyAlignment="1"/>
    <xf numFmtId="2" fontId="19" fillId="14" borderId="2" xfId="2" applyNumberFormat="1" applyFont="1" applyFill="1" applyBorder="1" applyAlignment="1"/>
    <xf numFmtId="2" fontId="6" fillId="14" borderId="15" xfId="2" applyNumberFormat="1" applyFont="1" applyFill="1" applyBorder="1" applyAlignment="1">
      <alignment wrapText="1"/>
    </xf>
    <xf numFmtId="2" fontId="6" fillId="14" borderId="2" xfId="2" applyNumberFormat="1" applyFont="1" applyFill="1" applyBorder="1" applyAlignment="1">
      <alignment wrapText="1"/>
    </xf>
    <xf numFmtId="2" fontId="6" fillId="14" borderId="3" xfId="2" applyNumberFormat="1" applyFont="1" applyFill="1" applyBorder="1" applyAlignment="1"/>
    <xf numFmtId="49" fontId="8" fillId="0" borderId="15" xfId="2" applyNumberFormat="1" applyFont="1" applyBorder="1" applyAlignment="1">
      <alignment vertical="top" wrapText="1"/>
    </xf>
    <xf numFmtId="49" fontId="8" fillId="0" borderId="2" xfId="2" applyNumberFormat="1" applyFont="1" applyBorder="1" applyAlignment="1">
      <alignment vertical="top" wrapText="1"/>
    </xf>
    <xf numFmtId="0" fontId="6" fillId="11" borderId="1" xfId="2" applyNumberFormat="1" applyFont="1" applyFill="1" applyBorder="1" applyAlignment="1">
      <alignment horizontal="left" wrapText="1"/>
    </xf>
    <xf numFmtId="0" fontId="5" fillId="10" borderId="14" xfId="2" applyNumberFormat="1" applyFont="1" applyFill="1" applyBorder="1" applyAlignment="1">
      <alignment horizontal="center" vertical="center" wrapText="1"/>
    </xf>
    <xf numFmtId="0" fontId="5" fillId="10" borderId="13" xfId="2" applyNumberFormat="1" applyFont="1" applyFill="1" applyBorder="1" applyAlignment="1">
      <alignment horizontal="center" vertical="center" wrapText="1"/>
    </xf>
    <xf numFmtId="0" fontId="5" fillId="10" borderId="4" xfId="2" applyNumberFormat="1" applyFont="1" applyFill="1" applyBorder="1" applyAlignment="1">
      <alignment horizontal="center" vertical="center" wrapText="1"/>
    </xf>
    <xf numFmtId="0" fontId="5" fillId="8" borderId="14" xfId="2" applyNumberFormat="1" applyFont="1" applyFill="1" applyBorder="1" applyAlignment="1">
      <alignment horizontal="center" vertical="center" wrapText="1"/>
    </xf>
    <xf numFmtId="0" fontId="5" fillId="8" borderId="13" xfId="2" applyNumberFormat="1" applyFont="1" applyFill="1" applyBorder="1" applyAlignment="1">
      <alignment horizontal="center" vertical="center" wrapText="1"/>
    </xf>
    <xf numFmtId="0" fontId="5" fillId="8" borderId="4" xfId="2" applyNumberFormat="1" applyFont="1" applyFill="1" applyBorder="1" applyAlignment="1">
      <alignment horizontal="center" vertical="center" wrapText="1"/>
    </xf>
    <xf numFmtId="0" fontId="5" fillId="0" borderId="4" xfId="2" applyNumberFormat="1" applyFont="1" applyBorder="1" applyAlignment="1">
      <alignment horizontal="left"/>
    </xf>
    <xf numFmtId="0" fontId="5" fillId="5" borderId="9" xfId="2" applyNumberFormat="1" applyFont="1" applyFill="1" applyBorder="1" applyAlignment="1">
      <alignment horizontal="left" vertical="center" wrapText="1"/>
    </xf>
    <xf numFmtId="0" fontId="5" fillId="5" borderId="7" xfId="2" applyNumberFormat="1" applyFont="1" applyFill="1" applyBorder="1" applyAlignment="1">
      <alignment horizontal="left" vertical="center" wrapText="1"/>
    </xf>
    <xf numFmtId="0" fontId="5" fillId="5" borderId="5" xfId="2" applyNumberFormat="1" applyFont="1" applyFill="1" applyBorder="1" applyAlignment="1">
      <alignment horizontal="left" vertical="center" wrapText="1"/>
    </xf>
    <xf numFmtId="0" fontId="17" fillId="0" borderId="4" xfId="2" applyNumberFormat="1" applyFont="1" applyBorder="1" applyAlignment="1">
      <alignment horizontal="left"/>
    </xf>
    <xf numFmtId="0" fontId="5" fillId="5" borderId="2" xfId="2" applyNumberFormat="1" applyFont="1" applyFill="1" applyBorder="1" applyAlignment="1">
      <alignment horizontal="left" vertical="center" wrapText="1"/>
    </xf>
    <xf numFmtId="0" fontId="15" fillId="11" borderId="1" xfId="0" applyFont="1" applyFill="1" applyBorder="1" applyAlignment="1">
      <alignment horizontal="center" vertical="top" wrapText="1"/>
    </xf>
    <xf numFmtId="0" fontId="15" fillId="8" borderId="8" xfId="2" applyFont="1" applyFill="1" applyBorder="1" applyAlignment="1">
      <alignment horizontal="left" vertical="center" wrapText="1"/>
    </xf>
    <xf numFmtId="0" fontId="15" fillId="8" borderId="7" xfId="2" applyFont="1" applyFill="1" applyBorder="1" applyAlignment="1">
      <alignment horizontal="center" vertical="center" wrapText="1"/>
    </xf>
    <xf numFmtId="9" fontId="15" fillId="8" borderId="7" xfId="2" applyNumberFormat="1" applyFont="1" applyFill="1" applyBorder="1" applyAlignment="1">
      <alignment horizontal="center" vertical="center" wrapText="1"/>
    </xf>
    <xf numFmtId="0" fontId="15" fillId="8" borderId="1" xfId="2" applyFont="1" applyFill="1" applyBorder="1" applyAlignment="1">
      <alignment horizontal="left" vertical="center" wrapText="1"/>
    </xf>
    <xf numFmtId="0" fontId="20" fillId="6" borderId="0" xfId="2" applyFont="1" applyFill="1"/>
    <xf numFmtId="2" fontId="20" fillId="6" borderId="0" xfId="2" applyNumberFormat="1" applyFont="1" applyFill="1"/>
    <xf numFmtId="9" fontId="15" fillId="13" borderId="14" xfId="2" applyNumberFormat="1" applyFont="1" applyFill="1" applyBorder="1" applyAlignment="1">
      <alignment horizontal="center" vertical="center" wrapText="1"/>
    </xf>
    <xf numFmtId="9" fontId="15" fillId="13" borderId="13" xfId="2" applyNumberFormat="1" applyFont="1" applyFill="1" applyBorder="1" applyAlignment="1">
      <alignment horizontal="center" vertical="center" wrapText="1"/>
    </xf>
    <xf numFmtId="9" fontId="15" fillId="8" borderId="14" xfId="2" applyNumberFormat="1" applyFont="1" applyFill="1" applyBorder="1" applyAlignment="1">
      <alignment horizontal="center" vertical="center" wrapText="1"/>
    </xf>
    <xf numFmtId="2" fontId="16" fillId="4" borderId="1" xfId="2" applyNumberFormat="1" applyFont="1" applyFill="1" applyBorder="1" applyAlignment="1">
      <alignment horizontal="center"/>
    </xf>
    <xf numFmtId="9" fontId="15" fillId="5" borderId="5" xfId="2" applyNumberFormat="1" applyFont="1" applyFill="1" applyBorder="1" applyAlignment="1">
      <alignment horizontal="center" vertical="center" wrapText="1"/>
    </xf>
    <xf numFmtId="0" fontId="14" fillId="29" borderId="1" xfId="0" applyFont="1" applyFill="1" applyBorder="1"/>
    <xf numFmtId="0" fontId="14" fillId="30" borderId="1" xfId="0" applyFont="1" applyFill="1" applyBorder="1"/>
    <xf numFmtId="0" fontId="14" fillId="31" borderId="1" xfId="0" applyFont="1" applyFill="1" applyBorder="1"/>
    <xf numFmtId="0" fontId="0" fillId="0" borderId="0" xfId="0" applyAlignment="1">
      <alignment wrapText="1"/>
    </xf>
    <xf numFmtId="0" fontId="21" fillId="0" borderId="0" xfId="0" applyFont="1"/>
    <xf numFmtId="0" fontId="16" fillId="10" borderId="4" xfId="2" applyFont="1" applyFill="1" applyBorder="1" applyAlignment="1">
      <alignment horizontal="center" vertical="center" wrapText="1"/>
    </xf>
    <xf numFmtId="0" fontId="16" fillId="13" borderId="4" xfId="2" applyFont="1" applyFill="1" applyBorder="1" applyAlignment="1">
      <alignment horizontal="center" vertical="center" wrapText="1"/>
    </xf>
    <xf numFmtId="0" fontId="16" fillId="13" borderId="4" xfId="2" applyNumberFormat="1" applyFont="1" applyFill="1" applyBorder="1" applyAlignment="1">
      <alignment horizontal="center" vertical="center" wrapText="1"/>
    </xf>
    <xf numFmtId="9" fontId="16" fillId="13" borderId="14" xfId="2" applyNumberFormat="1" applyFont="1" applyFill="1" applyBorder="1" applyAlignment="1">
      <alignment horizontal="center" vertical="center" wrapText="1"/>
    </xf>
    <xf numFmtId="0" fontId="16" fillId="10" borderId="13" xfId="2" applyNumberFormat="1" applyFont="1" applyFill="1" applyBorder="1" applyAlignment="1">
      <alignment horizontal="center" vertical="center" wrapText="1"/>
    </xf>
    <xf numFmtId="49" fontId="16" fillId="5" borderId="9" xfId="2" applyNumberFormat="1" applyFont="1" applyFill="1" applyBorder="1" applyAlignment="1">
      <alignment horizontal="center" vertical="center" wrapText="1"/>
    </xf>
    <xf numFmtId="9" fontId="16" fillId="13" borderId="13" xfId="2" applyNumberFormat="1" applyFont="1" applyFill="1" applyBorder="1" applyAlignment="1">
      <alignment horizontal="center" vertical="center" wrapText="1"/>
    </xf>
    <xf numFmtId="0" fontId="16" fillId="0" borderId="4" xfId="2" applyFont="1" applyBorder="1" applyAlignment="1">
      <alignment horizontal="center" vertical="center" wrapText="1"/>
    </xf>
    <xf numFmtId="9" fontId="16" fillId="8" borderId="14" xfId="2" applyNumberFormat="1" applyFont="1" applyFill="1" applyBorder="1" applyAlignment="1">
      <alignment horizontal="center" vertical="center" wrapText="1"/>
    </xf>
    <xf numFmtId="0" fontId="16" fillId="8" borderId="4" xfId="2" applyFont="1" applyFill="1" applyBorder="1" applyAlignment="1">
      <alignment horizontal="center" vertical="center" wrapText="1"/>
    </xf>
    <xf numFmtId="0" fontId="16" fillId="8" borderId="4" xfId="2" applyNumberFormat="1" applyFont="1" applyFill="1" applyBorder="1" applyAlignment="1">
      <alignment horizontal="center" vertical="center" wrapText="1"/>
    </xf>
    <xf numFmtId="9" fontId="16" fillId="8" borderId="7" xfId="2" applyNumberFormat="1" applyFont="1" applyFill="1" applyBorder="1" applyAlignment="1">
      <alignment horizontal="center" vertical="center" wrapText="1"/>
    </xf>
    <xf numFmtId="0" fontId="16" fillId="8" borderId="7" xfId="2" applyFont="1" applyFill="1" applyBorder="1" applyAlignment="1">
      <alignment horizontal="center" vertical="center" wrapText="1"/>
    </xf>
    <xf numFmtId="0" fontId="16" fillId="8" borderId="7" xfId="2" applyNumberFormat="1" applyFont="1" applyFill="1" applyBorder="1" applyAlignment="1">
      <alignment horizontal="center" vertical="center" wrapText="1"/>
    </xf>
    <xf numFmtId="0" fontId="16" fillId="5" borderId="9" xfId="2" applyNumberFormat="1" applyFont="1" applyFill="1" applyBorder="1" applyAlignment="1">
      <alignment horizontal="center" vertical="center" wrapText="1"/>
    </xf>
    <xf numFmtId="0" fontId="16" fillId="5" borderId="7" xfId="2" applyNumberFormat="1" applyFont="1" applyFill="1" applyBorder="1" applyAlignment="1">
      <alignment horizontal="center" vertical="center" wrapText="1"/>
    </xf>
    <xf numFmtId="9" fontId="15" fillId="19" borderId="1" xfId="0" applyNumberFormat="1" applyFont="1" applyFill="1" applyBorder="1" applyAlignment="1">
      <alignment horizontal="center" vertical="center" wrapText="1"/>
    </xf>
    <xf numFmtId="9" fontId="15" fillId="21" borderId="1" xfId="3" applyFont="1" applyFill="1" applyBorder="1" applyAlignment="1">
      <alignment horizontal="center" vertical="center"/>
    </xf>
    <xf numFmtId="9" fontId="15" fillId="0" borderId="1" xfId="3" applyFont="1" applyFill="1" applyBorder="1" applyAlignment="1">
      <alignment horizontal="center" vertical="center" wrapText="1"/>
    </xf>
    <xf numFmtId="9" fontId="15" fillId="21" borderId="1" xfId="3" applyFont="1" applyFill="1" applyBorder="1" applyAlignment="1">
      <alignment horizontal="center" vertical="center" wrapText="1"/>
    </xf>
    <xf numFmtId="0" fontId="16" fillId="19" borderId="1" xfId="0" applyFont="1" applyFill="1" applyBorder="1" applyAlignment="1">
      <alignment horizontal="center" vertical="center" wrapText="1"/>
    </xf>
    <xf numFmtId="0" fontId="21" fillId="0" borderId="0" xfId="2" applyFont="1"/>
    <xf numFmtId="0" fontId="2" fillId="23" borderId="1" xfId="0" applyFont="1" applyFill="1" applyBorder="1" applyAlignment="1">
      <alignment wrapText="1"/>
    </xf>
    <xf numFmtId="0" fontId="2" fillId="26" borderId="1" xfId="0" applyFont="1" applyFill="1" applyBorder="1" applyAlignment="1">
      <alignment wrapText="1"/>
    </xf>
    <xf numFmtId="0" fontId="0" fillId="24" borderId="1" xfId="0" applyFill="1" applyBorder="1" applyAlignment="1">
      <alignment wrapText="1"/>
    </xf>
    <xf numFmtId="2" fontId="0" fillId="24" borderId="1" xfId="0" applyNumberFormat="1" applyFill="1" applyBorder="1" applyAlignment="1">
      <alignment wrapText="1"/>
    </xf>
    <xf numFmtId="2" fontId="0" fillId="24" borderId="1" xfId="0" applyNumberFormat="1" applyFill="1" applyBorder="1" applyAlignment="1">
      <alignment horizontal="right" wrapText="1"/>
    </xf>
    <xf numFmtId="9" fontId="0" fillId="24" borderId="1" xfId="3" applyFont="1" applyFill="1" applyBorder="1" applyAlignment="1">
      <alignment horizontal="right" wrapText="1"/>
    </xf>
    <xf numFmtId="0" fontId="0" fillId="4" borderId="1" xfId="0" applyFill="1" applyBorder="1" applyAlignment="1">
      <alignment wrapText="1"/>
    </xf>
    <xf numFmtId="2" fontId="0" fillId="4" borderId="1" xfId="0" applyNumberFormat="1" applyFill="1" applyBorder="1" applyAlignment="1">
      <alignment wrapText="1"/>
    </xf>
    <xf numFmtId="2" fontId="0" fillId="4" borderId="1" xfId="0" applyNumberFormat="1" applyFill="1" applyBorder="1" applyAlignment="1">
      <alignment horizontal="right" wrapText="1"/>
    </xf>
    <xf numFmtId="9" fontId="0" fillId="4" borderId="1" xfId="3" applyFont="1" applyFill="1" applyBorder="1" applyAlignment="1">
      <alignment horizontal="right" wrapText="1"/>
    </xf>
    <xf numFmtId="0" fontId="0" fillId="0" borderId="1" xfId="0" applyBorder="1" applyAlignment="1">
      <alignment wrapText="1"/>
    </xf>
    <xf numFmtId="2" fontId="0" fillId="0" borderId="1" xfId="0" applyNumberFormat="1" applyBorder="1" applyAlignment="1">
      <alignment wrapText="1"/>
    </xf>
    <xf numFmtId="2" fontId="0" fillId="0" borderId="1" xfId="0" applyNumberFormat="1" applyBorder="1" applyAlignment="1">
      <alignment horizontal="right" wrapText="1"/>
    </xf>
    <xf numFmtId="9" fontId="0" fillId="0" borderId="1" xfId="3" applyFont="1" applyBorder="1" applyAlignment="1">
      <alignment horizontal="right" wrapText="1"/>
    </xf>
    <xf numFmtId="2" fontId="13" fillId="0" borderId="1" xfId="0" applyNumberFormat="1" applyFont="1" applyBorder="1" applyAlignment="1">
      <alignment horizontal="right" wrapText="1"/>
    </xf>
    <xf numFmtId="9" fontId="13" fillId="0" borderId="1" xfId="3" applyFont="1" applyBorder="1" applyAlignment="1">
      <alignment horizontal="right" wrapText="1"/>
    </xf>
    <xf numFmtId="9" fontId="0" fillId="25" borderId="1" xfId="3" applyFont="1" applyFill="1" applyBorder="1" applyAlignment="1">
      <alignment horizontal="right" wrapText="1"/>
    </xf>
    <xf numFmtId="2" fontId="0" fillId="0" borderId="1" xfId="0" applyNumberFormat="1" applyFill="1" applyBorder="1" applyAlignment="1">
      <alignment horizontal="right" wrapText="1"/>
    </xf>
    <xf numFmtId="9" fontId="0" fillId="0" borderId="1" xfId="3" applyFont="1" applyFill="1" applyBorder="1" applyAlignment="1">
      <alignment horizontal="right" wrapText="1"/>
    </xf>
    <xf numFmtId="0" fontId="0" fillId="0" borderId="14" xfId="0" applyBorder="1" applyAlignment="1">
      <alignment wrapText="1"/>
    </xf>
    <xf numFmtId="2" fontId="0" fillId="0" borderId="14" xfId="0" applyNumberFormat="1" applyBorder="1" applyAlignment="1">
      <alignment wrapText="1"/>
    </xf>
    <xf numFmtId="0" fontId="0" fillId="0" borderId="4" xfId="0" applyBorder="1" applyAlignment="1">
      <alignment wrapText="1"/>
    </xf>
    <xf numFmtId="2" fontId="0" fillId="0" borderId="4" xfId="0" applyNumberFormat="1" applyBorder="1" applyAlignment="1">
      <alignment wrapText="1"/>
    </xf>
    <xf numFmtId="164" fontId="0" fillId="4" borderId="1" xfId="0" applyNumberFormat="1" applyFill="1" applyBorder="1" applyAlignment="1">
      <alignment horizontal="right" wrapText="1"/>
    </xf>
    <xf numFmtId="0" fontId="21" fillId="0" borderId="11" xfId="0" applyFont="1" applyBorder="1" applyAlignment="1">
      <alignment horizontal="center" vertical="top" wrapText="1"/>
    </xf>
    <xf numFmtId="0" fontId="0" fillId="0" borderId="1" xfId="0" applyBorder="1" applyAlignment="1">
      <alignment horizontal="left" vertical="top"/>
    </xf>
    <xf numFmtId="0" fontId="0" fillId="0" borderId="3" xfId="0" applyBorder="1" applyAlignment="1">
      <alignment horizontal="left" vertical="top"/>
    </xf>
    <xf numFmtId="0" fontId="0" fillId="0" borderId="14" xfId="0" applyBorder="1" applyAlignment="1">
      <alignment horizontal="left" vertical="top"/>
    </xf>
    <xf numFmtId="49" fontId="6" fillId="10" borderId="14" xfId="2" applyNumberFormat="1" applyFont="1" applyFill="1" applyBorder="1" applyAlignment="1">
      <alignment vertical="center" wrapText="1"/>
    </xf>
    <xf numFmtId="49" fontId="6" fillId="10" borderId="13" xfId="2" applyNumberFormat="1" applyFont="1" applyFill="1" applyBorder="1" applyAlignment="1">
      <alignment vertical="center" wrapText="1"/>
    </xf>
    <xf numFmtId="49" fontId="6" fillId="10" borderId="4" xfId="2" applyNumberFormat="1" applyFont="1" applyFill="1" applyBorder="1" applyAlignment="1">
      <alignment vertical="center" wrapText="1"/>
    </xf>
    <xf numFmtId="49" fontId="6" fillId="10" borderId="14" xfId="2" applyNumberFormat="1" applyFont="1" applyFill="1" applyBorder="1" applyAlignment="1">
      <alignment horizontal="center" vertical="center" wrapText="1"/>
    </xf>
    <xf numFmtId="49" fontId="6" fillId="10" borderId="13" xfId="2" applyNumberFormat="1" applyFont="1" applyFill="1" applyBorder="1" applyAlignment="1">
      <alignment horizontal="center" vertical="center" wrapText="1"/>
    </xf>
    <xf numFmtId="49" fontId="6" fillId="10" borderId="4" xfId="2" applyNumberFormat="1" applyFont="1" applyFill="1" applyBorder="1" applyAlignment="1">
      <alignment horizontal="center" vertical="center" wrapText="1"/>
    </xf>
    <xf numFmtId="0" fontId="5" fillId="0" borderId="3" xfId="2" applyFont="1" applyBorder="1" applyAlignment="1">
      <alignment horizontal="center"/>
    </xf>
    <xf numFmtId="0" fontId="5" fillId="0" borderId="15" xfId="2" applyFont="1" applyBorder="1" applyAlignment="1">
      <alignment horizontal="center"/>
    </xf>
    <xf numFmtId="0" fontId="5" fillId="0" borderId="2" xfId="2" applyFont="1" applyBorder="1" applyAlignment="1">
      <alignment horizontal="center"/>
    </xf>
    <xf numFmtId="49" fontId="8" fillId="0" borderId="3" xfId="2" applyNumberFormat="1" applyFont="1" applyBorder="1" applyAlignment="1">
      <alignment horizontal="center" vertical="top" wrapText="1"/>
    </xf>
    <xf numFmtId="49" fontId="8" fillId="0" borderId="15" xfId="2" applyNumberFormat="1" applyFont="1" applyBorder="1" applyAlignment="1">
      <alignment horizontal="center" vertical="top" wrapText="1"/>
    </xf>
    <xf numFmtId="49" fontId="8" fillId="0" borderId="2" xfId="2" applyNumberFormat="1" applyFont="1" applyBorder="1" applyAlignment="1">
      <alignment horizontal="center" vertical="top" wrapText="1"/>
    </xf>
    <xf numFmtId="49" fontId="6" fillId="0" borderId="14" xfId="2" applyNumberFormat="1" applyFont="1" applyBorder="1" applyAlignment="1">
      <alignment horizontal="left" vertical="center" wrapText="1"/>
    </xf>
    <xf numFmtId="49" fontId="6" fillId="0" borderId="13" xfId="2" applyNumberFormat="1" applyFont="1" applyBorder="1" applyAlignment="1">
      <alignment horizontal="left" vertical="center" wrapText="1"/>
    </xf>
    <xf numFmtId="49" fontId="6" fillId="0" borderId="4" xfId="2" applyNumberFormat="1" applyFont="1" applyBorder="1" applyAlignment="1">
      <alignment horizontal="left" vertical="center" wrapText="1"/>
    </xf>
    <xf numFmtId="49" fontId="6" fillId="0" borderId="14" xfId="2" applyNumberFormat="1" applyFont="1" applyBorder="1" applyAlignment="1">
      <alignment horizontal="center" vertical="center" wrapText="1"/>
    </xf>
    <xf numFmtId="49" fontId="6" fillId="0" borderId="13" xfId="2" applyNumberFormat="1" applyFont="1" applyBorder="1" applyAlignment="1">
      <alignment horizontal="center" vertical="center" wrapText="1"/>
    </xf>
    <xf numFmtId="49" fontId="6" fillId="0" borderId="4" xfId="2" applyNumberFormat="1" applyFont="1" applyBorder="1" applyAlignment="1">
      <alignment horizontal="center" vertical="center" wrapText="1"/>
    </xf>
    <xf numFmtId="0" fontId="15" fillId="0" borderId="3" xfId="0" applyFont="1" applyBorder="1" applyAlignment="1">
      <alignment horizontal="center"/>
    </xf>
    <xf numFmtId="0" fontId="15" fillId="0" borderId="15" xfId="0" applyFont="1" applyBorder="1" applyAlignment="1">
      <alignment horizontal="center"/>
    </xf>
    <xf numFmtId="0" fontId="15" fillId="0" borderId="2" xfId="0" applyFont="1" applyBorder="1" applyAlignment="1">
      <alignment horizontal="center"/>
    </xf>
    <xf numFmtId="0" fontId="6" fillId="16" borderId="10" xfId="2" applyFont="1" applyFill="1" applyBorder="1" applyAlignment="1">
      <alignment horizontal="left" vertical="center" wrapText="1"/>
    </xf>
    <xf numFmtId="0" fontId="6" fillId="16" borderId="9" xfId="2" applyFont="1" applyFill="1" applyBorder="1" applyAlignment="1">
      <alignment horizontal="left" vertical="center" wrapText="1"/>
    </xf>
    <xf numFmtId="0" fontId="6" fillId="16" borderId="8" xfId="2" applyFont="1" applyFill="1" applyBorder="1" applyAlignment="1">
      <alignment horizontal="left" vertical="center" wrapText="1"/>
    </xf>
    <xf numFmtId="0" fontId="6" fillId="16" borderId="7" xfId="2" applyFont="1" applyFill="1" applyBorder="1" applyAlignment="1">
      <alignment horizontal="left" vertical="center" wrapText="1"/>
    </xf>
    <xf numFmtId="0" fontId="6" fillId="16" borderId="6" xfId="2" applyFont="1" applyFill="1" applyBorder="1" applyAlignment="1">
      <alignment horizontal="left" vertical="center" wrapText="1"/>
    </xf>
    <xf numFmtId="0" fontId="6" fillId="16" borderId="5" xfId="2" applyFont="1" applyFill="1" applyBorder="1" applyAlignment="1">
      <alignment horizontal="left" vertical="center" wrapText="1"/>
    </xf>
    <xf numFmtId="0" fontId="6" fillId="16" borderId="3" xfId="2" applyFont="1" applyFill="1" applyBorder="1" applyAlignment="1">
      <alignment horizontal="left" vertical="center" wrapText="1"/>
    </xf>
    <xf numFmtId="0" fontId="6" fillId="16" borderId="2" xfId="2" applyFont="1" applyFill="1" applyBorder="1" applyAlignment="1">
      <alignment horizontal="left" vertical="center" wrapText="1"/>
    </xf>
    <xf numFmtId="49" fontId="6" fillId="8" borderId="14" xfId="2" applyNumberFormat="1" applyFont="1" applyFill="1" applyBorder="1" applyAlignment="1">
      <alignment vertical="center" wrapText="1"/>
    </xf>
    <xf numFmtId="49" fontId="6" fillId="8" borderId="13" xfId="2" applyNumberFormat="1" applyFont="1" applyFill="1" applyBorder="1" applyAlignment="1">
      <alignment vertical="center" wrapText="1"/>
    </xf>
    <xf numFmtId="49" fontId="6" fillId="8" borderId="4" xfId="2" applyNumberFormat="1" applyFont="1" applyFill="1" applyBorder="1" applyAlignment="1">
      <alignment vertical="center" wrapText="1"/>
    </xf>
    <xf numFmtId="49" fontId="6" fillId="8" borderId="14" xfId="2" applyNumberFormat="1" applyFont="1" applyFill="1" applyBorder="1" applyAlignment="1">
      <alignment horizontal="center" vertical="center" wrapText="1"/>
    </xf>
    <xf numFmtId="49" fontId="6" fillId="8" borderId="13" xfId="2" applyNumberFormat="1" applyFont="1" applyFill="1" applyBorder="1" applyAlignment="1">
      <alignment horizontal="center" vertical="center" wrapText="1"/>
    </xf>
    <xf numFmtId="49" fontId="6" fillId="8" borderId="4" xfId="2" applyNumberFormat="1" applyFont="1" applyFill="1" applyBorder="1" applyAlignment="1">
      <alignment horizontal="center" vertical="center" wrapText="1"/>
    </xf>
    <xf numFmtId="49" fontId="6" fillId="10" borderId="14" xfId="2" applyNumberFormat="1" applyFont="1" applyFill="1" applyBorder="1" applyAlignment="1">
      <alignment horizontal="left" vertical="center" wrapText="1"/>
    </xf>
    <xf numFmtId="49" fontId="6" fillId="10" borderId="13" xfId="2" applyNumberFormat="1" applyFont="1" applyFill="1" applyBorder="1" applyAlignment="1">
      <alignment horizontal="left" vertical="center" wrapText="1"/>
    </xf>
    <xf numFmtId="49" fontId="6" fillId="10" borderId="4" xfId="2" applyNumberFormat="1" applyFont="1" applyFill="1" applyBorder="1" applyAlignment="1">
      <alignment horizontal="left" vertical="center" wrapText="1"/>
    </xf>
    <xf numFmtId="0" fontId="6" fillId="16" borderId="10" xfId="2" applyFont="1" applyFill="1" applyBorder="1" applyAlignment="1">
      <alignment horizontal="center" vertical="center"/>
    </xf>
    <xf numFmtId="0" fontId="6" fillId="16" borderId="9" xfId="2" applyFont="1" applyFill="1" applyBorder="1" applyAlignment="1">
      <alignment horizontal="center" vertical="center"/>
    </xf>
    <xf numFmtId="0" fontId="6" fillId="16" borderId="8" xfId="2" applyFont="1" applyFill="1" applyBorder="1" applyAlignment="1">
      <alignment horizontal="center" vertical="center"/>
    </xf>
    <xf numFmtId="0" fontId="6" fillId="16" borderId="7" xfId="2" applyFont="1" applyFill="1" applyBorder="1" applyAlignment="1">
      <alignment horizontal="center" vertical="center"/>
    </xf>
    <xf numFmtId="0" fontId="6" fillId="16" borderId="6" xfId="2" applyFont="1" applyFill="1" applyBorder="1" applyAlignment="1">
      <alignment horizontal="center" vertical="center"/>
    </xf>
    <xf numFmtId="0" fontId="6" fillId="16" borderId="5" xfId="2" applyFont="1" applyFill="1" applyBorder="1" applyAlignment="1">
      <alignment horizontal="center" vertical="center"/>
    </xf>
    <xf numFmtId="0" fontId="5" fillId="0" borderId="1" xfId="2" applyFont="1" applyBorder="1" applyAlignment="1">
      <alignment horizontal="center"/>
    </xf>
    <xf numFmtId="49" fontId="8" fillId="0" borderId="1" xfId="2" applyNumberFormat="1" applyFont="1" applyBorder="1" applyAlignment="1">
      <alignment horizontal="center" vertical="top" wrapText="1"/>
    </xf>
    <xf numFmtId="0" fontId="5" fillId="13" borderId="14" xfId="2" applyFont="1" applyFill="1" applyBorder="1" applyAlignment="1">
      <alignment horizontal="left" vertical="center" wrapText="1"/>
    </xf>
    <xf numFmtId="0" fontId="5" fillId="13" borderId="13" xfId="2" applyFont="1" applyFill="1" applyBorder="1" applyAlignment="1">
      <alignment horizontal="left" vertical="center" wrapText="1"/>
    </xf>
    <xf numFmtId="0" fontId="5" fillId="13" borderId="4" xfId="2" applyFont="1" applyFill="1" applyBorder="1" applyAlignment="1">
      <alignment horizontal="left" vertical="center" wrapText="1"/>
    </xf>
    <xf numFmtId="0" fontId="5" fillId="13" borderId="14" xfId="2" applyFont="1" applyFill="1" applyBorder="1" applyAlignment="1">
      <alignment horizontal="center" vertical="center" wrapText="1"/>
    </xf>
    <xf numFmtId="0" fontId="5" fillId="13" borderId="13" xfId="2" applyFont="1" applyFill="1" applyBorder="1" applyAlignment="1">
      <alignment horizontal="center" vertical="center" wrapText="1"/>
    </xf>
    <xf numFmtId="0" fontId="5" fillId="13" borderId="4" xfId="2" applyFont="1" applyFill="1" applyBorder="1" applyAlignment="1">
      <alignment horizontal="center" vertical="center" wrapText="1"/>
    </xf>
    <xf numFmtId="0" fontId="5" fillId="10" borderId="14" xfId="2" applyFont="1" applyFill="1" applyBorder="1" applyAlignment="1">
      <alignment horizontal="left" vertical="center" wrapText="1"/>
    </xf>
    <xf numFmtId="0" fontId="5" fillId="10" borderId="13" xfId="2" applyFont="1" applyFill="1" applyBorder="1" applyAlignment="1">
      <alignment horizontal="left" vertical="center" wrapText="1"/>
    </xf>
    <xf numFmtId="0" fontId="5" fillId="10" borderId="4" xfId="2" applyFont="1" applyFill="1" applyBorder="1" applyAlignment="1">
      <alignment horizontal="left" vertical="center" wrapText="1"/>
    </xf>
    <xf numFmtId="0" fontId="5" fillId="10" borderId="14" xfId="2" applyFont="1" applyFill="1" applyBorder="1" applyAlignment="1">
      <alignment horizontal="center" vertical="center" wrapText="1"/>
    </xf>
    <xf numFmtId="0" fontId="5" fillId="10" borderId="13" xfId="2" applyFont="1" applyFill="1" applyBorder="1" applyAlignment="1">
      <alignment horizontal="center" vertical="center" wrapText="1"/>
    </xf>
    <xf numFmtId="0" fontId="5" fillId="10" borderId="4" xfId="2" applyFont="1" applyFill="1" applyBorder="1" applyAlignment="1">
      <alignment horizontal="center" vertical="center" wrapText="1"/>
    </xf>
    <xf numFmtId="0" fontId="5" fillId="8" borderId="14" xfId="2" applyFont="1" applyFill="1" applyBorder="1" applyAlignment="1">
      <alignment horizontal="left" vertical="center" wrapText="1"/>
    </xf>
    <xf numFmtId="0" fontId="5" fillId="8" borderId="13" xfId="2" applyFont="1" applyFill="1" applyBorder="1" applyAlignment="1">
      <alignment horizontal="left" vertical="center" wrapText="1"/>
    </xf>
    <xf numFmtId="0" fontId="5" fillId="8" borderId="4" xfId="2" applyFont="1" applyFill="1" applyBorder="1" applyAlignment="1">
      <alignment horizontal="left" vertical="center" wrapText="1"/>
    </xf>
    <xf numFmtId="0" fontId="5" fillId="8" borderId="14" xfId="2" applyFont="1" applyFill="1" applyBorder="1" applyAlignment="1">
      <alignment horizontal="center" vertical="center" wrapText="1"/>
    </xf>
    <xf numFmtId="0" fontId="5" fillId="8" borderId="13" xfId="2" applyFont="1" applyFill="1" applyBorder="1" applyAlignment="1">
      <alignment horizontal="center" vertical="center" wrapText="1"/>
    </xf>
    <xf numFmtId="0" fontId="5" fillId="8" borderId="4" xfId="2" applyFont="1" applyFill="1" applyBorder="1" applyAlignment="1">
      <alignment horizontal="center" vertical="center" wrapText="1"/>
    </xf>
    <xf numFmtId="0" fontId="5" fillId="0" borderId="14" xfId="2" applyFont="1" applyBorder="1" applyAlignment="1">
      <alignment horizontal="left" vertical="center" wrapText="1"/>
    </xf>
    <xf numFmtId="0" fontId="5" fillId="0" borderId="13" xfId="2" applyFont="1" applyBorder="1" applyAlignment="1">
      <alignment horizontal="left" vertical="center" wrapText="1"/>
    </xf>
    <xf numFmtId="0" fontId="5" fillId="0" borderId="4" xfId="2" applyFont="1" applyBorder="1" applyAlignment="1">
      <alignment horizontal="left" vertical="center" wrapText="1"/>
    </xf>
    <xf numFmtId="0" fontId="5" fillId="0" borderId="14"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4" xfId="2" applyFont="1" applyBorder="1" applyAlignment="1">
      <alignment horizontal="center" vertical="center" wrapText="1"/>
    </xf>
    <xf numFmtId="49" fontId="6" fillId="5" borderId="10" xfId="2" applyNumberFormat="1" applyFont="1" applyFill="1" applyBorder="1" applyAlignment="1">
      <alignment vertical="center" wrapText="1"/>
    </xf>
    <xf numFmtId="49" fontId="6" fillId="5" borderId="9" xfId="2" applyNumberFormat="1" applyFont="1" applyFill="1" applyBorder="1" applyAlignment="1">
      <alignment vertical="center" wrapText="1"/>
    </xf>
    <xf numFmtId="49" fontId="6" fillId="5" borderId="8" xfId="2" applyNumberFormat="1" applyFont="1" applyFill="1" applyBorder="1" applyAlignment="1">
      <alignment vertical="center" wrapText="1"/>
    </xf>
    <xf numFmtId="49" fontId="6" fillId="5" borderId="7" xfId="2" applyNumberFormat="1" applyFont="1" applyFill="1" applyBorder="1" applyAlignment="1">
      <alignment vertical="center" wrapText="1"/>
    </xf>
    <xf numFmtId="49" fontId="6" fillId="5" borderId="6" xfId="2" applyNumberFormat="1" applyFont="1" applyFill="1" applyBorder="1" applyAlignment="1">
      <alignment vertical="center" wrapText="1"/>
    </xf>
    <xf numFmtId="49" fontId="6" fillId="5" borderId="5" xfId="2" applyNumberFormat="1" applyFont="1" applyFill="1" applyBorder="1" applyAlignment="1">
      <alignment vertical="center" wrapText="1"/>
    </xf>
    <xf numFmtId="0" fontId="5" fillId="5" borderId="10" xfId="2" applyFont="1" applyFill="1" applyBorder="1" applyAlignment="1">
      <alignment horizontal="left" vertical="center" wrapText="1"/>
    </xf>
    <xf numFmtId="0" fontId="5" fillId="5" borderId="9" xfId="2" applyFont="1" applyFill="1" applyBorder="1" applyAlignment="1">
      <alignment horizontal="left" vertical="center" wrapText="1"/>
    </xf>
    <xf numFmtId="0" fontId="5" fillId="5" borderId="8" xfId="2" applyFont="1" applyFill="1" applyBorder="1" applyAlignment="1">
      <alignment horizontal="left" vertical="center" wrapText="1"/>
    </xf>
    <xf numFmtId="0" fontId="5" fillId="5" borderId="7" xfId="2" applyFont="1" applyFill="1" applyBorder="1" applyAlignment="1">
      <alignment horizontal="left" vertical="center" wrapText="1"/>
    </xf>
    <xf numFmtId="0" fontId="5" fillId="5" borderId="6" xfId="2" applyFont="1" applyFill="1" applyBorder="1" applyAlignment="1">
      <alignment horizontal="left" vertical="center" wrapText="1"/>
    </xf>
    <xf numFmtId="0" fontId="5" fillId="5" borderId="5" xfId="2" applyFont="1" applyFill="1" applyBorder="1" applyAlignment="1">
      <alignment horizontal="left" vertical="center" wrapText="1"/>
    </xf>
    <xf numFmtId="0" fontId="5" fillId="5" borderId="3" xfId="2" applyFont="1" applyFill="1" applyBorder="1" applyAlignment="1">
      <alignment horizontal="left" vertical="center" wrapText="1"/>
    </xf>
    <xf numFmtId="0" fontId="5" fillId="5" borderId="2" xfId="2" applyFont="1" applyFill="1" applyBorder="1" applyAlignment="1">
      <alignment horizontal="left" vertical="center" wrapText="1"/>
    </xf>
    <xf numFmtId="2" fontId="6" fillId="9" borderId="10" xfId="2" applyNumberFormat="1" applyFont="1" applyFill="1" applyBorder="1" applyAlignment="1">
      <alignment horizontal="center" vertical="center"/>
    </xf>
    <xf numFmtId="2" fontId="6" fillId="9" borderId="12" xfId="2" applyNumberFormat="1" applyFont="1" applyFill="1" applyBorder="1" applyAlignment="1">
      <alignment horizontal="center" vertical="center"/>
    </xf>
    <xf numFmtId="2" fontId="6" fillId="9" borderId="9" xfId="2" applyNumberFormat="1" applyFont="1" applyFill="1" applyBorder="1" applyAlignment="1">
      <alignment horizontal="center" vertical="center"/>
    </xf>
    <xf numFmtId="2" fontId="6" fillId="9" borderId="6" xfId="2" applyNumberFormat="1" applyFont="1" applyFill="1" applyBorder="1" applyAlignment="1">
      <alignment horizontal="center" vertical="center"/>
    </xf>
    <xf numFmtId="2" fontId="6" fillId="9" borderId="11" xfId="2" applyNumberFormat="1" applyFont="1" applyFill="1" applyBorder="1" applyAlignment="1">
      <alignment horizontal="center" vertical="center"/>
    </xf>
    <xf numFmtId="2" fontId="6" fillId="9" borderId="5" xfId="2" applyNumberFormat="1" applyFont="1" applyFill="1" applyBorder="1" applyAlignment="1">
      <alignment horizontal="center" vertical="center"/>
    </xf>
    <xf numFmtId="2" fontId="6" fillId="9" borderId="10" xfId="2" applyNumberFormat="1" applyFont="1" applyFill="1" applyBorder="1" applyAlignment="1">
      <alignment horizontal="center" vertical="center" wrapText="1"/>
    </xf>
    <xf numFmtId="2" fontId="9" fillId="9" borderId="12" xfId="2" applyNumberFormat="1" applyFont="1" applyFill="1" applyBorder="1" applyAlignment="1">
      <alignment horizontal="center" vertical="center" wrapText="1"/>
    </xf>
    <xf numFmtId="2" fontId="9" fillId="9" borderId="9" xfId="2" applyNumberFormat="1" applyFont="1" applyFill="1" applyBorder="1" applyAlignment="1">
      <alignment horizontal="center" vertical="center" wrapText="1"/>
    </xf>
    <xf numFmtId="2" fontId="9" fillId="9" borderId="6" xfId="2" applyNumberFormat="1" applyFont="1" applyFill="1" applyBorder="1" applyAlignment="1">
      <alignment horizontal="center" vertical="center" wrapText="1"/>
    </xf>
    <xf numFmtId="2" fontId="9" fillId="9" borderId="11" xfId="2" applyNumberFormat="1" applyFont="1" applyFill="1" applyBorder="1" applyAlignment="1">
      <alignment horizontal="center" vertical="center" wrapText="1"/>
    </xf>
    <xf numFmtId="2" fontId="9" fillId="9" borderId="5" xfId="2" applyNumberFormat="1" applyFont="1" applyFill="1" applyBorder="1" applyAlignment="1">
      <alignment horizontal="center" vertical="center" wrapText="1"/>
    </xf>
    <xf numFmtId="0" fontId="2" fillId="0" borderId="0" xfId="0" applyFont="1" applyAlignment="1">
      <alignment horizontal="left" vertical="top"/>
    </xf>
    <xf numFmtId="0" fontId="4" fillId="0" borderId="1" xfId="0" applyFont="1" applyBorder="1" applyAlignment="1">
      <alignment horizontal="center"/>
    </xf>
    <xf numFmtId="0" fontId="17" fillId="0" borderId="1" xfId="0" applyFont="1" applyBorder="1" applyAlignment="1">
      <alignment horizontal="center" vertical="top"/>
    </xf>
    <xf numFmtId="0" fontId="17" fillId="0" borderId="1" xfId="0" applyFont="1" applyBorder="1" applyAlignment="1">
      <alignment horizontal="center" vertical="top" wrapText="1"/>
    </xf>
    <xf numFmtId="0" fontId="17" fillId="0" borderId="1" xfId="0" applyFont="1" applyBorder="1" applyAlignment="1">
      <alignment horizontal="center"/>
    </xf>
    <xf numFmtId="0" fontId="11" fillId="0" borderId="0" xfId="0" applyFont="1" applyAlignment="1">
      <alignment horizontal="right"/>
    </xf>
    <xf numFmtId="0" fontId="23" fillId="0" borderId="0" xfId="0" applyFont="1" applyAlignment="1">
      <alignment vertical="center"/>
    </xf>
  </cellXfs>
  <cellStyles count="4">
    <cellStyle name="Good" xfId="1" builtinId="26"/>
    <cellStyle name="Normal" xfId="0" builtinId="0"/>
    <cellStyle name="Normal 2" xfId="2"/>
    <cellStyle name="Percent" xfId="3" builtinId="5"/>
  </cellStyles>
  <dxfs count="0"/>
  <tableStyles count="0" defaultTableStyle="TableStyleMedium2" defaultPivotStyle="PivotStyleLight16"/>
  <colors>
    <mruColors>
      <color rgb="FFF725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omefiles\home\elagerquist\profile\Downloads\For%20SDGE%20to%20Complete%20FY2020%20DR%20LIP%20Allocations%20for%20PY2021%202023%2029Jun2020%20sen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DG&amp;E 2021 DR Allocations"/>
      <sheetName val="SDG&amp;E 2021 DR Allocations w.DLF"/>
      <sheetName val="SDG&amp;E 2022 DR Allocations"/>
      <sheetName val="SDG&amp;E 2022 DR Allocations w.DLF"/>
      <sheetName val="SDG&amp;E 2023 DR Allocations"/>
      <sheetName val="SDG&amp;E 2023 DR Allocations w.DLF"/>
    </sheetNames>
    <sheetDataSet>
      <sheetData sheetId="0">
        <row r="7">
          <cell r="B7">
            <v>1</v>
          </cell>
        </row>
        <row r="8">
          <cell r="B8">
            <v>1</v>
          </cell>
        </row>
        <row r="9">
          <cell r="B9">
            <v>1</v>
          </cell>
        </row>
        <row r="10">
          <cell r="B10">
            <v>1</v>
          </cell>
        </row>
        <row r="11">
          <cell r="B11">
            <v>1</v>
          </cell>
        </row>
        <row r="12">
          <cell r="B12">
            <v>1</v>
          </cell>
        </row>
        <row r="13">
          <cell r="B13">
            <v>1</v>
          </cell>
        </row>
        <row r="17">
          <cell r="B17" t="str">
            <v>1*</v>
          </cell>
        </row>
        <row r="18">
          <cell r="B18" t="str">
            <v>1*</v>
          </cell>
        </row>
        <row r="19">
          <cell r="B19">
            <v>0</v>
          </cell>
        </row>
        <row r="20">
          <cell r="B20">
            <v>0</v>
          </cell>
        </row>
        <row r="21">
          <cell r="B21">
            <v>0</v>
          </cell>
        </row>
        <row r="22">
          <cell r="B22">
            <v>0</v>
          </cell>
        </row>
        <row r="23">
          <cell r="B23" t="str">
            <v>1*</v>
          </cell>
        </row>
        <row r="24">
          <cell r="B24" t="str">
            <v>1*</v>
          </cell>
        </row>
        <row r="25">
          <cell r="B25">
            <v>1</v>
          </cell>
        </row>
        <row r="26">
          <cell r="B26" t="str">
            <v>1*</v>
          </cell>
        </row>
        <row r="27">
          <cell r="B27" t="str">
            <v>1*</v>
          </cell>
        </row>
        <row r="28">
          <cell r="B28">
            <v>1</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A1:C12"/>
  <sheetViews>
    <sheetView workbookViewId="0">
      <selection activeCell="C21" sqref="C21"/>
    </sheetView>
    <sheetView tabSelected="1" zoomScaleNormal="100" workbookViewId="1">
      <selection activeCell="B19" sqref="B19"/>
    </sheetView>
  </sheetViews>
  <sheetFormatPr defaultRowHeight="14.4" x14ac:dyDescent="0.3"/>
  <cols>
    <col min="1" max="1" width="1.6640625" customWidth="1"/>
    <col min="2" max="2" width="28.21875" customWidth="1"/>
    <col min="3" max="3" width="128.5546875" bestFit="1" customWidth="1"/>
  </cols>
  <sheetData>
    <row r="1" spans="1:3" s="51" customFormat="1" ht="15" x14ac:dyDescent="0.3">
      <c r="A1" s="478" t="s">
        <v>153</v>
      </c>
    </row>
    <row r="5" spans="1:3" x14ac:dyDescent="0.3">
      <c r="B5" s="47" t="s">
        <v>66</v>
      </c>
      <c r="C5" s="47" t="s">
        <v>68</v>
      </c>
    </row>
    <row r="6" spans="1:3" x14ac:dyDescent="0.3">
      <c r="B6" s="45" t="s">
        <v>67</v>
      </c>
      <c r="C6" s="46" t="s">
        <v>142</v>
      </c>
    </row>
    <row r="7" spans="1:3" s="51" customFormat="1" x14ac:dyDescent="0.3">
      <c r="B7" s="323" t="s">
        <v>136</v>
      </c>
      <c r="C7" s="46" t="s">
        <v>143</v>
      </c>
    </row>
    <row r="8" spans="1:3" s="51" customFormat="1" x14ac:dyDescent="0.3">
      <c r="B8" s="323" t="s">
        <v>137</v>
      </c>
      <c r="C8" s="46" t="s">
        <v>144</v>
      </c>
    </row>
    <row r="9" spans="1:3" x14ac:dyDescent="0.3">
      <c r="B9" s="321" t="s">
        <v>139</v>
      </c>
      <c r="C9" s="46" t="s">
        <v>145</v>
      </c>
    </row>
    <row r="10" spans="1:3" x14ac:dyDescent="0.3">
      <c r="B10" s="321" t="s">
        <v>138</v>
      </c>
      <c r="C10" s="46" t="s">
        <v>146</v>
      </c>
    </row>
    <row r="11" spans="1:3" s="51" customFormat="1" x14ac:dyDescent="0.3">
      <c r="B11" s="322" t="s">
        <v>140</v>
      </c>
      <c r="C11" s="46" t="s">
        <v>147</v>
      </c>
    </row>
    <row r="12" spans="1:3" s="51" customFormat="1" x14ac:dyDescent="0.3">
      <c r="B12" s="322" t="s">
        <v>141</v>
      </c>
      <c r="C12" s="46" t="s">
        <v>148</v>
      </c>
    </row>
  </sheetData>
  <pageMargins left="0.7" right="0.7" top="0.75" bottom="0.75" header="0.3" footer="0.3"/>
  <pageSetup scale="6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45"/>
  <sheetViews>
    <sheetView tabSelected="1" topLeftCell="C6" zoomScaleNormal="100" workbookViewId="0">
      <selection activeCell="C18" sqref="C18"/>
    </sheetView>
    <sheetView workbookViewId="1">
      <selection activeCell="C3" sqref="C3"/>
    </sheetView>
  </sheetViews>
  <sheetFormatPr defaultRowHeight="14.4" x14ac:dyDescent="0.3"/>
  <cols>
    <col min="2" max="2" width="12.21875" bestFit="1" customWidth="1"/>
    <col min="3" max="3" width="20.77734375" style="324" customWidth="1"/>
    <col min="4" max="4" width="19" style="324" customWidth="1"/>
    <col min="5" max="7" width="18" style="324" customWidth="1"/>
    <col min="8" max="12" width="20.77734375" style="324" customWidth="1"/>
    <col min="13" max="13" width="41.21875" customWidth="1"/>
  </cols>
  <sheetData>
    <row r="1" spans="1:13" s="51" customFormat="1" x14ac:dyDescent="0.3">
      <c r="C1" s="324"/>
      <c r="D1" s="324"/>
      <c r="E1" s="324"/>
      <c r="F1" s="324"/>
      <c r="G1" s="324"/>
      <c r="H1" s="324"/>
      <c r="I1" s="324"/>
      <c r="J1" s="324"/>
      <c r="K1" s="324"/>
      <c r="L1" s="324"/>
    </row>
    <row r="2" spans="1:13" x14ac:dyDescent="0.3">
      <c r="A2" t="s">
        <v>154</v>
      </c>
    </row>
    <row r="3" spans="1:13" ht="76.8" customHeight="1" x14ac:dyDescent="0.3">
      <c r="E3" s="372" t="s">
        <v>155</v>
      </c>
      <c r="F3" s="372"/>
      <c r="G3" s="372"/>
      <c r="H3" s="372"/>
    </row>
    <row r="4" spans="1:13" ht="28.8" x14ac:dyDescent="0.3">
      <c r="A4" s="43" t="s">
        <v>64</v>
      </c>
      <c r="B4" s="43" t="s">
        <v>42</v>
      </c>
      <c r="C4" s="348" t="s">
        <v>5</v>
      </c>
      <c r="D4" s="349" t="s">
        <v>65</v>
      </c>
      <c r="E4" s="348" t="s">
        <v>73</v>
      </c>
      <c r="F4" s="348" t="s">
        <v>74</v>
      </c>
      <c r="G4" s="348" t="s">
        <v>75</v>
      </c>
      <c r="H4" s="348" t="s">
        <v>76</v>
      </c>
      <c r="I4" s="349" t="s">
        <v>78</v>
      </c>
      <c r="J4" s="349" t="s">
        <v>79</v>
      </c>
      <c r="K4" s="349" t="s">
        <v>80</v>
      </c>
      <c r="L4" s="349" t="s">
        <v>81</v>
      </c>
      <c r="M4" s="65" t="s">
        <v>70</v>
      </c>
    </row>
    <row r="5" spans="1:13" ht="72" x14ac:dyDescent="0.3">
      <c r="A5" s="44" t="s">
        <v>62</v>
      </c>
      <c r="B5" s="48" t="s">
        <v>63</v>
      </c>
      <c r="C5" s="350" t="s">
        <v>44</v>
      </c>
      <c r="D5" s="351">
        <v>1035.854779</v>
      </c>
      <c r="E5" s="352">
        <v>1249.4185440672029</v>
      </c>
      <c r="F5" s="352">
        <v>1255.9408612880372</v>
      </c>
      <c r="G5" s="352">
        <v>1306.2455224066734</v>
      </c>
      <c r="H5" s="352">
        <v>1247.8230927848913</v>
      </c>
      <c r="I5" s="353">
        <v>0.82906947733512459</v>
      </c>
      <c r="J5" s="353">
        <v>0.82476397673715429</v>
      </c>
      <c r="K5" s="353">
        <v>0.79300159237607359</v>
      </c>
      <c r="L5" s="353">
        <v>0.83012951538730362</v>
      </c>
      <c r="M5" s="324" t="s">
        <v>71</v>
      </c>
    </row>
    <row r="6" spans="1:13" ht="72" x14ac:dyDescent="0.3">
      <c r="A6" s="373" t="s">
        <v>43</v>
      </c>
      <c r="B6" s="49" t="s">
        <v>63</v>
      </c>
      <c r="C6" s="354" t="s">
        <v>44</v>
      </c>
      <c r="D6" s="355">
        <v>273.38799999999998</v>
      </c>
      <c r="E6" s="356">
        <v>348.84295239257813</v>
      </c>
      <c r="F6" s="356">
        <v>342.4340775</v>
      </c>
      <c r="G6" s="356">
        <v>335.39576603027342</v>
      </c>
      <c r="H6" s="356">
        <v>317.90562375000002</v>
      </c>
      <c r="I6" s="357">
        <v>0.78369930144397071</v>
      </c>
      <c r="J6" s="357">
        <v>0.79836673995658569</v>
      </c>
      <c r="K6" s="357">
        <v>0.81512054054683358</v>
      </c>
      <c r="L6" s="357">
        <v>0.85996584419880295</v>
      </c>
      <c r="M6" s="324" t="s">
        <v>72</v>
      </c>
    </row>
    <row r="7" spans="1:13" x14ac:dyDescent="0.3">
      <c r="A7" s="373"/>
      <c r="B7" s="50" t="s">
        <v>40</v>
      </c>
      <c r="C7" s="358" t="s">
        <v>44</v>
      </c>
      <c r="D7" s="359">
        <v>200.79883150000001</v>
      </c>
      <c r="E7" s="360">
        <v>265.98070239257811</v>
      </c>
      <c r="F7" s="360">
        <v>257.10000000000002</v>
      </c>
      <c r="G7" s="360">
        <v>253.3</v>
      </c>
      <c r="H7" s="360">
        <v>241.8</v>
      </c>
      <c r="I7" s="361">
        <v>0.75493759404012384</v>
      </c>
      <c r="J7" s="361">
        <v>0.78107527433232904</v>
      </c>
      <c r="K7" s="361">
        <v>0.79263739598687533</v>
      </c>
      <c r="L7" s="361">
        <v>0.83050223974421011</v>
      </c>
      <c r="M7" s="324"/>
    </row>
    <row r="8" spans="1:13" x14ac:dyDescent="0.3">
      <c r="A8" s="373"/>
      <c r="B8" s="373" t="s">
        <v>45</v>
      </c>
      <c r="C8" s="358" t="s">
        <v>46</v>
      </c>
      <c r="D8" s="359">
        <v>9.0292526990000006</v>
      </c>
      <c r="E8" s="360">
        <v>10</v>
      </c>
      <c r="F8" s="360">
        <v>10</v>
      </c>
      <c r="G8" s="360">
        <v>10</v>
      </c>
      <c r="H8" s="360">
        <v>10</v>
      </c>
      <c r="I8" s="361">
        <v>0.90292526993580391</v>
      </c>
      <c r="J8" s="361">
        <v>0.90292526993580391</v>
      </c>
      <c r="K8" s="361">
        <v>0.90292526993580391</v>
      </c>
      <c r="L8" s="361">
        <v>0.90292526993580391</v>
      </c>
      <c r="M8" s="324"/>
    </row>
    <row r="9" spans="1:13" x14ac:dyDescent="0.3">
      <c r="A9" s="373"/>
      <c r="B9" s="373"/>
      <c r="C9" s="358" t="s">
        <v>47</v>
      </c>
      <c r="D9" s="359">
        <v>9.8124865929999991</v>
      </c>
      <c r="E9" s="360">
        <v>3</v>
      </c>
      <c r="F9" s="360">
        <v>3</v>
      </c>
      <c r="G9" s="360">
        <v>3</v>
      </c>
      <c r="H9" s="360">
        <v>3</v>
      </c>
      <c r="I9" s="361">
        <v>3.2708288642152183</v>
      </c>
      <c r="J9" s="361">
        <v>3.2708288642152183</v>
      </c>
      <c r="K9" s="361">
        <v>3.2708288642152183</v>
      </c>
      <c r="L9" s="361">
        <v>3.2708288642152183</v>
      </c>
      <c r="M9" s="324"/>
    </row>
    <row r="10" spans="1:13" x14ac:dyDescent="0.3">
      <c r="A10" s="373"/>
      <c r="B10" s="373"/>
      <c r="C10" s="358" t="s">
        <v>48</v>
      </c>
      <c r="D10" s="359">
        <v>9.8276548550000005</v>
      </c>
      <c r="E10" s="360">
        <v>9</v>
      </c>
      <c r="F10" s="360">
        <v>9</v>
      </c>
      <c r="G10" s="360">
        <v>9</v>
      </c>
      <c r="H10" s="360">
        <v>9</v>
      </c>
      <c r="I10" s="361">
        <v>1.0919616505179874</v>
      </c>
      <c r="J10" s="361">
        <v>1.0919616505179874</v>
      </c>
      <c r="K10" s="361">
        <v>1.0919616505179874</v>
      </c>
      <c r="L10" s="361">
        <v>1.0919616505179874</v>
      </c>
      <c r="M10" s="324"/>
    </row>
    <row r="11" spans="1:13" ht="28.8" x14ac:dyDescent="0.3">
      <c r="A11" s="373"/>
      <c r="B11" s="373"/>
      <c r="C11" s="358" t="s">
        <v>23</v>
      </c>
      <c r="D11" s="359">
        <v>1.100388463</v>
      </c>
      <c r="E11" s="362">
        <v>0</v>
      </c>
      <c r="F11" s="362">
        <v>0</v>
      </c>
      <c r="G11" s="362">
        <v>0</v>
      </c>
      <c r="H11" s="362">
        <v>0</v>
      </c>
      <c r="I11" s="363">
        <v>0</v>
      </c>
      <c r="J11" s="363">
        <v>0</v>
      </c>
      <c r="K11" s="363">
        <v>0</v>
      </c>
      <c r="L11" s="363">
        <v>0</v>
      </c>
      <c r="M11" s="324" t="s">
        <v>69</v>
      </c>
    </row>
    <row r="12" spans="1:13" x14ac:dyDescent="0.3">
      <c r="A12" s="373"/>
      <c r="B12" s="373"/>
      <c r="C12" s="358" t="s">
        <v>22</v>
      </c>
      <c r="D12" s="359">
        <v>5.5322788379999999</v>
      </c>
      <c r="E12" s="360">
        <v>3</v>
      </c>
      <c r="F12" s="360">
        <v>3</v>
      </c>
      <c r="G12" s="360">
        <v>3</v>
      </c>
      <c r="H12" s="360">
        <v>3</v>
      </c>
      <c r="I12" s="361">
        <v>1.8440929459290298</v>
      </c>
      <c r="J12" s="361">
        <v>1.8440929459290298</v>
      </c>
      <c r="K12" s="361">
        <v>1.8440929459290298</v>
      </c>
      <c r="L12" s="361">
        <v>1.8440929459290298</v>
      </c>
      <c r="M12" s="324"/>
    </row>
    <row r="13" spans="1:13" x14ac:dyDescent="0.3">
      <c r="A13" s="373"/>
      <c r="B13" s="373"/>
      <c r="C13" s="358" t="s">
        <v>49</v>
      </c>
      <c r="D13" s="359">
        <v>4.6221831169999996</v>
      </c>
      <c r="E13" s="360">
        <v>1</v>
      </c>
      <c r="F13" s="360">
        <v>1</v>
      </c>
      <c r="G13" s="360">
        <v>1</v>
      </c>
      <c r="H13" s="360">
        <v>1</v>
      </c>
      <c r="I13" s="361">
        <v>4.6221831167149503</v>
      </c>
      <c r="J13" s="361">
        <v>4.6221831167149503</v>
      </c>
      <c r="K13" s="361">
        <v>4.6221831167149503</v>
      </c>
      <c r="L13" s="361">
        <v>4.6221831167149503</v>
      </c>
      <c r="M13" s="324"/>
    </row>
    <row r="14" spans="1:13" x14ac:dyDescent="0.3">
      <c r="A14" s="373"/>
      <c r="B14" s="373"/>
      <c r="C14" s="358" t="s">
        <v>20</v>
      </c>
      <c r="D14" s="359">
        <v>1.977389794</v>
      </c>
      <c r="E14" s="360">
        <v>5</v>
      </c>
      <c r="F14" s="360">
        <v>5</v>
      </c>
      <c r="G14" s="360">
        <v>5</v>
      </c>
      <c r="H14" s="360">
        <v>5</v>
      </c>
      <c r="I14" s="361">
        <v>0.39547795879298059</v>
      </c>
      <c r="J14" s="361">
        <v>0.39547795879298059</v>
      </c>
      <c r="K14" s="361">
        <v>0.39547795879298059</v>
      </c>
      <c r="L14" s="361">
        <v>0.39547795879298059</v>
      </c>
      <c r="M14" s="324"/>
    </row>
    <row r="15" spans="1:13" ht="28.8" x14ac:dyDescent="0.3">
      <c r="A15" s="373"/>
      <c r="B15" s="373"/>
      <c r="C15" s="358" t="s">
        <v>19</v>
      </c>
      <c r="D15" s="359">
        <v>1.387206508</v>
      </c>
      <c r="E15" s="362">
        <v>0</v>
      </c>
      <c r="F15" s="362">
        <v>0</v>
      </c>
      <c r="G15" s="362">
        <v>0</v>
      </c>
      <c r="H15" s="362">
        <v>0</v>
      </c>
      <c r="I15" s="363">
        <v>0</v>
      </c>
      <c r="J15" s="363">
        <v>0</v>
      </c>
      <c r="K15" s="363">
        <v>0</v>
      </c>
      <c r="L15" s="363">
        <v>0</v>
      </c>
      <c r="M15" s="324" t="s">
        <v>69</v>
      </c>
    </row>
    <row r="16" spans="1:13" x14ac:dyDescent="0.3">
      <c r="A16" s="373"/>
      <c r="B16" s="373" t="s">
        <v>50</v>
      </c>
      <c r="C16" s="358" t="s">
        <v>46</v>
      </c>
      <c r="D16" s="359">
        <v>7.4710585099999998</v>
      </c>
      <c r="E16" s="360">
        <v>16</v>
      </c>
      <c r="F16" s="360">
        <v>17</v>
      </c>
      <c r="G16" s="360">
        <v>16</v>
      </c>
      <c r="H16" s="360">
        <v>15</v>
      </c>
      <c r="I16" s="361">
        <v>0.46694115689081173</v>
      </c>
      <c r="J16" s="361">
        <v>0.43947403001488161</v>
      </c>
      <c r="K16" s="361">
        <v>0.46694115689081173</v>
      </c>
      <c r="L16" s="361">
        <v>0.49807056735019917</v>
      </c>
      <c r="M16" s="324"/>
    </row>
    <row r="17" spans="1:13" x14ac:dyDescent="0.3">
      <c r="A17" s="373"/>
      <c r="B17" s="373"/>
      <c r="C17" s="358" t="s">
        <v>47</v>
      </c>
      <c r="D17" s="359">
        <v>5.6163937449999999</v>
      </c>
      <c r="E17" s="360">
        <v>10</v>
      </c>
      <c r="F17" s="360">
        <v>11</v>
      </c>
      <c r="G17" s="360">
        <v>10</v>
      </c>
      <c r="H17" s="360">
        <v>9</v>
      </c>
      <c r="I17" s="361">
        <v>0.56163937453402468</v>
      </c>
      <c r="J17" s="361">
        <v>0.51058124957638606</v>
      </c>
      <c r="K17" s="361">
        <v>0.56163937453402468</v>
      </c>
      <c r="L17" s="361">
        <v>0.62404374948224961</v>
      </c>
      <c r="M17" s="324"/>
    </row>
    <row r="18" spans="1:13" x14ac:dyDescent="0.3">
      <c r="A18" s="373"/>
      <c r="B18" s="373"/>
      <c r="C18" s="358" t="s">
        <v>48</v>
      </c>
      <c r="D18" s="359">
        <v>3.3356387110000001</v>
      </c>
      <c r="E18" s="360">
        <v>10</v>
      </c>
      <c r="F18" s="360">
        <v>10</v>
      </c>
      <c r="G18" s="360">
        <v>9</v>
      </c>
      <c r="H18" s="360">
        <v>8</v>
      </c>
      <c r="I18" s="361">
        <v>0.33356387110197827</v>
      </c>
      <c r="J18" s="361">
        <v>0.33356387110197827</v>
      </c>
      <c r="K18" s="361">
        <v>0.37062652344664254</v>
      </c>
      <c r="L18" s="361">
        <v>0.41695483887747287</v>
      </c>
      <c r="M18" s="324"/>
    </row>
    <row r="19" spans="1:13" ht="28.8" x14ac:dyDescent="0.3">
      <c r="A19" s="373"/>
      <c r="B19" s="373"/>
      <c r="C19" s="358" t="s">
        <v>22</v>
      </c>
      <c r="D19" s="359">
        <v>2.5399944219999999</v>
      </c>
      <c r="E19" s="362">
        <v>0</v>
      </c>
      <c r="F19" s="362">
        <v>0</v>
      </c>
      <c r="G19" s="362">
        <v>0</v>
      </c>
      <c r="H19" s="362">
        <v>0</v>
      </c>
      <c r="I19" s="363">
        <v>0</v>
      </c>
      <c r="J19" s="363">
        <v>0</v>
      </c>
      <c r="K19" s="363">
        <v>0</v>
      </c>
      <c r="L19" s="363">
        <v>0</v>
      </c>
      <c r="M19" s="324" t="s">
        <v>69</v>
      </c>
    </row>
    <row r="20" spans="1:13" x14ac:dyDescent="0.3">
      <c r="A20" s="373"/>
      <c r="B20" s="373"/>
      <c r="C20" s="358" t="s">
        <v>49</v>
      </c>
      <c r="D20" s="359">
        <v>0.456426793</v>
      </c>
      <c r="E20" s="360">
        <v>2</v>
      </c>
      <c r="F20" s="360">
        <v>2</v>
      </c>
      <c r="G20" s="360">
        <v>2</v>
      </c>
      <c r="H20" s="360">
        <v>1</v>
      </c>
      <c r="I20" s="361">
        <v>0.22821339672191246</v>
      </c>
      <c r="J20" s="361">
        <v>0.22821339672191246</v>
      </c>
      <c r="K20" s="361">
        <v>0.22821339672191246</v>
      </c>
      <c r="L20" s="361">
        <v>0.45642679344382492</v>
      </c>
      <c r="M20" s="324"/>
    </row>
    <row r="21" spans="1:13" x14ac:dyDescent="0.3">
      <c r="A21" s="373"/>
      <c r="B21" s="373"/>
      <c r="C21" s="358" t="s">
        <v>20</v>
      </c>
      <c r="D21" s="359">
        <v>6.1555565129999996</v>
      </c>
      <c r="E21" s="360">
        <v>9</v>
      </c>
      <c r="F21" s="360">
        <v>9</v>
      </c>
      <c r="G21" s="360">
        <v>9</v>
      </c>
      <c r="H21" s="360">
        <v>7</v>
      </c>
      <c r="I21" s="361">
        <v>0.68395072371418386</v>
      </c>
      <c r="J21" s="361">
        <v>0.68395072371418386</v>
      </c>
      <c r="K21" s="361">
        <v>0.68395072371418386</v>
      </c>
      <c r="L21" s="361">
        <v>0.87936521620395069</v>
      </c>
      <c r="M21" s="324"/>
    </row>
    <row r="22" spans="1:13" x14ac:dyDescent="0.3">
      <c r="A22" s="373"/>
      <c r="B22" s="373"/>
      <c r="C22" s="358" t="s">
        <v>19</v>
      </c>
      <c r="D22" s="359">
        <v>3.1949875539999999</v>
      </c>
      <c r="E22" s="360">
        <v>5</v>
      </c>
      <c r="F22" s="360">
        <v>5</v>
      </c>
      <c r="G22" s="360">
        <v>5</v>
      </c>
      <c r="H22" s="360">
        <v>4</v>
      </c>
      <c r="I22" s="361">
        <v>0.63899751082462897</v>
      </c>
      <c r="J22" s="361">
        <v>0.63899751082462897</v>
      </c>
      <c r="K22" s="361">
        <v>0.63899751082462897</v>
      </c>
      <c r="L22" s="361">
        <v>0.79874688853078624</v>
      </c>
      <c r="M22" s="324"/>
    </row>
    <row r="23" spans="1:13" ht="72" x14ac:dyDescent="0.3">
      <c r="A23" s="373" t="s">
        <v>51</v>
      </c>
      <c r="B23" s="49" t="s">
        <v>63</v>
      </c>
      <c r="C23" s="354" t="s">
        <v>44</v>
      </c>
      <c r="D23" s="355">
        <v>754.52350000000001</v>
      </c>
      <c r="E23" s="356">
        <v>892.10385653907269</v>
      </c>
      <c r="F23" s="356">
        <v>901.64871123156058</v>
      </c>
      <c r="G23" s="356">
        <v>957.11303391263232</v>
      </c>
      <c r="H23" s="356">
        <v>914.82976880114904</v>
      </c>
      <c r="I23" s="357">
        <v>0.84577988492671774</v>
      </c>
      <c r="J23" s="357">
        <v>0.83867001552799769</v>
      </c>
      <c r="K23" s="357">
        <v>0.78998611727490853</v>
      </c>
      <c r="L23" s="357">
        <v>0.82656574990735954</v>
      </c>
      <c r="M23" s="324" t="s">
        <v>72</v>
      </c>
    </row>
    <row r="24" spans="1:13" x14ac:dyDescent="0.3">
      <c r="A24" s="373"/>
      <c r="B24" s="373" t="s">
        <v>52</v>
      </c>
      <c r="C24" s="358" t="s">
        <v>53</v>
      </c>
      <c r="D24" s="359">
        <v>29.52433255</v>
      </c>
      <c r="E24" s="360">
        <v>30.074557710716999</v>
      </c>
      <c r="F24" s="360">
        <v>28.874986661242875</v>
      </c>
      <c r="G24" s="360">
        <v>29.566993864480494</v>
      </c>
      <c r="H24" s="360">
        <v>19.287763058369414</v>
      </c>
      <c r="I24" s="361">
        <v>0.98170463004993036</v>
      </c>
      <c r="J24" s="361">
        <v>1.0224881797415142</v>
      </c>
      <c r="K24" s="361">
        <v>0.99855713051650419</v>
      </c>
      <c r="L24" s="361">
        <v>1.53072870409943</v>
      </c>
      <c r="M24" s="324"/>
    </row>
    <row r="25" spans="1:13" x14ac:dyDescent="0.3">
      <c r="A25" s="373"/>
      <c r="B25" s="373"/>
      <c r="C25" s="358" t="s">
        <v>47</v>
      </c>
      <c r="D25" s="359">
        <v>2.0973569570000001</v>
      </c>
      <c r="E25" s="360">
        <v>2.6065560674489152</v>
      </c>
      <c r="F25" s="360">
        <v>2.6564846457050555</v>
      </c>
      <c r="G25" s="360">
        <v>2.62130731898452</v>
      </c>
      <c r="H25" s="360">
        <v>2.4549512087617642</v>
      </c>
      <c r="I25" s="361">
        <v>0.80464678407966117</v>
      </c>
      <c r="J25" s="361">
        <v>0.78952346311771737</v>
      </c>
      <c r="K25" s="361">
        <v>0.80011868200505487</v>
      </c>
      <c r="L25" s="361">
        <v>0.85433753213122687</v>
      </c>
      <c r="M25" s="324"/>
    </row>
    <row r="26" spans="1:13" x14ac:dyDescent="0.3">
      <c r="A26" s="373"/>
      <c r="B26" s="373"/>
      <c r="C26" s="358" t="s">
        <v>3</v>
      </c>
      <c r="D26" s="359">
        <v>3.8237809610000002</v>
      </c>
      <c r="E26" s="360">
        <v>5.2193300105265603</v>
      </c>
      <c r="F26" s="360">
        <v>6.0295416674247235</v>
      </c>
      <c r="G26" s="360">
        <v>6.4429434903380809</v>
      </c>
      <c r="H26" s="360">
        <v>6.0259354010882369</v>
      </c>
      <c r="I26" s="361">
        <v>0.73261912040383048</v>
      </c>
      <c r="J26" s="361">
        <v>0.63417439870557502</v>
      </c>
      <c r="K26" s="361">
        <v>0.59348354787582325</v>
      </c>
      <c r="L26" s="361">
        <v>0.6345539251414376</v>
      </c>
      <c r="M26" s="324"/>
    </row>
    <row r="27" spans="1:13" x14ac:dyDescent="0.3">
      <c r="A27" s="373"/>
      <c r="B27" s="373" t="s">
        <v>40</v>
      </c>
      <c r="C27" s="358" t="s">
        <v>53</v>
      </c>
      <c r="D27" s="359">
        <v>44.86358225</v>
      </c>
      <c r="E27" s="360">
        <v>71.120396</v>
      </c>
      <c r="F27" s="360">
        <v>68.626609999999999</v>
      </c>
      <c r="G27" s="360">
        <v>68.871954000000002</v>
      </c>
      <c r="H27" s="360">
        <v>74.415447999999998</v>
      </c>
      <c r="I27" s="361">
        <v>0.63081176108869708</v>
      </c>
      <c r="J27" s="361">
        <v>0.65373449526481819</v>
      </c>
      <c r="K27" s="361">
        <v>0.65140568322027759</v>
      </c>
      <c r="L27" s="361">
        <v>0.60287995914619141</v>
      </c>
      <c r="M27" s="324"/>
    </row>
    <row r="28" spans="1:13" x14ac:dyDescent="0.3">
      <c r="A28" s="373"/>
      <c r="B28" s="373"/>
      <c r="C28" s="358" t="s">
        <v>47</v>
      </c>
      <c r="D28" s="359">
        <v>118.70681860000001</v>
      </c>
      <c r="E28" s="360">
        <v>101.88334</v>
      </c>
      <c r="F28" s="360">
        <v>94.157972000000001</v>
      </c>
      <c r="G28" s="360">
        <v>91.754159999999999</v>
      </c>
      <c r="H28" s="360">
        <v>97.344890000000007</v>
      </c>
      <c r="I28" s="361">
        <v>1.1651249218153563</v>
      </c>
      <c r="J28" s="361">
        <v>1.2607197885675294</v>
      </c>
      <c r="K28" s="361">
        <v>1.293748627329675</v>
      </c>
      <c r="L28" s="361">
        <v>1.2194458132500572</v>
      </c>
      <c r="M28" s="324"/>
    </row>
    <row r="29" spans="1:13" x14ac:dyDescent="0.3">
      <c r="A29" s="373"/>
      <c r="B29" s="373"/>
      <c r="C29" s="358" t="s">
        <v>3</v>
      </c>
      <c r="D29" s="359">
        <v>329.20230629999998</v>
      </c>
      <c r="E29" s="360">
        <v>438.986988</v>
      </c>
      <c r="F29" s="360">
        <v>421.92017999999996</v>
      </c>
      <c r="G29" s="360">
        <v>441.57871599999999</v>
      </c>
      <c r="H29" s="360">
        <v>431.19082400000008</v>
      </c>
      <c r="I29" s="361">
        <v>0.74991358583347489</v>
      </c>
      <c r="J29" s="361">
        <v>0.78024783338241044</v>
      </c>
      <c r="K29" s="361">
        <v>0.74551216890018002</v>
      </c>
      <c r="L29" s="361">
        <v>0.76347243026052092</v>
      </c>
      <c r="M29" s="324"/>
    </row>
    <row r="30" spans="1:13" x14ac:dyDescent="0.3">
      <c r="A30" s="373"/>
      <c r="B30" s="373" t="s">
        <v>45</v>
      </c>
      <c r="C30" s="358" t="s">
        <v>53</v>
      </c>
      <c r="D30" s="359">
        <v>0.388859081</v>
      </c>
      <c r="E30" s="364" t="s">
        <v>77</v>
      </c>
      <c r="F30" s="364" t="s">
        <v>77</v>
      </c>
      <c r="G30" s="364" t="s">
        <v>77</v>
      </c>
      <c r="H30" s="364" t="s">
        <v>77</v>
      </c>
      <c r="I30" s="361">
        <v>0.15362326773706958</v>
      </c>
      <c r="J30" s="361">
        <v>0.15362326773706958</v>
      </c>
      <c r="K30" s="361">
        <v>0.15362326773706958</v>
      </c>
      <c r="L30" s="361">
        <v>0.15362326773706958</v>
      </c>
      <c r="M30" s="324"/>
    </row>
    <row r="31" spans="1:13" x14ac:dyDescent="0.3">
      <c r="A31" s="373"/>
      <c r="B31" s="373"/>
      <c r="C31" s="358" t="s">
        <v>47</v>
      </c>
      <c r="D31" s="359">
        <v>0.202703138</v>
      </c>
      <c r="E31" s="364" t="s">
        <v>77</v>
      </c>
      <c r="F31" s="364" t="s">
        <v>77</v>
      </c>
      <c r="G31" s="364" t="s">
        <v>77</v>
      </c>
      <c r="H31" s="364" t="s">
        <v>77</v>
      </c>
      <c r="I31" s="361">
        <v>0.29580650046174273</v>
      </c>
      <c r="J31" s="361">
        <v>0.29580650046174273</v>
      </c>
      <c r="K31" s="361">
        <v>0.29580650046174273</v>
      </c>
      <c r="L31" s="361">
        <v>0.29580650046174273</v>
      </c>
      <c r="M31" s="324"/>
    </row>
    <row r="32" spans="1:13" x14ac:dyDescent="0.3">
      <c r="A32" s="373"/>
      <c r="B32" s="373"/>
      <c r="C32" s="358" t="s">
        <v>3</v>
      </c>
      <c r="D32" s="359">
        <v>4.5670257999999997</v>
      </c>
      <c r="E32" s="364" t="s">
        <v>77</v>
      </c>
      <c r="F32" s="364" t="s">
        <v>77</v>
      </c>
      <c r="G32" s="364" t="s">
        <v>77</v>
      </c>
      <c r="H32" s="364" t="s">
        <v>77</v>
      </c>
      <c r="I32" s="361">
        <v>0.54486030112130257</v>
      </c>
      <c r="J32" s="361">
        <v>0.54486030112130257</v>
      </c>
      <c r="K32" s="361">
        <v>0.54486030112130257</v>
      </c>
      <c r="L32" s="361">
        <v>0.54486030112130257</v>
      </c>
      <c r="M32" s="324"/>
    </row>
    <row r="33" spans="1:13" x14ac:dyDescent="0.3">
      <c r="A33" s="373"/>
      <c r="B33" s="373" t="s">
        <v>54</v>
      </c>
      <c r="C33" s="358" t="s">
        <v>53</v>
      </c>
      <c r="D33" s="359">
        <v>12.9468011</v>
      </c>
      <c r="E33" s="360">
        <v>18.663398704346243</v>
      </c>
      <c r="F33" s="360">
        <v>24.404258612861391</v>
      </c>
      <c r="G33" s="360">
        <v>26.116405113771968</v>
      </c>
      <c r="H33" s="360">
        <v>18.599779402807265</v>
      </c>
      <c r="I33" s="361">
        <v>0.6937000759499572</v>
      </c>
      <c r="J33" s="361">
        <v>0.55342344704947488</v>
      </c>
      <c r="K33" s="361">
        <v>0.51236402435407213</v>
      </c>
      <c r="L33" s="361">
        <v>0.71586589958280145</v>
      </c>
      <c r="M33" s="324"/>
    </row>
    <row r="34" spans="1:13" x14ac:dyDescent="0.3">
      <c r="A34" s="373"/>
      <c r="B34" s="373"/>
      <c r="C34" s="358" t="s">
        <v>47</v>
      </c>
      <c r="D34" s="359">
        <v>9.2416083679999996</v>
      </c>
      <c r="E34" s="365">
        <v>8.37296765983975</v>
      </c>
      <c r="F34" s="365">
        <v>11.83443329882488</v>
      </c>
      <c r="G34" s="365">
        <v>11.635697493942256</v>
      </c>
      <c r="H34" s="365">
        <v>8.9611500341910819</v>
      </c>
      <c r="I34" s="361">
        <v>1.1037434686286582</v>
      </c>
      <c r="J34" s="366">
        <v>0.70761655285948333</v>
      </c>
      <c r="K34" s="366">
        <v>0.71959310253629916</v>
      </c>
      <c r="L34" s="366">
        <v>0.92843498968830585</v>
      </c>
      <c r="M34" s="324"/>
    </row>
    <row r="35" spans="1:13" x14ac:dyDescent="0.3">
      <c r="A35" s="373"/>
      <c r="B35" s="375"/>
      <c r="C35" s="367" t="s">
        <v>3</v>
      </c>
      <c r="D35" s="368">
        <v>106.1957603</v>
      </c>
      <c r="E35" s="360">
        <v>90.683172850604961</v>
      </c>
      <c r="F35" s="360">
        <v>117.20901073538866</v>
      </c>
      <c r="G35" s="360">
        <v>143.10651862258209</v>
      </c>
      <c r="H35" s="360">
        <v>121.12903469209748</v>
      </c>
      <c r="I35" s="361">
        <v>1.1710635712738846</v>
      </c>
      <c r="J35" s="361">
        <v>0.90603751014181177</v>
      </c>
      <c r="K35" s="361">
        <v>0.74207493323870732</v>
      </c>
      <c r="L35" s="361">
        <v>0.87671597914421995</v>
      </c>
      <c r="M35" s="324"/>
    </row>
    <row r="36" spans="1:13" x14ac:dyDescent="0.3">
      <c r="A36" s="374"/>
      <c r="B36" s="373" t="s">
        <v>55</v>
      </c>
      <c r="C36" s="358" t="s">
        <v>53</v>
      </c>
      <c r="D36" s="359">
        <v>2.9481585629999998</v>
      </c>
      <c r="E36" s="360">
        <v>5.9706522429906235</v>
      </c>
      <c r="F36" s="360">
        <v>6.4726316888900417</v>
      </c>
      <c r="G36" s="360">
        <v>7.8418787690019602</v>
      </c>
      <c r="H36" s="360">
        <v>6.283856130389605</v>
      </c>
      <c r="I36" s="361">
        <v>0.49377495843444924</v>
      </c>
      <c r="J36" s="361">
        <v>0.4554806614702977</v>
      </c>
      <c r="K36" s="361">
        <v>0.37595054067438227</v>
      </c>
      <c r="L36" s="361">
        <v>0.46916391813166125</v>
      </c>
      <c r="M36" s="324"/>
    </row>
    <row r="37" spans="1:13" x14ac:dyDescent="0.3">
      <c r="A37" s="374"/>
      <c r="B37" s="373"/>
      <c r="C37" s="358" t="s">
        <v>47</v>
      </c>
      <c r="D37" s="359">
        <v>0.562604628</v>
      </c>
      <c r="E37" s="360">
        <v>0.94389061509423511</v>
      </c>
      <c r="F37" s="360">
        <v>1.0121475157353281</v>
      </c>
      <c r="G37" s="360">
        <v>1.0102772816552359</v>
      </c>
      <c r="H37" s="360">
        <v>0.8614334260588894</v>
      </c>
      <c r="I37" s="361">
        <v>0.59604854479438951</v>
      </c>
      <c r="J37" s="361">
        <v>0.55585240177491924</v>
      </c>
      <c r="K37" s="361">
        <v>0.55688140056978208</v>
      </c>
      <c r="L37" s="361">
        <v>0.65310285223775288</v>
      </c>
      <c r="M37" s="324"/>
    </row>
    <row r="38" spans="1:13" x14ac:dyDescent="0.3">
      <c r="A38" s="374"/>
      <c r="B38" s="373"/>
      <c r="C38" s="358" t="s">
        <v>3</v>
      </c>
      <c r="D38" s="359">
        <v>15.006926869999999</v>
      </c>
      <c r="E38" s="360">
        <v>29.680034295640553</v>
      </c>
      <c r="F38" s="360">
        <v>31.851934945487709</v>
      </c>
      <c r="G38" s="360">
        <v>39.9676624978757</v>
      </c>
      <c r="H38" s="360">
        <v>36.676183987385244</v>
      </c>
      <c r="I38" s="361">
        <v>0.50562363634159679</v>
      </c>
      <c r="J38" s="361">
        <v>0.47114647486842959</v>
      </c>
      <c r="K38" s="361">
        <v>0.37547672116433389</v>
      </c>
      <c r="L38" s="361">
        <v>0.40917361720256135</v>
      </c>
      <c r="M38" s="324"/>
    </row>
    <row r="39" spans="1:13" x14ac:dyDescent="0.3">
      <c r="A39" s="373"/>
      <c r="B39" s="52" t="s">
        <v>56</v>
      </c>
      <c r="C39" s="369" t="s">
        <v>3</v>
      </c>
      <c r="D39" s="370">
        <v>63.815636169999998</v>
      </c>
      <c r="E39" s="360">
        <v>75</v>
      </c>
      <c r="F39" s="360">
        <v>75</v>
      </c>
      <c r="G39" s="360">
        <v>75</v>
      </c>
      <c r="H39" s="360">
        <v>80</v>
      </c>
      <c r="I39" s="361">
        <v>0.85087514899957262</v>
      </c>
      <c r="J39" s="361">
        <v>0.85087514899957262</v>
      </c>
      <c r="K39" s="361">
        <v>0.85087514899957262</v>
      </c>
      <c r="L39" s="361">
        <v>0.79769545218709936</v>
      </c>
      <c r="M39" s="324"/>
    </row>
    <row r="40" spans="1:13" ht="72" x14ac:dyDescent="0.3">
      <c r="A40" s="373" t="s">
        <v>57</v>
      </c>
      <c r="B40" s="49" t="s">
        <v>63</v>
      </c>
      <c r="C40" s="354" t="s">
        <v>57</v>
      </c>
      <c r="D40" s="355">
        <v>7.4571449999999997</v>
      </c>
      <c r="E40" s="371">
        <v>8.4717351355520787</v>
      </c>
      <c r="F40" s="371">
        <v>11.858072556476511</v>
      </c>
      <c r="G40" s="371">
        <v>13.736722463767824</v>
      </c>
      <c r="H40" s="371">
        <v>15.087700233742279</v>
      </c>
      <c r="I40" s="357">
        <v>0.88023826486904599</v>
      </c>
      <c r="J40" s="357">
        <v>0.62886657174952376</v>
      </c>
      <c r="K40" s="357">
        <v>0.54286205867648318</v>
      </c>
      <c r="L40" s="357">
        <v>0.49425328715580269</v>
      </c>
      <c r="M40" s="324" t="s">
        <v>72</v>
      </c>
    </row>
    <row r="41" spans="1:13" x14ac:dyDescent="0.3">
      <c r="A41" s="373"/>
      <c r="B41" s="50" t="s">
        <v>58</v>
      </c>
      <c r="C41" s="358" t="s">
        <v>57</v>
      </c>
      <c r="D41" s="359">
        <v>2.5841202750000001</v>
      </c>
      <c r="E41" s="360">
        <v>3.9298102424151762</v>
      </c>
      <c r="F41" s="360">
        <v>4.6666184828592634</v>
      </c>
      <c r="G41" s="360">
        <v>5.2458684575269796</v>
      </c>
      <c r="H41" s="360">
        <v>5.5769427087148147</v>
      </c>
      <c r="I41" s="361">
        <v>0.65756871585707544</v>
      </c>
      <c r="J41" s="361">
        <v>0.5537457763385929</v>
      </c>
      <c r="K41" s="361">
        <v>0.49260104319984077</v>
      </c>
      <c r="L41" s="361">
        <v>0.46335786642183902</v>
      </c>
      <c r="M41" s="324"/>
    </row>
    <row r="42" spans="1:13" x14ac:dyDescent="0.3">
      <c r="A42" s="373"/>
      <c r="B42" s="50" t="s">
        <v>59</v>
      </c>
      <c r="C42" s="358" t="s">
        <v>57</v>
      </c>
      <c r="D42" s="359">
        <v>1.898790618</v>
      </c>
      <c r="E42" s="360">
        <v>0.60399926999999998</v>
      </c>
      <c r="F42" s="360">
        <v>3.2545386299999999</v>
      </c>
      <c r="G42" s="360">
        <v>4.5580216</v>
      </c>
      <c r="H42" s="360">
        <v>5.4876092999999999</v>
      </c>
      <c r="I42" s="361">
        <v>3.1436968756857642</v>
      </c>
      <c r="J42" s="361">
        <v>0.5834285082723023</v>
      </c>
      <c r="K42" s="361">
        <v>0.41658218952176146</v>
      </c>
      <c r="L42" s="361">
        <v>0.34601417743341939</v>
      </c>
      <c r="M42" s="324"/>
    </row>
    <row r="43" spans="1:13" x14ac:dyDescent="0.3">
      <c r="A43" s="373"/>
      <c r="B43" s="50" t="s">
        <v>40</v>
      </c>
      <c r="C43" s="358" t="s">
        <v>57</v>
      </c>
      <c r="D43" s="359">
        <v>0.67567712599999996</v>
      </c>
      <c r="E43" s="360">
        <v>1.0102242231369019</v>
      </c>
      <c r="F43" s="360">
        <v>1.0092140436172485</v>
      </c>
      <c r="G43" s="360">
        <v>1.0051310062408447</v>
      </c>
      <c r="H43" s="360">
        <v>1.0954468250274658</v>
      </c>
      <c r="I43" s="361">
        <v>0.66883876941421228</v>
      </c>
      <c r="J43" s="361">
        <v>0.66950824803580455</v>
      </c>
      <c r="K43" s="361">
        <v>0.67222792057955028</v>
      </c>
      <c r="L43" s="361">
        <v>0.61680504320086282</v>
      </c>
      <c r="M43" s="324"/>
    </row>
    <row r="44" spans="1:13" x14ac:dyDescent="0.3">
      <c r="A44" s="373"/>
      <c r="B44" s="50" t="s">
        <v>60</v>
      </c>
      <c r="C44" s="358" t="s">
        <v>57</v>
      </c>
      <c r="D44" s="359">
        <v>0.40126947699999999</v>
      </c>
      <c r="E44" s="360">
        <v>0.18684300000000001</v>
      </c>
      <c r="F44" s="360">
        <v>0.18684300000000001</v>
      </c>
      <c r="G44" s="360">
        <v>0.18684300000000001</v>
      </c>
      <c r="H44" s="360">
        <v>0.18684300000000001</v>
      </c>
      <c r="I44" s="361">
        <v>2.1476291699200227</v>
      </c>
      <c r="J44" s="361">
        <v>2.1476291699200227</v>
      </c>
      <c r="K44" s="361">
        <v>2.1476291699200227</v>
      </c>
      <c r="L44" s="361">
        <v>2.1476291699200227</v>
      </c>
      <c r="M44" s="324"/>
    </row>
    <row r="45" spans="1:13" x14ac:dyDescent="0.3">
      <c r="A45" s="373"/>
      <c r="B45" s="50" t="s">
        <v>61</v>
      </c>
      <c r="C45" s="358" t="s">
        <v>57</v>
      </c>
      <c r="D45" s="359">
        <v>2.1483774750000002</v>
      </c>
      <c r="E45" s="360">
        <v>2.7408584</v>
      </c>
      <c r="F45" s="360">
        <v>2.7408584</v>
      </c>
      <c r="G45" s="360">
        <v>2.7408584</v>
      </c>
      <c r="H45" s="360">
        <v>2.7408584</v>
      </c>
      <c r="I45" s="361">
        <v>0.78383380726848428</v>
      </c>
      <c r="J45" s="361">
        <v>0.78383380726848428</v>
      </c>
      <c r="K45" s="361">
        <v>0.78383380726848428</v>
      </c>
      <c r="L45" s="361">
        <v>0.78383380726848428</v>
      </c>
      <c r="M45" s="324"/>
    </row>
  </sheetData>
  <mergeCells count="11">
    <mergeCell ref="E3:H3"/>
    <mergeCell ref="A40:A45"/>
    <mergeCell ref="A6:A22"/>
    <mergeCell ref="B8:B15"/>
    <mergeCell ref="B16:B22"/>
    <mergeCell ref="A23:A39"/>
    <mergeCell ref="B24:B26"/>
    <mergeCell ref="B27:B29"/>
    <mergeCell ref="B30:B32"/>
    <mergeCell ref="B33:B35"/>
    <mergeCell ref="B36:B38"/>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W106"/>
  <sheetViews>
    <sheetView zoomScale="110" zoomScaleNormal="110" workbookViewId="0">
      <pane xSplit="7" ySplit="11" topLeftCell="H12" activePane="bottomRight" state="frozen"/>
      <selection activeCell="M10" sqref="M10:T10"/>
      <selection pane="topRight" activeCell="M10" sqref="M10:T10"/>
      <selection pane="bottomLeft" activeCell="M10" sqref="M10:T10"/>
      <selection pane="bottomRight" activeCell="B21" sqref="B21:B29"/>
    </sheetView>
    <sheetView workbookViewId="1">
      <selection activeCell="A5" sqref="A5"/>
    </sheetView>
  </sheetViews>
  <sheetFormatPr defaultColWidth="12.77734375" defaultRowHeight="15.6" x14ac:dyDescent="0.3"/>
  <cols>
    <col min="1" max="1" width="70.21875" style="1" customWidth="1"/>
    <col min="2" max="2" width="11.21875" style="1" bestFit="1" customWidth="1"/>
    <col min="3" max="5" width="11.21875" style="1" customWidth="1"/>
    <col min="6" max="6" width="11.21875" style="199" customWidth="1"/>
    <col min="7" max="7" width="30.21875" style="1" bestFit="1" customWidth="1"/>
    <col min="8" max="11" width="8.77734375" style="1" bestFit="1" customWidth="1"/>
    <col min="12" max="12" width="9.21875" style="1" bestFit="1" customWidth="1"/>
    <col min="13" max="16" width="9.21875" style="1" customWidth="1"/>
    <col min="17" max="17" width="8.77734375" style="1" bestFit="1" customWidth="1"/>
    <col min="18" max="18" width="8.44140625" style="1" bestFit="1" customWidth="1"/>
    <col min="19" max="19" width="9.21875" style="1" bestFit="1" customWidth="1"/>
    <col min="20" max="20" width="9" style="1" bestFit="1" customWidth="1"/>
    <col min="21" max="21" width="8.77734375" style="1" bestFit="1" customWidth="1"/>
    <col min="22" max="22" width="9.21875" style="1" bestFit="1" customWidth="1"/>
    <col min="23" max="23" width="9" style="1" bestFit="1" customWidth="1"/>
    <col min="24" max="24" width="8.21875" style="1" bestFit="1" customWidth="1"/>
    <col min="25" max="25" width="7.21875" style="1" bestFit="1" customWidth="1"/>
    <col min="26" max="35" width="8.21875" style="1" bestFit="1" customWidth="1"/>
    <col min="36" max="16384" width="12.77734375" style="1"/>
  </cols>
  <sheetData>
    <row r="1" spans="1:23" x14ac:dyDescent="0.3">
      <c r="A1" s="325" t="s">
        <v>128</v>
      </c>
    </row>
    <row r="2" spans="1:23" x14ac:dyDescent="0.3">
      <c r="A2" s="325" t="s">
        <v>129</v>
      </c>
    </row>
    <row r="3" spans="1:23" x14ac:dyDescent="0.3">
      <c r="A3" s="325" t="s">
        <v>133</v>
      </c>
    </row>
    <row r="4" spans="1:23" x14ac:dyDescent="0.3">
      <c r="A4" s="325" t="s">
        <v>134</v>
      </c>
    </row>
    <row r="5" spans="1:23" x14ac:dyDescent="0.3">
      <c r="A5" s="347" t="s">
        <v>152</v>
      </c>
    </row>
    <row r="6" spans="1:23" x14ac:dyDescent="0.3">
      <c r="A6" s="382" t="s">
        <v>115</v>
      </c>
      <c r="B6" s="383"/>
      <c r="C6" s="383"/>
      <c r="D6" s="383"/>
      <c r="E6" s="383"/>
      <c r="F6" s="383"/>
      <c r="G6" s="383"/>
      <c r="H6" s="383"/>
      <c r="I6" s="383"/>
      <c r="J6" s="383"/>
      <c r="K6" s="383"/>
      <c r="L6" s="383"/>
      <c r="M6" s="383"/>
      <c r="N6" s="383"/>
      <c r="O6" s="383"/>
      <c r="P6" s="383"/>
      <c r="Q6" s="383"/>
      <c r="R6" s="383"/>
      <c r="S6" s="383"/>
      <c r="T6" s="383"/>
      <c r="U6" s="383"/>
      <c r="V6" s="383"/>
      <c r="W6" s="384"/>
    </row>
    <row r="7" spans="1:23" ht="15" customHeight="1" x14ac:dyDescent="0.3">
      <c r="A7" s="385" t="s">
        <v>18</v>
      </c>
      <c r="B7" s="386"/>
      <c r="C7" s="386"/>
      <c r="D7" s="386"/>
      <c r="E7" s="386"/>
      <c r="F7" s="386"/>
      <c r="G7" s="386"/>
      <c r="H7" s="386"/>
      <c r="I7" s="386"/>
      <c r="J7" s="386"/>
      <c r="K7" s="386"/>
      <c r="L7" s="386"/>
      <c r="M7" s="386"/>
      <c r="N7" s="386"/>
      <c r="O7" s="386"/>
      <c r="P7" s="386"/>
      <c r="Q7" s="386"/>
      <c r="R7" s="386"/>
      <c r="S7" s="386"/>
      <c r="T7" s="386"/>
      <c r="U7" s="386"/>
      <c r="V7" s="386"/>
      <c r="W7" s="387"/>
    </row>
    <row r="8" spans="1:23" ht="16.95" customHeight="1" x14ac:dyDescent="0.3">
      <c r="A8" s="385" t="s">
        <v>17</v>
      </c>
      <c r="B8" s="386"/>
      <c r="C8" s="386"/>
      <c r="D8" s="386"/>
      <c r="E8" s="386"/>
      <c r="F8" s="386"/>
      <c r="G8" s="386"/>
      <c r="H8" s="386"/>
      <c r="I8" s="386"/>
      <c r="J8" s="386"/>
      <c r="K8" s="386"/>
      <c r="L8" s="386"/>
      <c r="M8" s="386"/>
      <c r="N8" s="386"/>
      <c r="O8" s="386"/>
      <c r="P8" s="386"/>
      <c r="Q8" s="386"/>
      <c r="R8" s="386"/>
      <c r="S8" s="386"/>
      <c r="T8" s="386"/>
      <c r="U8" s="386"/>
      <c r="V8" s="386"/>
      <c r="W8" s="387"/>
    </row>
    <row r="9" spans="1:23" ht="15" customHeight="1" x14ac:dyDescent="0.3">
      <c r="A9" s="385" t="s">
        <v>16</v>
      </c>
      <c r="B9" s="386"/>
      <c r="C9" s="386"/>
      <c r="D9" s="386"/>
      <c r="E9" s="386"/>
      <c r="F9" s="386"/>
      <c r="G9" s="386"/>
      <c r="H9" s="386"/>
      <c r="I9" s="386"/>
      <c r="J9" s="386"/>
      <c r="K9" s="386"/>
      <c r="L9" s="386"/>
      <c r="M9" s="386"/>
      <c r="N9" s="386"/>
      <c r="O9" s="386"/>
      <c r="P9" s="386"/>
      <c r="Q9" s="386"/>
      <c r="R9" s="386"/>
      <c r="S9" s="386"/>
      <c r="T9" s="386"/>
      <c r="U9" s="386"/>
      <c r="V9" s="386"/>
      <c r="W9" s="387"/>
    </row>
    <row r="10" spans="1:23" ht="15" customHeight="1" x14ac:dyDescent="0.3">
      <c r="A10" s="154"/>
      <c r="B10" s="154"/>
      <c r="C10" s="394" t="s">
        <v>126</v>
      </c>
      <c r="D10" s="395"/>
      <c r="E10" s="395"/>
      <c r="F10" s="396"/>
      <c r="G10" s="154"/>
      <c r="H10" s="154"/>
      <c r="I10" s="154"/>
      <c r="J10" s="154"/>
      <c r="K10" s="154"/>
      <c r="L10" s="154"/>
      <c r="M10" s="394" t="s">
        <v>124</v>
      </c>
      <c r="N10" s="395"/>
      <c r="O10" s="395"/>
      <c r="P10" s="396"/>
      <c r="Q10" s="394" t="s">
        <v>125</v>
      </c>
      <c r="R10" s="395"/>
      <c r="S10" s="395"/>
      <c r="T10" s="396"/>
      <c r="U10" s="154"/>
      <c r="V10" s="154"/>
      <c r="W10" s="154"/>
    </row>
    <row r="11" spans="1:23" ht="46.8" x14ac:dyDescent="0.3">
      <c r="A11" s="39" t="s">
        <v>32</v>
      </c>
      <c r="B11" s="38" t="s">
        <v>31</v>
      </c>
      <c r="C11" s="119" t="s">
        <v>102</v>
      </c>
      <c r="D11" s="119" t="s">
        <v>105</v>
      </c>
      <c r="E11" s="119" t="s">
        <v>104</v>
      </c>
      <c r="F11" s="119" t="s">
        <v>103</v>
      </c>
      <c r="G11" s="38" t="s">
        <v>5</v>
      </c>
      <c r="H11" s="30">
        <v>44562</v>
      </c>
      <c r="I11" s="30">
        <v>44593</v>
      </c>
      <c r="J11" s="30">
        <v>44621</v>
      </c>
      <c r="K11" s="30">
        <v>44652</v>
      </c>
      <c r="L11" s="30">
        <v>44682</v>
      </c>
      <c r="M11" s="30">
        <v>44713</v>
      </c>
      <c r="N11" s="32">
        <v>44743</v>
      </c>
      <c r="O11" s="31">
        <v>44774</v>
      </c>
      <c r="P11" s="30">
        <v>44805</v>
      </c>
      <c r="Q11" s="239">
        <v>44713</v>
      </c>
      <c r="R11" s="240">
        <v>44743</v>
      </c>
      <c r="S11" s="241">
        <v>44774</v>
      </c>
      <c r="T11" s="239">
        <v>44805</v>
      </c>
      <c r="U11" s="30">
        <v>44835</v>
      </c>
      <c r="V11" s="30">
        <v>44866</v>
      </c>
      <c r="W11" s="30">
        <v>44896</v>
      </c>
    </row>
    <row r="12" spans="1:23" x14ac:dyDescent="0.3">
      <c r="A12" s="388" t="s">
        <v>30</v>
      </c>
      <c r="B12" s="391" t="s">
        <v>26</v>
      </c>
      <c r="C12" s="274" t="s">
        <v>123</v>
      </c>
      <c r="D12" s="274" t="s">
        <v>123</v>
      </c>
      <c r="E12" s="274" t="s">
        <v>123</v>
      </c>
      <c r="F12" s="274" t="s">
        <v>123</v>
      </c>
      <c r="G12" s="36" t="s">
        <v>25</v>
      </c>
      <c r="H12" s="139">
        <v>9.3383264541625977</v>
      </c>
      <c r="I12" s="139">
        <v>8.59</v>
      </c>
      <c r="J12" s="139">
        <v>9.26</v>
      </c>
      <c r="K12" s="139">
        <v>9.9600000000000009</v>
      </c>
      <c r="L12" s="139">
        <v>10.52</v>
      </c>
      <c r="M12" s="139">
        <v>10.75</v>
      </c>
      <c r="N12" s="139">
        <v>10.67</v>
      </c>
      <c r="O12" s="131">
        <v>10.57</v>
      </c>
      <c r="P12" s="139">
        <v>10.62</v>
      </c>
      <c r="Q12" s="242"/>
      <c r="R12" s="242"/>
      <c r="S12" s="62"/>
      <c r="T12" s="242"/>
      <c r="U12" s="139">
        <v>10.18</v>
      </c>
      <c r="V12" s="139">
        <v>9.26</v>
      </c>
      <c r="W12" s="139">
        <v>9.02</v>
      </c>
    </row>
    <row r="13" spans="1:23" x14ac:dyDescent="0.3">
      <c r="A13" s="389"/>
      <c r="B13" s="392"/>
      <c r="C13" s="274" t="s">
        <v>123</v>
      </c>
      <c r="D13" s="274" t="s">
        <v>123</v>
      </c>
      <c r="E13" s="274" t="s">
        <v>123</v>
      </c>
      <c r="F13" s="274" t="s">
        <v>123</v>
      </c>
      <c r="G13" s="36" t="s">
        <v>24</v>
      </c>
      <c r="H13" s="152">
        <v>11.126070022583008</v>
      </c>
      <c r="I13" s="139">
        <v>8.94</v>
      </c>
      <c r="J13" s="139">
        <v>9.6300000000000008</v>
      </c>
      <c r="K13" s="139">
        <v>10.36</v>
      </c>
      <c r="L13" s="139">
        <v>10.94</v>
      </c>
      <c r="M13" s="139">
        <v>11.18</v>
      </c>
      <c r="N13" s="139">
        <v>11.1</v>
      </c>
      <c r="O13" s="131">
        <v>11</v>
      </c>
      <c r="P13" s="139">
        <v>11.05</v>
      </c>
      <c r="Q13" s="242"/>
      <c r="R13" s="242"/>
      <c r="S13" s="62"/>
      <c r="T13" s="242"/>
      <c r="U13" s="139">
        <v>10.58</v>
      </c>
      <c r="V13" s="139">
        <v>9.6300000000000008</v>
      </c>
      <c r="W13" s="139">
        <v>9.3800000000000008</v>
      </c>
    </row>
    <row r="14" spans="1:23" ht="16.05" customHeight="1" x14ac:dyDescent="0.3">
      <c r="A14" s="389"/>
      <c r="B14" s="392"/>
      <c r="C14" s="274" t="s">
        <v>123</v>
      </c>
      <c r="D14" s="274" t="s">
        <v>123</v>
      </c>
      <c r="E14" s="274" t="s">
        <v>123</v>
      </c>
      <c r="F14" s="274" t="s">
        <v>123</v>
      </c>
      <c r="G14" s="37" t="s">
        <v>23</v>
      </c>
      <c r="H14" s="250" t="s">
        <v>4</v>
      </c>
      <c r="I14" s="222"/>
      <c r="J14" s="222"/>
      <c r="K14" s="222"/>
      <c r="L14" s="222"/>
      <c r="M14" s="222"/>
      <c r="N14" s="222"/>
      <c r="O14" s="222"/>
      <c r="P14" s="222"/>
      <c r="Q14" s="243"/>
      <c r="R14" s="243"/>
      <c r="S14" s="243"/>
      <c r="T14" s="243"/>
      <c r="U14" s="222"/>
      <c r="V14" s="222"/>
      <c r="W14" s="223"/>
    </row>
    <row r="15" spans="1:23" x14ac:dyDescent="0.3">
      <c r="A15" s="389"/>
      <c r="B15" s="392"/>
      <c r="C15" s="274" t="s">
        <v>123</v>
      </c>
      <c r="D15" s="274" t="s">
        <v>123</v>
      </c>
      <c r="E15" s="274" t="s">
        <v>123</v>
      </c>
      <c r="F15" s="274" t="s">
        <v>123</v>
      </c>
      <c r="G15" s="37" t="s">
        <v>22</v>
      </c>
      <c r="H15" s="224"/>
      <c r="I15" s="225"/>
      <c r="J15" s="225"/>
      <c r="K15" s="225"/>
      <c r="L15" s="225"/>
      <c r="M15" s="225"/>
      <c r="N15" s="225"/>
      <c r="O15" s="225"/>
      <c r="P15" s="225"/>
      <c r="Q15" s="244"/>
      <c r="R15" s="244"/>
      <c r="S15" s="244"/>
      <c r="T15" s="244"/>
      <c r="U15" s="225"/>
      <c r="V15" s="225"/>
      <c r="W15" s="226"/>
    </row>
    <row r="16" spans="1:23" x14ac:dyDescent="0.3">
      <c r="A16" s="389"/>
      <c r="B16" s="392"/>
      <c r="C16" s="274" t="s">
        <v>123</v>
      </c>
      <c r="D16" s="274" t="s">
        <v>123</v>
      </c>
      <c r="E16" s="274" t="s">
        <v>123</v>
      </c>
      <c r="F16" s="274" t="s">
        <v>123</v>
      </c>
      <c r="G16" s="37" t="s">
        <v>21</v>
      </c>
      <c r="H16" s="224"/>
      <c r="I16" s="225"/>
      <c r="J16" s="225"/>
      <c r="K16" s="225"/>
      <c r="L16" s="225"/>
      <c r="M16" s="225"/>
      <c r="N16" s="225"/>
      <c r="O16" s="225"/>
      <c r="P16" s="225"/>
      <c r="Q16" s="244"/>
      <c r="R16" s="244"/>
      <c r="S16" s="244"/>
      <c r="T16" s="244"/>
      <c r="U16" s="225"/>
      <c r="V16" s="225"/>
      <c r="W16" s="226"/>
    </row>
    <row r="17" spans="1:23" x14ac:dyDescent="0.3">
      <c r="A17" s="389"/>
      <c r="B17" s="392"/>
      <c r="C17" s="274" t="s">
        <v>123</v>
      </c>
      <c r="D17" s="274" t="s">
        <v>123</v>
      </c>
      <c r="E17" s="274" t="s">
        <v>123</v>
      </c>
      <c r="F17" s="274" t="s">
        <v>123</v>
      </c>
      <c r="G17" s="37" t="s">
        <v>20</v>
      </c>
      <c r="H17" s="224"/>
      <c r="I17" s="225"/>
      <c r="J17" s="225"/>
      <c r="K17" s="225"/>
      <c r="L17" s="225"/>
      <c r="M17" s="225"/>
      <c r="N17" s="225"/>
      <c r="O17" s="225"/>
      <c r="P17" s="225"/>
      <c r="Q17" s="244"/>
      <c r="R17" s="244"/>
      <c r="S17" s="244"/>
      <c r="T17" s="244"/>
      <c r="U17" s="225"/>
      <c r="V17" s="225"/>
      <c r="W17" s="226"/>
    </row>
    <row r="18" spans="1:23" x14ac:dyDescent="0.3">
      <c r="A18" s="389"/>
      <c r="B18" s="392"/>
      <c r="C18" s="274" t="s">
        <v>123</v>
      </c>
      <c r="D18" s="274" t="s">
        <v>123</v>
      </c>
      <c r="E18" s="274" t="s">
        <v>123</v>
      </c>
      <c r="F18" s="274" t="s">
        <v>123</v>
      </c>
      <c r="G18" s="37" t="s">
        <v>19</v>
      </c>
      <c r="H18" s="227"/>
      <c r="I18" s="228"/>
      <c r="J18" s="228"/>
      <c r="K18" s="228"/>
      <c r="L18" s="228"/>
      <c r="M18" s="228"/>
      <c r="N18" s="228"/>
      <c r="O18" s="228"/>
      <c r="P18" s="228"/>
      <c r="Q18" s="245"/>
      <c r="R18" s="245"/>
      <c r="S18" s="245"/>
      <c r="T18" s="245"/>
      <c r="U18" s="228"/>
      <c r="V18" s="228"/>
      <c r="W18" s="229"/>
    </row>
    <row r="19" spans="1:23" x14ac:dyDescent="0.3">
      <c r="A19" s="389"/>
      <c r="B19" s="392"/>
      <c r="C19" s="274" t="s">
        <v>123</v>
      </c>
      <c r="D19" s="274" t="s">
        <v>123</v>
      </c>
      <c r="E19" s="274" t="s">
        <v>123</v>
      </c>
      <c r="F19" s="274" t="s">
        <v>123</v>
      </c>
      <c r="G19" s="36" t="s">
        <v>1</v>
      </c>
      <c r="H19" s="152">
        <v>123.10189819335938</v>
      </c>
      <c r="I19" s="152">
        <v>119.17</v>
      </c>
      <c r="J19" s="152">
        <v>128.47</v>
      </c>
      <c r="K19" s="152">
        <v>138.24</v>
      </c>
      <c r="L19" s="152">
        <v>145.91999999999999</v>
      </c>
      <c r="M19" s="152">
        <v>149.12</v>
      </c>
      <c r="N19" s="152">
        <v>148.05000000000001</v>
      </c>
      <c r="O19" s="153">
        <v>146.69999999999999</v>
      </c>
      <c r="P19" s="152">
        <v>147.37</v>
      </c>
      <c r="Q19" s="242"/>
      <c r="R19" s="242"/>
      <c r="S19" s="62"/>
      <c r="T19" s="242"/>
      <c r="U19" s="152">
        <v>141.16999999999999</v>
      </c>
      <c r="V19" s="152">
        <v>128.43</v>
      </c>
      <c r="W19" s="152">
        <v>125.17</v>
      </c>
    </row>
    <row r="20" spans="1:23" x14ac:dyDescent="0.3">
      <c r="A20" s="390"/>
      <c r="B20" s="393"/>
      <c r="C20" s="274" t="s">
        <v>123</v>
      </c>
      <c r="D20" s="274" t="s">
        <v>123</v>
      </c>
      <c r="E20" s="274" t="s">
        <v>123</v>
      </c>
      <c r="F20" s="274" t="s">
        <v>123</v>
      </c>
      <c r="G20" s="36" t="s">
        <v>0</v>
      </c>
      <c r="H20" s="150">
        <v>195.63</v>
      </c>
      <c r="I20" s="150">
        <v>186.2</v>
      </c>
      <c r="J20" s="150">
        <v>200.73</v>
      </c>
      <c r="K20" s="150">
        <v>215.99</v>
      </c>
      <c r="L20" s="150">
        <v>228.01</v>
      </c>
      <c r="M20" s="150">
        <v>232.99</v>
      </c>
      <c r="N20" s="150">
        <v>231.33</v>
      </c>
      <c r="O20" s="151">
        <v>229.22</v>
      </c>
      <c r="P20" s="150">
        <v>230.26</v>
      </c>
      <c r="Q20" s="150"/>
      <c r="R20" s="150"/>
      <c r="S20" s="151"/>
      <c r="T20" s="150"/>
      <c r="U20" s="150">
        <v>220.57</v>
      </c>
      <c r="V20" s="150">
        <v>200.68</v>
      </c>
      <c r="W20" s="150">
        <v>195.57</v>
      </c>
    </row>
    <row r="21" spans="1:23" ht="30" customHeight="1" x14ac:dyDescent="0.3">
      <c r="A21" s="411" t="s">
        <v>29</v>
      </c>
      <c r="B21" s="379" t="s">
        <v>26</v>
      </c>
      <c r="C21" s="275" t="s">
        <v>123</v>
      </c>
      <c r="D21" s="275" t="s">
        <v>123</v>
      </c>
      <c r="E21" s="275" t="s">
        <v>123</v>
      </c>
      <c r="F21" s="275" t="s">
        <v>123</v>
      </c>
      <c r="G21" s="26" t="s">
        <v>25</v>
      </c>
      <c r="H21" s="136">
        <v>0</v>
      </c>
      <c r="I21" s="136">
        <v>0</v>
      </c>
      <c r="J21" s="136">
        <v>0</v>
      </c>
      <c r="K21" s="136">
        <v>0</v>
      </c>
      <c r="L21" s="136">
        <v>11.81058</v>
      </c>
      <c r="M21" s="136">
        <v>15.747439999999999</v>
      </c>
      <c r="N21" s="136">
        <v>21.37152</v>
      </c>
      <c r="O21" s="131">
        <v>22.49634</v>
      </c>
      <c r="P21" s="136">
        <v>19.12189</v>
      </c>
      <c r="Q21" s="246"/>
      <c r="R21" s="246"/>
      <c r="S21" s="62"/>
      <c r="T21" s="246"/>
      <c r="U21" s="136">
        <v>17.434660000000001</v>
      </c>
      <c r="V21" s="136">
        <v>0</v>
      </c>
      <c r="W21" s="136">
        <v>0</v>
      </c>
    </row>
    <row r="22" spans="1:23" x14ac:dyDescent="0.3">
      <c r="A22" s="412"/>
      <c r="B22" s="380"/>
      <c r="C22" s="276" t="s">
        <v>123</v>
      </c>
      <c r="D22" s="276" t="s">
        <v>123</v>
      </c>
      <c r="E22" s="276" t="s">
        <v>123</v>
      </c>
      <c r="F22" s="276" t="s">
        <v>123</v>
      </c>
      <c r="G22" s="26" t="s">
        <v>24</v>
      </c>
      <c r="H22" s="136">
        <v>0</v>
      </c>
      <c r="I22" s="136">
        <v>0</v>
      </c>
      <c r="J22" s="136">
        <v>0</v>
      </c>
      <c r="K22" s="136">
        <v>0</v>
      </c>
      <c r="L22" s="134">
        <v>3.9931589999999999</v>
      </c>
      <c r="M22" s="134">
        <v>5.3242120000000002</v>
      </c>
      <c r="N22" s="134">
        <v>7.2257160000000002</v>
      </c>
      <c r="O22" s="135">
        <v>7.6060160000000003</v>
      </c>
      <c r="P22" s="134">
        <v>6.4651139999999998</v>
      </c>
      <c r="Q22" s="246"/>
      <c r="R22" s="246"/>
      <c r="S22" s="62"/>
      <c r="T22" s="246"/>
      <c r="U22" s="134">
        <v>5.8946630000000004</v>
      </c>
      <c r="V22" s="136">
        <v>0</v>
      </c>
      <c r="W22" s="136">
        <v>0</v>
      </c>
    </row>
    <row r="23" spans="1:23" x14ac:dyDescent="0.3">
      <c r="A23" s="412"/>
      <c r="B23" s="380"/>
      <c r="C23" s="276" t="s">
        <v>123</v>
      </c>
      <c r="D23" s="276" t="s">
        <v>123</v>
      </c>
      <c r="E23" s="276" t="s">
        <v>123</v>
      </c>
      <c r="F23" s="276" t="s">
        <v>123</v>
      </c>
      <c r="G23" s="26" t="s">
        <v>23</v>
      </c>
      <c r="H23" s="136">
        <v>0</v>
      </c>
      <c r="I23" s="136">
        <v>0</v>
      </c>
      <c r="J23" s="136">
        <v>0</v>
      </c>
      <c r="K23" s="136">
        <v>0</v>
      </c>
      <c r="L23" s="134">
        <v>0</v>
      </c>
      <c r="M23" s="134">
        <v>0</v>
      </c>
      <c r="N23" s="134">
        <v>0</v>
      </c>
      <c r="O23" s="135">
        <v>0</v>
      </c>
      <c r="P23" s="134">
        <v>0</v>
      </c>
      <c r="Q23" s="249"/>
      <c r="R23" s="249"/>
      <c r="S23" s="140"/>
      <c r="T23" s="249"/>
      <c r="U23" s="134">
        <v>0</v>
      </c>
      <c r="V23" s="136">
        <v>0</v>
      </c>
      <c r="W23" s="136">
        <v>0</v>
      </c>
    </row>
    <row r="24" spans="1:23" x14ac:dyDescent="0.3">
      <c r="A24" s="412"/>
      <c r="B24" s="380"/>
      <c r="C24" s="276" t="s">
        <v>123</v>
      </c>
      <c r="D24" s="276" t="s">
        <v>123</v>
      </c>
      <c r="E24" s="276" t="s">
        <v>123</v>
      </c>
      <c r="F24" s="276" t="s">
        <v>123</v>
      </c>
      <c r="G24" s="26" t="s">
        <v>22</v>
      </c>
      <c r="H24" s="136">
        <v>0</v>
      </c>
      <c r="I24" s="136">
        <v>0</v>
      </c>
      <c r="J24" s="136">
        <v>0</v>
      </c>
      <c r="K24" s="136">
        <v>0</v>
      </c>
      <c r="L24" s="134">
        <v>0.98709040000000003</v>
      </c>
      <c r="M24" s="134">
        <v>1.3161210000000001</v>
      </c>
      <c r="N24" s="134">
        <v>1.7861640000000001</v>
      </c>
      <c r="O24" s="135">
        <v>1.880172</v>
      </c>
      <c r="P24" s="134">
        <v>1.5981460000000001</v>
      </c>
      <c r="Q24" s="246"/>
      <c r="R24" s="246"/>
      <c r="S24" s="62"/>
      <c r="T24" s="246"/>
      <c r="U24" s="134">
        <v>1.457133</v>
      </c>
      <c r="V24" s="136">
        <v>0</v>
      </c>
      <c r="W24" s="136">
        <v>0</v>
      </c>
    </row>
    <row r="25" spans="1:23" x14ac:dyDescent="0.3">
      <c r="A25" s="412"/>
      <c r="B25" s="380"/>
      <c r="C25" s="276" t="s">
        <v>123</v>
      </c>
      <c r="D25" s="276" t="s">
        <v>123</v>
      </c>
      <c r="E25" s="276" t="s">
        <v>123</v>
      </c>
      <c r="F25" s="276" t="s">
        <v>123</v>
      </c>
      <c r="G25" s="26" t="s">
        <v>21</v>
      </c>
      <c r="H25" s="136">
        <v>0</v>
      </c>
      <c r="I25" s="136">
        <v>0</v>
      </c>
      <c r="J25" s="136">
        <v>0</v>
      </c>
      <c r="K25" s="136">
        <v>0</v>
      </c>
      <c r="L25" s="134">
        <v>0.94661070000000003</v>
      </c>
      <c r="M25" s="134">
        <v>1.262148</v>
      </c>
      <c r="N25" s="134">
        <v>1.712915</v>
      </c>
      <c r="O25" s="135">
        <v>1.8030679999999999</v>
      </c>
      <c r="P25" s="134">
        <v>1.532608</v>
      </c>
      <c r="Q25" s="246"/>
      <c r="R25" s="246"/>
      <c r="S25" s="62"/>
      <c r="T25" s="246"/>
      <c r="U25" s="134">
        <v>1.397378</v>
      </c>
      <c r="V25" s="136">
        <v>0</v>
      </c>
      <c r="W25" s="136">
        <v>0</v>
      </c>
    </row>
    <row r="26" spans="1:23" x14ac:dyDescent="0.3">
      <c r="A26" s="412"/>
      <c r="B26" s="380"/>
      <c r="C26" s="276" t="s">
        <v>123</v>
      </c>
      <c r="D26" s="276" t="s">
        <v>123</v>
      </c>
      <c r="E26" s="276" t="s">
        <v>123</v>
      </c>
      <c r="F26" s="276" t="s">
        <v>123</v>
      </c>
      <c r="G26" s="26" t="s">
        <v>20</v>
      </c>
      <c r="H26" s="136">
        <v>0</v>
      </c>
      <c r="I26" s="136">
        <v>0</v>
      </c>
      <c r="J26" s="136">
        <v>0</v>
      </c>
      <c r="K26" s="136">
        <v>0</v>
      </c>
      <c r="L26" s="134">
        <v>1.1927650000000001</v>
      </c>
      <c r="M26" s="134">
        <v>1.5903529999999999</v>
      </c>
      <c r="N26" s="134">
        <v>2.158337</v>
      </c>
      <c r="O26" s="135">
        <v>2.2719330000000002</v>
      </c>
      <c r="P26" s="134">
        <v>1.9311430000000001</v>
      </c>
      <c r="Q26" s="246"/>
      <c r="R26" s="246"/>
      <c r="S26" s="62"/>
      <c r="T26" s="246"/>
      <c r="U26" s="134">
        <v>1.760748</v>
      </c>
      <c r="V26" s="136">
        <v>0</v>
      </c>
      <c r="W26" s="136">
        <v>0</v>
      </c>
    </row>
    <row r="27" spans="1:23" x14ac:dyDescent="0.3">
      <c r="A27" s="412"/>
      <c r="B27" s="380"/>
      <c r="C27" s="276" t="s">
        <v>123</v>
      </c>
      <c r="D27" s="276" t="s">
        <v>123</v>
      </c>
      <c r="E27" s="276" t="s">
        <v>123</v>
      </c>
      <c r="F27" s="276" t="s">
        <v>123</v>
      </c>
      <c r="G27" s="26" t="s">
        <v>19</v>
      </c>
      <c r="H27" s="136">
        <v>0</v>
      </c>
      <c r="I27" s="136">
        <v>0</v>
      </c>
      <c r="J27" s="136">
        <v>0</v>
      </c>
      <c r="K27" s="136">
        <v>0</v>
      </c>
      <c r="L27" s="134">
        <v>1.120196</v>
      </c>
      <c r="M27" s="134">
        <v>1.493595</v>
      </c>
      <c r="N27" s="134">
        <v>2.0270220000000001</v>
      </c>
      <c r="O27" s="135">
        <v>2.1337069999999998</v>
      </c>
      <c r="P27" s="134">
        <v>1.8136509999999999</v>
      </c>
      <c r="Q27" s="249"/>
      <c r="R27" s="249"/>
      <c r="S27" s="140"/>
      <c r="T27" s="249"/>
      <c r="U27" s="134">
        <v>1.6536230000000001</v>
      </c>
      <c r="V27" s="136">
        <v>0</v>
      </c>
      <c r="W27" s="136">
        <v>0</v>
      </c>
    </row>
    <row r="28" spans="1:23" x14ac:dyDescent="0.3">
      <c r="A28" s="412"/>
      <c r="B28" s="380"/>
      <c r="C28" s="276" t="s">
        <v>123</v>
      </c>
      <c r="D28" s="276" t="s">
        <v>123</v>
      </c>
      <c r="E28" s="276" t="s">
        <v>123</v>
      </c>
      <c r="F28" s="276" t="s">
        <v>123</v>
      </c>
      <c r="G28" s="26" t="s">
        <v>1</v>
      </c>
      <c r="H28" s="136">
        <v>0</v>
      </c>
      <c r="I28" s="136">
        <v>0</v>
      </c>
      <c r="J28" s="136">
        <v>0</v>
      </c>
      <c r="K28" s="136">
        <v>0</v>
      </c>
      <c r="L28" s="134">
        <v>0.94960029999999995</v>
      </c>
      <c r="M28" s="134">
        <v>1.2661340000000001</v>
      </c>
      <c r="N28" s="134">
        <v>1.718324</v>
      </c>
      <c r="O28" s="135">
        <v>1.808762</v>
      </c>
      <c r="P28" s="134">
        <v>1.5374479999999999</v>
      </c>
      <c r="Q28" s="246"/>
      <c r="R28" s="246"/>
      <c r="S28" s="62"/>
      <c r="T28" s="246"/>
      <c r="U28" s="134">
        <v>1.401791</v>
      </c>
      <c r="V28" s="136">
        <v>0</v>
      </c>
      <c r="W28" s="136">
        <v>0</v>
      </c>
    </row>
    <row r="29" spans="1:23" x14ac:dyDescent="0.3">
      <c r="A29" s="413"/>
      <c r="B29" s="381"/>
      <c r="C29" s="264" t="s">
        <v>123</v>
      </c>
      <c r="D29" s="264" t="s">
        <v>123</v>
      </c>
      <c r="E29" s="264" t="s">
        <v>123</v>
      </c>
      <c r="F29" s="264" t="s">
        <v>123</v>
      </c>
      <c r="G29" s="26" t="s">
        <v>0</v>
      </c>
      <c r="H29" s="28">
        <v>0</v>
      </c>
      <c r="I29" s="28">
        <v>0</v>
      </c>
      <c r="J29" s="28">
        <v>0</v>
      </c>
      <c r="K29" s="28">
        <v>0</v>
      </c>
      <c r="L29" s="28">
        <f t="shared" ref="L29:U29" si="0">SUM(L21:L28)</f>
        <v>21.000001400000002</v>
      </c>
      <c r="M29" s="28">
        <f>SUM(M21:M28)</f>
        <v>28.000003</v>
      </c>
      <c r="N29" s="28">
        <f>SUM(N21:N28)</f>
        <v>37.999998000000012</v>
      </c>
      <c r="O29" s="27">
        <f>SUM(O21:O28)</f>
        <v>39.999998000000005</v>
      </c>
      <c r="P29" s="28">
        <f>SUM(P21:P28)</f>
        <v>33.999999999999993</v>
      </c>
      <c r="Q29" s="247"/>
      <c r="R29" s="247"/>
      <c r="S29" s="248"/>
      <c r="T29" s="247"/>
      <c r="U29" s="28">
        <f t="shared" si="0"/>
        <v>30.999995999999999</v>
      </c>
      <c r="V29" s="28">
        <v>0</v>
      </c>
      <c r="W29" s="28">
        <v>0</v>
      </c>
    </row>
    <row r="30" spans="1:23" x14ac:dyDescent="0.3">
      <c r="A30" s="388" t="s">
        <v>28</v>
      </c>
      <c r="B30" s="391" t="s">
        <v>26</v>
      </c>
      <c r="C30" s="274" t="s">
        <v>123</v>
      </c>
      <c r="D30" s="274" t="s">
        <v>123</v>
      </c>
      <c r="E30" s="274" t="s">
        <v>123</v>
      </c>
      <c r="F30" s="274" t="s">
        <v>123</v>
      </c>
      <c r="G30" s="36" t="s">
        <v>25</v>
      </c>
      <c r="H30" s="139">
        <v>0</v>
      </c>
      <c r="I30" s="139">
        <v>0</v>
      </c>
      <c r="J30" s="139">
        <v>0</v>
      </c>
      <c r="K30" s="139">
        <v>0</v>
      </c>
      <c r="L30" s="139">
        <v>3.532944338048301</v>
      </c>
      <c r="M30" s="139">
        <v>3.532944338048301</v>
      </c>
      <c r="N30" s="139">
        <v>7.065888676096602</v>
      </c>
      <c r="O30" s="131">
        <v>7.065888676096602</v>
      </c>
      <c r="P30" s="139">
        <v>7.065888676096602</v>
      </c>
      <c r="Q30" s="242"/>
      <c r="R30" s="242"/>
      <c r="S30" s="62"/>
      <c r="T30" s="242"/>
      <c r="U30" s="139">
        <v>3.532944338048301</v>
      </c>
      <c r="V30" s="139">
        <v>0</v>
      </c>
      <c r="W30" s="139">
        <v>0</v>
      </c>
    </row>
    <row r="31" spans="1:23" x14ac:dyDescent="0.3">
      <c r="A31" s="389"/>
      <c r="B31" s="392"/>
      <c r="C31" s="274" t="s">
        <v>123</v>
      </c>
      <c r="D31" s="274" t="s">
        <v>123</v>
      </c>
      <c r="E31" s="274" t="s">
        <v>123</v>
      </c>
      <c r="F31" s="274" t="s">
        <v>123</v>
      </c>
      <c r="G31" s="36" t="s">
        <v>24</v>
      </c>
      <c r="H31" s="139">
        <v>0</v>
      </c>
      <c r="I31" s="139">
        <v>0</v>
      </c>
      <c r="J31" s="139">
        <v>0</v>
      </c>
      <c r="K31" s="139">
        <v>0</v>
      </c>
      <c r="L31" s="149">
        <v>1.710743266758203</v>
      </c>
      <c r="M31" s="149">
        <v>1.710743266758203</v>
      </c>
      <c r="N31" s="149">
        <v>3.421486533516406</v>
      </c>
      <c r="O31" s="140">
        <v>3.421486533516406</v>
      </c>
      <c r="P31" s="149">
        <v>3.421486533516406</v>
      </c>
      <c r="Q31" s="242"/>
      <c r="R31" s="242"/>
      <c r="S31" s="62"/>
      <c r="T31" s="242"/>
      <c r="U31" s="149">
        <v>1.710743266758203</v>
      </c>
      <c r="V31" s="139">
        <v>0</v>
      </c>
      <c r="W31" s="139">
        <v>0</v>
      </c>
    </row>
    <row r="32" spans="1:23" x14ac:dyDescent="0.3">
      <c r="A32" s="389"/>
      <c r="B32" s="392"/>
      <c r="C32" s="274" t="s">
        <v>123</v>
      </c>
      <c r="D32" s="274" t="s">
        <v>123</v>
      </c>
      <c r="E32" s="274" t="s">
        <v>123</v>
      </c>
      <c r="F32" s="274" t="s">
        <v>123</v>
      </c>
      <c r="G32" s="36" t="s">
        <v>23</v>
      </c>
      <c r="H32" s="139">
        <v>0</v>
      </c>
      <c r="I32" s="139">
        <v>0</v>
      </c>
      <c r="J32" s="139">
        <v>0</v>
      </c>
      <c r="K32" s="139">
        <v>0</v>
      </c>
      <c r="L32" s="149">
        <v>2.3207841704146157E-4</v>
      </c>
      <c r="M32" s="149">
        <v>2.3207841704146157E-4</v>
      </c>
      <c r="N32" s="149">
        <v>4.6415683408292314E-4</v>
      </c>
      <c r="O32" s="140">
        <v>4.6415683408292314E-4</v>
      </c>
      <c r="P32" s="149">
        <v>4.6415683408292314E-4</v>
      </c>
      <c r="Q32" s="149"/>
      <c r="R32" s="149"/>
      <c r="S32" s="140"/>
      <c r="T32" s="149"/>
      <c r="U32" s="149">
        <v>2.3207841704146157E-4</v>
      </c>
      <c r="V32" s="139">
        <v>0</v>
      </c>
      <c r="W32" s="139">
        <v>0</v>
      </c>
    </row>
    <row r="33" spans="1:23" x14ac:dyDescent="0.3">
      <c r="A33" s="389"/>
      <c r="B33" s="392"/>
      <c r="C33" s="274" t="s">
        <v>123</v>
      </c>
      <c r="D33" s="274" t="s">
        <v>123</v>
      </c>
      <c r="E33" s="274" t="s">
        <v>123</v>
      </c>
      <c r="F33" s="274" t="s">
        <v>123</v>
      </c>
      <c r="G33" s="36" t="s">
        <v>22</v>
      </c>
      <c r="H33" s="139">
        <v>0</v>
      </c>
      <c r="I33" s="139">
        <v>0</v>
      </c>
      <c r="J33" s="139">
        <v>0</v>
      </c>
      <c r="K33" s="139">
        <v>0</v>
      </c>
      <c r="L33" s="149">
        <v>0.67090293930206923</v>
      </c>
      <c r="M33" s="149">
        <v>0.67090293930206923</v>
      </c>
      <c r="N33" s="149">
        <v>1.3418058786041385</v>
      </c>
      <c r="O33" s="140">
        <v>1.3418058786041385</v>
      </c>
      <c r="P33" s="149">
        <v>1.3418058786041385</v>
      </c>
      <c r="Q33" s="242"/>
      <c r="R33" s="242"/>
      <c r="S33" s="62"/>
      <c r="T33" s="242"/>
      <c r="U33" s="149">
        <v>0.67090293930206923</v>
      </c>
      <c r="V33" s="139">
        <v>0</v>
      </c>
      <c r="W33" s="139">
        <v>0</v>
      </c>
    </row>
    <row r="34" spans="1:23" x14ac:dyDescent="0.3">
      <c r="A34" s="389"/>
      <c r="B34" s="392"/>
      <c r="C34" s="274" t="s">
        <v>123</v>
      </c>
      <c r="D34" s="274" t="s">
        <v>123</v>
      </c>
      <c r="E34" s="274" t="s">
        <v>123</v>
      </c>
      <c r="F34" s="274" t="s">
        <v>123</v>
      </c>
      <c r="G34" s="36" t="s">
        <v>21</v>
      </c>
      <c r="H34" s="139">
        <v>0</v>
      </c>
      <c r="I34" s="139">
        <v>0</v>
      </c>
      <c r="J34" s="139">
        <v>0</v>
      </c>
      <c r="K34" s="139">
        <v>0</v>
      </c>
      <c r="L34" s="149">
        <v>0.31837081012008966</v>
      </c>
      <c r="M34" s="149">
        <v>0.31837081012008966</v>
      </c>
      <c r="N34" s="149">
        <v>0.63674162024017933</v>
      </c>
      <c r="O34" s="140">
        <v>0.63674162024017933</v>
      </c>
      <c r="P34" s="149">
        <v>0.63674162024017933</v>
      </c>
      <c r="Q34" s="242"/>
      <c r="R34" s="242"/>
      <c r="S34" s="62"/>
      <c r="T34" s="242"/>
      <c r="U34" s="149">
        <v>0.31837081012008966</v>
      </c>
      <c r="V34" s="139">
        <v>0</v>
      </c>
      <c r="W34" s="139">
        <v>0</v>
      </c>
    </row>
    <row r="35" spans="1:23" x14ac:dyDescent="0.3">
      <c r="A35" s="389"/>
      <c r="B35" s="392"/>
      <c r="C35" s="274" t="s">
        <v>123</v>
      </c>
      <c r="D35" s="274" t="s">
        <v>123</v>
      </c>
      <c r="E35" s="274" t="s">
        <v>123</v>
      </c>
      <c r="F35" s="274" t="s">
        <v>123</v>
      </c>
      <c r="G35" s="36" t="s">
        <v>20</v>
      </c>
      <c r="H35" s="139">
        <v>0</v>
      </c>
      <c r="I35" s="139">
        <v>0</v>
      </c>
      <c r="J35" s="139">
        <v>0</v>
      </c>
      <c r="K35" s="139">
        <v>0</v>
      </c>
      <c r="L35" s="149">
        <v>1.8216598149530898</v>
      </c>
      <c r="M35" s="149">
        <v>1.8216598149530898</v>
      </c>
      <c r="N35" s="149">
        <v>3.6433196299061796</v>
      </c>
      <c r="O35" s="140">
        <v>3.6433196299061796</v>
      </c>
      <c r="P35" s="149">
        <v>3.6433196299061796</v>
      </c>
      <c r="Q35" s="242"/>
      <c r="R35" s="242"/>
      <c r="S35" s="62"/>
      <c r="T35" s="242"/>
      <c r="U35" s="149">
        <v>1.8216598149530898</v>
      </c>
      <c r="V35" s="139">
        <v>0</v>
      </c>
      <c r="W35" s="139">
        <v>0</v>
      </c>
    </row>
    <row r="36" spans="1:23" x14ac:dyDescent="0.3">
      <c r="A36" s="389"/>
      <c r="B36" s="392"/>
      <c r="C36" s="274" t="s">
        <v>123</v>
      </c>
      <c r="D36" s="274" t="s">
        <v>123</v>
      </c>
      <c r="E36" s="274" t="s">
        <v>123</v>
      </c>
      <c r="F36" s="274" t="s">
        <v>123</v>
      </c>
      <c r="G36" s="36" t="s">
        <v>19</v>
      </c>
      <c r="H36" s="139">
        <v>0</v>
      </c>
      <c r="I36" s="139">
        <v>0</v>
      </c>
      <c r="J36" s="139">
        <v>0</v>
      </c>
      <c r="K36" s="139">
        <v>0</v>
      </c>
      <c r="L36" s="149">
        <v>0.8928180374753012</v>
      </c>
      <c r="M36" s="149">
        <v>0.8928180374753012</v>
      </c>
      <c r="N36" s="149">
        <v>1.7856360749506024</v>
      </c>
      <c r="O36" s="140">
        <v>1.7856360749506024</v>
      </c>
      <c r="P36" s="149">
        <v>1.7856360749506024</v>
      </c>
      <c r="Q36" s="149"/>
      <c r="R36" s="149"/>
      <c r="S36" s="140"/>
      <c r="T36" s="149"/>
      <c r="U36" s="149">
        <v>0.8928180374753012</v>
      </c>
      <c r="V36" s="139">
        <v>0</v>
      </c>
      <c r="W36" s="139">
        <v>0</v>
      </c>
    </row>
    <row r="37" spans="1:23" x14ac:dyDescent="0.3">
      <c r="A37" s="389"/>
      <c r="B37" s="392"/>
      <c r="C37" s="274" t="s">
        <v>123</v>
      </c>
      <c r="D37" s="274" t="s">
        <v>123</v>
      </c>
      <c r="E37" s="274" t="s">
        <v>123</v>
      </c>
      <c r="F37" s="274" t="s">
        <v>123</v>
      </c>
      <c r="G37" s="36" t="s">
        <v>1</v>
      </c>
      <c r="H37" s="139">
        <v>0</v>
      </c>
      <c r="I37" s="139">
        <v>0</v>
      </c>
      <c r="J37" s="139">
        <v>0</v>
      </c>
      <c r="K37" s="139">
        <v>0</v>
      </c>
      <c r="L37" s="149">
        <v>2.0523303861579043</v>
      </c>
      <c r="M37" s="149">
        <v>2.0523303861579043</v>
      </c>
      <c r="N37" s="149">
        <v>4.1046607723158086</v>
      </c>
      <c r="O37" s="140">
        <v>4.1046607723158086</v>
      </c>
      <c r="P37" s="149">
        <v>4.1046607723158086</v>
      </c>
      <c r="Q37" s="242"/>
      <c r="R37" s="242"/>
      <c r="S37" s="62"/>
      <c r="T37" s="242"/>
      <c r="U37" s="149">
        <v>2.0523303861579043</v>
      </c>
      <c r="V37" s="139">
        <v>0</v>
      </c>
      <c r="W37" s="139">
        <v>0</v>
      </c>
    </row>
    <row r="38" spans="1:23" x14ac:dyDescent="0.3">
      <c r="A38" s="390"/>
      <c r="B38" s="393"/>
      <c r="C38" s="277" t="s">
        <v>123</v>
      </c>
      <c r="D38" s="277" t="s">
        <v>123</v>
      </c>
      <c r="E38" s="277" t="s">
        <v>123</v>
      </c>
      <c r="F38" s="277" t="s">
        <v>123</v>
      </c>
      <c r="G38" s="36" t="s">
        <v>0</v>
      </c>
      <c r="H38" s="34">
        <v>0</v>
      </c>
      <c r="I38" s="34">
        <v>0</v>
      </c>
      <c r="J38" s="34">
        <v>0</v>
      </c>
      <c r="K38" s="34">
        <v>0</v>
      </c>
      <c r="L38" s="34">
        <f t="shared" ref="L38:U38" si="1">SUM(L30:L37)</f>
        <v>11.000001671231999</v>
      </c>
      <c r="M38" s="34">
        <f>SUM(M30:M37)</f>
        <v>11.000001671231999</v>
      </c>
      <c r="N38" s="34">
        <f>SUM(N30:N37)</f>
        <v>22.000003342463998</v>
      </c>
      <c r="O38" s="35">
        <f>SUM(O30:O37)</f>
        <v>22.000003342463998</v>
      </c>
      <c r="P38" s="34">
        <f>SUM(P30:P37)</f>
        <v>22.000003342463998</v>
      </c>
      <c r="Q38" s="255"/>
      <c r="R38" s="255"/>
      <c r="S38" s="63"/>
      <c r="T38" s="255"/>
      <c r="U38" s="34">
        <f t="shared" si="1"/>
        <v>11.000001671231999</v>
      </c>
      <c r="V38" s="34">
        <v>0</v>
      </c>
      <c r="W38" s="34">
        <v>0</v>
      </c>
    </row>
    <row r="39" spans="1:23" x14ac:dyDescent="0.3">
      <c r="A39" s="379" t="s">
        <v>27</v>
      </c>
      <c r="B39" s="379" t="s">
        <v>26</v>
      </c>
      <c r="C39" s="275" t="s">
        <v>123</v>
      </c>
      <c r="D39" s="275" t="s">
        <v>123</v>
      </c>
      <c r="E39" s="275" t="s">
        <v>123</v>
      </c>
      <c r="F39" s="275" t="s">
        <v>123</v>
      </c>
      <c r="G39" s="26" t="s">
        <v>25</v>
      </c>
      <c r="H39" s="136">
        <v>0</v>
      </c>
      <c r="I39" s="136">
        <v>0</v>
      </c>
      <c r="J39" s="136">
        <v>0</v>
      </c>
      <c r="K39" s="136">
        <v>0</v>
      </c>
      <c r="L39" s="136">
        <v>7.2481580000000001</v>
      </c>
      <c r="M39" s="136">
        <v>11.832039999999999</v>
      </c>
      <c r="N39" s="136">
        <v>12.35528</v>
      </c>
      <c r="O39" s="131">
        <v>12.15934</v>
      </c>
      <c r="P39" s="136">
        <v>11.39603</v>
      </c>
      <c r="Q39" s="246"/>
      <c r="R39" s="246"/>
      <c r="S39" s="62"/>
      <c r="T39" s="246"/>
      <c r="U39" s="136">
        <v>5.3702509999999997</v>
      </c>
      <c r="V39" s="136">
        <v>0</v>
      </c>
      <c r="W39" s="136">
        <v>0</v>
      </c>
    </row>
    <row r="40" spans="1:23" x14ac:dyDescent="0.3">
      <c r="A40" s="380"/>
      <c r="B40" s="380"/>
      <c r="C40" s="276" t="s">
        <v>123</v>
      </c>
      <c r="D40" s="276" t="s">
        <v>123</v>
      </c>
      <c r="E40" s="276" t="s">
        <v>123</v>
      </c>
      <c r="F40" s="276" t="s">
        <v>123</v>
      </c>
      <c r="G40" s="26" t="s">
        <v>24</v>
      </c>
      <c r="H40" s="136">
        <v>0</v>
      </c>
      <c r="I40" s="136">
        <v>0</v>
      </c>
      <c r="J40" s="136">
        <v>0</v>
      </c>
      <c r="K40" s="136">
        <v>0</v>
      </c>
      <c r="L40" s="134">
        <v>4.6850170000000002</v>
      </c>
      <c r="M40" s="134">
        <v>6.236281</v>
      </c>
      <c r="N40" s="134">
        <v>6.4318840000000002</v>
      </c>
      <c r="O40" s="135">
        <v>5.8229329999999999</v>
      </c>
      <c r="P40" s="134">
        <v>5.3244530000000001</v>
      </c>
      <c r="Q40" s="246"/>
      <c r="R40" s="246"/>
      <c r="S40" s="62"/>
      <c r="T40" s="246"/>
      <c r="U40" s="134">
        <v>2.9325359999999998</v>
      </c>
      <c r="V40" s="136">
        <v>0</v>
      </c>
      <c r="W40" s="136">
        <v>0</v>
      </c>
    </row>
    <row r="41" spans="1:23" x14ac:dyDescent="0.3">
      <c r="A41" s="380"/>
      <c r="B41" s="380"/>
      <c r="C41" s="276" t="s">
        <v>123</v>
      </c>
      <c r="D41" s="276" t="s">
        <v>123</v>
      </c>
      <c r="E41" s="276" t="s">
        <v>123</v>
      </c>
      <c r="F41" s="276" t="s">
        <v>123</v>
      </c>
      <c r="G41" s="26" t="s">
        <v>23</v>
      </c>
      <c r="H41" s="136">
        <v>0</v>
      </c>
      <c r="I41" s="136">
        <v>0</v>
      </c>
      <c r="J41" s="136">
        <v>0</v>
      </c>
      <c r="K41" s="136">
        <v>0</v>
      </c>
      <c r="L41" s="134">
        <v>6.0749999999999997E-4</v>
      </c>
      <c r="M41" s="134">
        <v>9.4359999999999995E-4</v>
      </c>
      <c r="N41" s="134">
        <v>1.044E-3</v>
      </c>
      <c r="O41" s="135">
        <v>1.0229E-3</v>
      </c>
      <c r="P41" s="134">
        <v>7.8850000000000003E-4</v>
      </c>
      <c r="Q41" s="134"/>
      <c r="R41" s="134"/>
      <c r="S41" s="135"/>
      <c r="T41" s="134"/>
      <c r="U41" s="134">
        <v>2.5680000000000001E-4</v>
      </c>
      <c r="V41" s="136">
        <v>0</v>
      </c>
      <c r="W41" s="136">
        <v>0</v>
      </c>
    </row>
    <row r="42" spans="1:23" x14ac:dyDescent="0.3">
      <c r="A42" s="380"/>
      <c r="B42" s="380"/>
      <c r="C42" s="276" t="s">
        <v>123</v>
      </c>
      <c r="D42" s="276" t="s">
        <v>123</v>
      </c>
      <c r="E42" s="276" t="s">
        <v>123</v>
      </c>
      <c r="F42" s="276" t="s">
        <v>123</v>
      </c>
      <c r="G42" s="26" t="s">
        <v>22</v>
      </c>
      <c r="H42" s="136">
        <v>0</v>
      </c>
      <c r="I42" s="136">
        <v>0</v>
      </c>
      <c r="J42" s="136">
        <v>0</v>
      </c>
      <c r="K42" s="136">
        <v>0</v>
      </c>
      <c r="L42" s="134">
        <v>1.9336990000000001</v>
      </c>
      <c r="M42" s="134">
        <v>2.4489019999999999</v>
      </c>
      <c r="N42" s="134">
        <v>2.4388019999999999</v>
      </c>
      <c r="O42" s="135">
        <v>2.291137</v>
      </c>
      <c r="P42" s="134">
        <v>2.1222829999999999</v>
      </c>
      <c r="Q42" s="134"/>
      <c r="R42" s="134"/>
      <c r="S42" s="135"/>
      <c r="T42" s="134"/>
      <c r="U42" s="134">
        <v>1.450078</v>
      </c>
      <c r="V42" s="136">
        <v>0</v>
      </c>
      <c r="W42" s="136">
        <v>0</v>
      </c>
    </row>
    <row r="43" spans="1:23" x14ac:dyDescent="0.3">
      <c r="A43" s="380"/>
      <c r="B43" s="380"/>
      <c r="C43" s="276" t="s">
        <v>123</v>
      </c>
      <c r="D43" s="276" t="s">
        <v>123</v>
      </c>
      <c r="E43" s="276" t="s">
        <v>123</v>
      </c>
      <c r="F43" s="276" t="s">
        <v>123</v>
      </c>
      <c r="G43" s="26" t="s">
        <v>21</v>
      </c>
      <c r="H43" s="136">
        <v>0</v>
      </c>
      <c r="I43" s="136">
        <v>0</v>
      </c>
      <c r="J43" s="136">
        <v>0</v>
      </c>
      <c r="K43" s="136">
        <v>0</v>
      </c>
      <c r="L43" s="134">
        <v>0.58559519999999998</v>
      </c>
      <c r="M43" s="134">
        <v>1.2595860000000001</v>
      </c>
      <c r="N43" s="134">
        <v>1.257117</v>
      </c>
      <c r="O43" s="135">
        <v>1.103629</v>
      </c>
      <c r="P43" s="134">
        <v>0.91702649999999997</v>
      </c>
      <c r="Q43" s="256"/>
      <c r="R43" s="256"/>
      <c r="S43" s="257"/>
      <c r="T43" s="256"/>
      <c r="U43" s="134">
        <v>0.44613960000000003</v>
      </c>
      <c r="V43" s="136">
        <v>0</v>
      </c>
      <c r="W43" s="136">
        <v>0</v>
      </c>
    </row>
    <row r="44" spans="1:23" x14ac:dyDescent="0.3">
      <c r="A44" s="380"/>
      <c r="B44" s="380"/>
      <c r="C44" s="276" t="s">
        <v>123</v>
      </c>
      <c r="D44" s="276" t="s">
        <v>123</v>
      </c>
      <c r="E44" s="276" t="s">
        <v>123</v>
      </c>
      <c r="F44" s="276" t="s">
        <v>123</v>
      </c>
      <c r="G44" s="26" t="s">
        <v>20</v>
      </c>
      <c r="H44" s="136">
        <v>0</v>
      </c>
      <c r="I44" s="136">
        <v>0</v>
      </c>
      <c r="J44" s="136">
        <v>0</v>
      </c>
      <c r="K44" s="136">
        <v>0</v>
      </c>
      <c r="L44" s="134">
        <v>3.1982409999999999</v>
      </c>
      <c r="M44" s="134">
        <v>6.6664649999999996</v>
      </c>
      <c r="N44" s="134">
        <v>6.5027489999999997</v>
      </c>
      <c r="O44" s="135">
        <v>6.2637049999999999</v>
      </c>
      <c r="P44" s="134">
        <v>4.9410499999999997</v>
      </c>
      <c r="Q44" s="256"/>
      <c r="R44" s="256"/>
      <c r="S44" s="257"/>
      <c r="T44" s="256"/>
      <c r="U44" s="134">
        <v>1.218882</v>
      </c>
      <c r="V44" s="136">
        <v>0</v>
      </c>
      <c r="W44" s="136">
        <v>0</v>
      </c>
    </row>
    <row r="45" spans="1:23" x14ac:dyDescent="0.3">
      <c r="A45" s="380"/>
      <c r="B45" s="380"/>
      <c r="C45" s="276" t="s">
        <v>123</v>
      </c>
      <c r="D45" s="276" t="s">
        <v>123</v>
      </c>
      <c r="E45" s="276" t="s">
        <v>123</v>
      </c>
      <c r="F45" s="276" t="s">
        <v>123</v>
      </c>
      <c r="G45" s="26" t="s">
        <v>19</v>
      </c>
      <c r="H45" s="136">
        <v>0</v>
      </c>
      <c r="I45" s="136">
        <v>0</v>
      </c>
      <c r="J45" s="136">
        <v>0</v>
      </c>
      <c r="K45" s="136">
        <v>0</v>
      </c>
      <c r="L45" s="134">
        <v>1.6949529999999999</v>
      </c>
      <c r="M45" s="134">
        <v>3.2514289999999999</v>
      </c>
      <c r="N45" s="134">
        <v>3.3682150000000002</v>
      </c>
      <c r="O45" s="135">
        <v>3.0117780000000001</v>
      </c>
      <c r="P45" s="134">
        <v>2.3580800000000002</v>
      </c>
      <c r="Q45" s="256"/>
      <c r="R45" s="256"/>
      <c r="S45" s="257"/>
      <c r="T45" s="256"/>
      <c r="U45" s="134">
        <v>0.62134670000000003</v>
      </c>
      <c r="V45" s="136">
        <v>0</v>
      </c>
      <c r="W45" s="136">
        <v>0</v>
      </c>
    </row>
    <row r="46" spans="1:23" x14ac:dyDescent="0.3">
      <c r="A46" s="380"/>
      <c r="B46" s="380"/>
      <c r="C46" s="276" t="s">
        <v>123</v>
      </c>
      <c r="D46" s="276" t="s">
        <v>123</v>
      </c>
      <c r="E46" s="276" t="s">
        <v>123</v>
      </c>
      <c r="F46" s="276" t="s">
        <v>123</v>
      </c>
      <c r="G46" s="26" t="s">
        <v>1</v>
      </c>
      <c r="H46" s="136">
        <v>0</v>
      </c>
      <c r="I46" s="136">
        <v>0</v>
      </c>
      <c r="J46" s="136">
        <v>0</v>
      </c>
      <c r="K46" s="136">
        <v>0</v>
      </c>
      <c r="L46" s="134">
        <v>4.9817650000000002</v>
      </c>
      <c r="M46" s="134">
        <v>7.1945709999999998</v>
      </c>
      <c r="N46" s="134">
        <v>7.4945399999999998</v>
      </c>
      <c r="O46" s="135">
        <v>6.8672930000000001</v>
      </c>
      <c r="P46" s="134">
        <v>6.022716</v>
      </c>
      <c r="Q46" s="256"/>
      <c r="R46" s="256"/>
      <c r="S46" s="257"/>
      <c r="T46" s="256"/>
      <c r="U46" s="134">
        <v>2.7383929999999999</v>
      </c>
      <c r="V46" s="136">
        <v>0</v>
      </c>
      <c r="W46" s="136">
        <v>0</v>
      </c>
    </row>
    <row r="47" spans="1:23" x14ac:dyDescent="0.3">
      <c r="A47" s="381"/>
      <c r="B47" s="381"/>
      <c r="C47" s="269" t="s">
        <v>123</v>
      </c>
      <c r="D47" s="269" t="s">
        <v>123</v>
      </c>
      <c r="E47" s="269" t="s">
        <v>123</v>
      </c>
      <c r="F47" s="269" t="s">
        <v>123</v>
      </c>
      <c r="G47" s="26" t="s">
        <v>0</v>
      </c>
      <c r="H47" s="28">
        <v>0</v>
      </c>
      <c r="I47" s="28">
        <v>0</v>
      </c>
      <c r="J47" s="28">
        <v>0</v>
      </c>
      <c r="K47" s="28">
        <v>0</v>
      </c>
      <c r="L47" s="28">
        <f t="shared" ref="L47:U47" si="2">SUM(L39:L46)</f>
        <v>24.328035699999997</v>
      </c>
      <c r="M47" s="28">
        <f>SUM(M39:M46)</f>
        <v>38.8902176</v>
      </c>
      <c r="N47" s="28">
        <f>SUM(N39:N46)</f>
        <v>39.849631000000002</v>
      </c>
      <c r="O47" s="27">
        <f>SUM(O39:O46)</f>
        <v>37.520837900000004</v>
      </c>
      <c r="P47" s="28">
        <f>SUM(P39:P46)</f>
        <v>33.082427000000003</v>
      </c>
      <c r="Q47" s="247"/>
      <c r="R47" s="247"/>
      <c r="S47" s="248"/>
      <c r="T47" s="247"/>
      <c r="U47" s="28">
        <f t="shared" si="2"/>
        <v>14.7778831</v>
      </c>
      <c r="V47" s="28">
        <v>0</v>
      </c>
      <c r="W47" s="28">
        <v>0</v>
      </c>
    </row>
    <row r="48" spans="1:23" x14ac:dyDescent="0.3">
      <c r="A48" s="414" t="s">
        <v>114</v>
      </c>
      <c r="B48" s="415"/>
      <c r="C48" s="270" t="s">
        <v>123</v>
      </c>
      <c r="D48" s="270" t="s">
        <v>123</v>
      </c>
      <c r="E48" s="270" t="s">
        <v>123</v>
      </c>
      <c r="F48" s="271" t="s">
        <v>123</v>
      </c>
      <c r="G48" s="132" t="s">
        <v>25</v>
      </c>
      <c r="H48" s="146">
        <f t="shared" ref="H48:W49" si="3">SUM(H12,H21,H30,H39)</f>
        <v>9.3383264541625977</v>
      </c>
      <c r="I48" s="146">
        <f t="shared" si="3"/>
        <v>8.59</v>
      </c>
      <c r="J48" s="146">
        <f t="shared" si="3"/>
        <v>9.26</v>
      </c>
      <c r="K48" s="146">
        <f t="shared" si="3"/>
        <v>9.9600000000000009</v>
      </c>
      <c r="L48" s="146">
        <f t="shared" si="3"/>
        <v>33.111682338048297</v>
      </c>
      <c r="M48" s="146">
        <f t="shared" si="3"/>
        <v>41.862424338048299</v>
      </c>
      <c r="N48" s="146">
        <f t="shared" si="3"/>
        <v>51.462688676096597</v>
      </c>
      <c r="O48" s="147">
        <f t="shared" si="3"/>
        <v>52.291568676096603</v>
      </c>
      <c r="P48" s="146">
        <f t="shared" si="3"/>
        <v>48.2038086760966</v>
      </c>
      <c r="Q48" s="146"/>
      <c r="R48" s="146"/>
      <c r="S48" s="147"/>
      <c r="T48" s="146"/>
      <c r="U48" s="146">
        <f t="shared" si="3"/>
        <v>36.517855338048307</v>
      </c>
      <c r="V48" s="146">
        <f t="shared" si="3"/>
        <v>9.26</v>
      </c>
      <c r="W48" s="146">
        <f t="shared" si="3"/>
        <v>9.02</v>
      </c>
    </row>
    <row r="49" spans="1:23" x14ac:dyDescent="0.3">
      <c r="A49" s="416"/>
      <c r="B49" s="417"/>
      <c r="C49" s="272" t="s">
        <v>123</v>
      </c>
      <c r="D49" s="272" t="s">
        <v>123</v>
      </c>
      <c r="E49" s="272" t="s">
        <v>123</v>
      </c>
      <c r="F49" s="273" t="s">
        <v>123</v>
      </c>
      <c r="G49" s="129" t="s">
        <v>24</v>
      </c>
      <c r="H49" s="146">
        <f t="shared" si="3"/>
        <v>11.126070022583008</v>
      </c>
      <c r="I49" s="146">
        <f t="shared" si="3"/>
        <v>8.94</v>
      </c>
      <c r="J49" s="146">
        <f t="shared" si="3"/>
        <v>9.6300000000000008</v>
      </c>
      <c r="K49" s="146">
        <f t="shared" si="3"/>
        <v>10.36</v>
      </c>
      <c r="L49" s="146">
        <f t="shared" si="3"/>
        <v>21.328919266758206</v>
      </c>
      <c r="M49" s="146">
        <f t="shared" si="3"/>
        <v>24.451236266758201</v>
      </c>
      <c r="N49" s="146">
        <f t="shared" si="3"/>
        <v>28.179086533516408</v>
      </c>
      <c r="O49" s="147">
        <f t="shared" si="3"/>
        <v>27.850435533516404</v>
      </c>
      <c r="P49" s="146">
        <f t="shared" si="3"/>
        <v>26.261053533516403</v>
      </c>
      <c r="Q49" s="146"/>
      <c r="R49" s="146"/>
      <c r="S49" s="147"/>
      <c r="T49" s="146"/>
      <c r="U49" s="146">
        <f t="shared" si="3"/>
        <v>21.117942266758202</v>
      </c>
      <c r="V49" s="146">
        <f t="shared" si="3"/>
        <v>9.6300000000000008</v>
      </c>
      <c r="W49" s="146">
        <f t="shared" si="3"/>
        <v>9.3800000000000008</v>
      </c>
    </row>
    <row r="50" spans="1:23" x14ac:dyDescent="0.3">
      <c r="A50" s="416"/>
      <c r="B50" s="417"/>
      <c r="C50" s="272" t="s">
        <v>123</v>
      </c>
      <c r="D50" s="272" t="s">
        <v>123</v>
      </c>
      <c r="E50" s="272" t="s">
        <v>123</v>
      </c>
      <c r="F50" s="273" t="s">
        <v>123</v>
      </c>
      <c r="G50" s="148" t="s">
        <v>23</v>
      </c>
      <c r="H50" s="230" t="s">
        <v>4</v>
      </c>
      <c r="I50" s="231"/>
      <c r="J50" s="231"/>
      <c r="K50" s="231"/>
      <c r="L50" s="231"/>
      <c r="M50" s="231"/>
      <c r="N50" s="231"/>
      <c r="O50" s="231"/>
      <c r="P50" s="231"/>
      <c r="Q50" s="231"/>
      <c r="R50" s="231"/>
      <c r="S50" s="231"/>
      <c r="T50" s="231"/>
      <c r="U50" s="231"/>
      <c r="V50" s="231"/>
      <c r="W50" s="232"/>
    </row>
    <row r="51" spans="1:23" x14ac:dyDescent="0.3">
      <c r="A51" s="416"/>
      <c r="B51" s="417"/>
      <c r="C51" s="272" t="s">
        <v>123</v>
      </c>
      <c r="D51" s="272" t="s">
        <v>123</v>
      </c>
      <c r="E51" s="272" t="s">
        <v>123</v>
      </c>
      <c r="F51" s="273" t="s">
        <v>123</v>
      </c>
      <c r="G51" s="148" t="s">
        <v>22</v>
      </c>
      <c r="H51" s="233"/>
      <c r="I51" s="234"/>
      <c r="J51" s="234"/>
      <c r="K51" s="234"/>
      <c r="L51" s="234"/>
      <c r="M51" s="234"/>
      <c r="N51" s="234"/>
      <c r="O51" s="234"/>
      <c r="P51" s="234"/>
      <c r="Q51" s="234"/>
      <c r="R51" s="234"/>
      <c r="S51" s="234"/>
      <c r="T51" s="234"/>
      <c r="U51" s="234"/>
      <c r="V51" s="234"/>
      <c r="W51" s="235"/>
    </row>
    <row r="52" spans="1:23" x14ac:dyDescent="0.3">
      <c r="A52" s="416"/>
      <c r="B52" s="417"/>
      <c r="C52" s="272" t="s">
        <v>123</v>
      </c>
      <c r="D52" s="272" t="s">
        <v>123</v>
      </c>
      <c r="E52" s="272" t="s">
        <v>123</v>
      </c>
      <c r="F52" s="273" t="s">
        <v>123</v>
      </c>
      <c r="G52" s="148" t="s">
        <v>21</v>
      </c>
      <c r="H52" s="233"/>
      <c r="I52" s="234"/>
      <c r="J52" s="234"/>
      <c r="K52" s="234"/>
      <c r="L52" s="234"/>
      <c r="M52" s="234"/>
      <c r="N52" s="234"/>
      <c r="O52" s="234"/>
      <c r="P52" s="234"/>
      <c r="Q52" s="234"/>
      <c r="R52" s="234"/>
      <c r="S52" s="234"/>
      <c r="T52" s="234"/>
      <c r="U52" s="234"/>
      <c r="V52" s="234"/>
      <c r="W52" s="235"/>
    </row>
    <row r="53" spans="1:23" x14ac:dyDescent="0.3">
      <c r="A53" s="416"/>
      <c r="B53" s="417"/>
      <c r="C53" s="272" t="s">
        <v>123</v>
      </c>
      <c r="D53" s="272" t="s">
        <v>123</v>
      </c>
      <c r="E53" s="272" t="s">
        <v>123</v>
      </c>
      <c r="F53" s="273" t="s">
        <v>123</v>
      </c>
      <c r="G53" s="148" t="s">
        <v>20</v>
      </c>
      <c r="H53" s="233"/>
      <c r="I53" s="234"/>
      <c r="J53" s="234"/>
      <c r="K53" s="234"/>
      <c r="L53" s="234"/>
      <c r="M53" s="234"/>
      <c r="N53" s="234"/>
      <c r="O53" s="234"/>
      <c r="P53" s="234"/>
      <c r="Q53" s="234"/>
      <c r="R53" s="234"/>
      <c r="S53" s="234"/>
      <c r="T53" s="234"/>
      <c r="U53" s="234"/>
      <c r="V53" s="234"/>
      <c r="W53" s="235"/>
    </row>
    <row r="54" spans="1:23" x14ac:dyDescent="0.3">
      <c r="A54" s="416"/>
      <c r="B54" s="417"/>
      <c r="C54" s="272" t="s">
        <v>123</v>
      </c>
      <c r="D54" s="272" t="s">
        <v>123</v>
      </c>
      <c r="E54" s="272" t="s">
        <v>123</v>
      </c>
      <c r="F54" s="273" t="s">
        <v>123</v>
      </c>
      <c r="G54" s="148" t="s">
        <v>19</v>
      </c>
      <c r="H54" s="236"/>
      <c r="I54" s="237"/>
      <c r="J54" s="237"/>
      <c r="K54" s="237"/>
      <c r="L54" s="237"/>
      <c r="M54" s="237"/>
      <c r="N54" s="237"/>
      <c r="O54" s="237"/>
      <c r="P54" s="237"/>
      <c r="Q54" s="237"/>
      <c r="R54" s="237"/>
      <c r="S54" s="237"/>
      <c r="T54" s="237"/>
      <c r="U54" s="237"/>
      <c r="V54" s="237"/>
      <c r="W54" s="238"/>
    </row>
    <row r="55" spans="1:23" x14ac:dyDescent="0.3">
      <c r="A55" s="416"/>
      <c r="B55" s="417"/>
      <c r="C55" s="272" t="s">
        <v>123</v>
      </c>
      <c r="D55" s="272" t="s">
        <v>123</v>
      </c>
      <c r="E55" s="272" t="s">
        <v>123</v>
      </c>
      <c r="F55" s="273" t="s">
        <v>123</v>
      </c>
      <c r="G55" s="129" t="s">
        <v>1</v>
      </c>
      <c r="H55" s="146">
        <f t="shared" ref="H55:W56" si="4">SUM(H19,H28,H37,H46)</f>
        <v>123.10189819335938</v>
      </c>
      <c r="I55" s="146">
        <f t="shared" si="4"/>
        <v>119.17</v>
      </c>
      <c r="J55" s="146">
        <f t="shared" si="4"/>
        <v>128.47</v>
      </c>
      <c r="K55" s="146">
        <f t="shared" si="4"/>
        <v>138.24</v>
      </c>
      <c r="L55" s="146">
        <f t="shared" si="4"/>
        <v>153.90369568615787</v>
      </c>
      <c r="M55" s="146">
        <f t="shared" si="4"/>
        <v>159.6330353861579</v>
      </c>
      <c r="N55" s="146">
        <f t="shared" si="4"/>
        <v>161.36752477231582</v>
      </c>
      <c r="O55" s="147">
        <f t="shared" si="4"/>
        <v>159.48071577231579</v>
      </c>
      <c r="P55" s="146">
        <f t="shared" si="4"/>
        <v>159.03482477231583</v>
      </c>
      <c r="Q55" s="146"/>
      <c r="R55" s="146"/>
      <c r="S55" s="147"/>
      <c r="T55" s="146"/>
      <c r="U55" s="146">
        <f t="shared" si="4"/>
        <v>147.3625143861579</v>
      </c>
      <c r="V55" s="146">
        <f t="shared" si="4"/>
        <v>128.43</v>
      </c>
      <c r="W55" s="146">
        <f t="shared" si="4"/>
        <v>125.17</v>
      </c>
    </row>
    <row r="56" spans="1:23" x14ac:dyDescent="0.3">
      <c r="A56" s="418"/>
      <c r="B56" s="419"/>
      <c r="C56" s="263">
        <f>'ELCC Results'!I6</f>
        <v>0.78369930144397071</v>
      </c>
      <c r="D56" s="263">
        <f>'ELCC Results'!J6</f>
        <v>0.79836673995658569</v>
      </c>
      <c r="E56" s="263">
        <f>'ELCC Results'!K6</f>
        <v>0.81512054054683358</v>
      </c>
      <c r="F56" s="263">
        <f>'ELCC Results'!L6</f>
        <v>0.85996584419880295</v>
      </c>
      <c r="G56" s="129" t="s">
        <v>0</v>
      </c>
      <c r="H56" s="144">
        <f t="shared" si="4"/>
        <v>195.63</v>
      </c>
      <c r="I56" s="144">
        <f t="shared" si="4"/>
        <v>186.2</v>
      </c>
      <c r="J56" s="144">
        <f t="shared" si="4"/>
        <v>200.73</v>
      </c>
      <c r="K56" s="144">
        <f t="shared" si="4"/>
        <v>215.99</v>
      </c>
      <c r="L56" s="144">
        <f t="shared" si="4"/>
        <v>284.33803877123199</v>
      </c>
      <c r="M56" s="144">
        <f t="shared" si="4"/>
        <v>310.88022227123201</v>
      </c>
      <c r="N56" s="144">
        <f t="shared" si="4"/>
        <v>331.179632342464</v>
      </c>
      <c r="O56" s="145">
        <f t="shared" si="4"/>
        <v>328.74083924246401</v>
      </c>
      <c r="P56" s="144">
        <f t="shared" si="4"/>
        <v>319.34243034246396</v>
      </c>
      <c r="Q56" s="182">
        <f>M56*C56</f>
        <v>243.63661302671088</v>
      </c>
      <c r="R56" s="182">
        <f t="shared" ref="R56:T56" si="5">N56*D56</f>
        <v>264.4028034132736</v>
      </c>
      <c r="S56" s="185">
        <f t="shared" si="5"/>
        <v>267.96341058313698</v>
      </c>
      <c r="T56" s="182">
        <f t="shared" si="5"/>
        <v>274.62358269795442</v>
      </c>
      <c r="U56" s="144">
        <f t="shared" si="4"/>
        <v>277.34788077123198</v>
      </c>
      <c r="V56" s="144">
        <f t="shared" si="4"/>
        <v>200.68</v>
      </c>
      <c r="W56" s="144">
        <f t="shared" si="4"/>
        <v>195.57</v>
      </c>
    </row>
    <row r="57" spans="1:23" x14ac:dyDescent="0.3">
      <c r="A57" s="143"/>
      <c r="B57" s="143"/>
      <c r="C57" s="143"/>
      <c r="D57" s="143"/>
      <c r="E57" s="143"/>
      <c r="F57" s="190"/>
      <c r="G57" s="143"/>
      <c r="H57" s="33"/>
      <c r="I57" s="33"/>
      <c r="J57" s="33"/>
      <c r="K57" s="33"/>
      <c r="L57" s="33"/>
      <c r="M57" s="33"/>
      <c r="N57" s="33"/>
      <c r="O57" s="33"/>
      <c r="P57" s="33"/>
      <c r="Q57" s="33"/>
      <c r="R57" s="33"/>
      <c r="S57" s="53"/>
      <c r="T57" s="33"/>
      <c r="U57" s="33"/>
      <c r="V57" s="33"/>
      <c r="W57" s="33"/>
    </row>
    <row r="58" spans="1:23" x14ac:dyDescent="0.3">
      <c r="A58" s="142" t="s">
        <v>113</v>
      </c>
      <c r="B58" s="141"/>
      <c r="C58" s="141"/>
      <c r="D58" s="141"/>
      <c r="E58" s="141"/>
      <c r="F58" s="191"/>
      <c r="G58" s="141"/>
      <c r="H58" s="30">
        <v>44562</v>
      </c>
      <c r="I58" s="30">
        <v>44593</v>
      </c>
      <c r="J58" s="30">
        <v>44621</v>
      </c>
      <c r="K58" s="30">
        <v>44652</v>
      </c>
      <c r="L58" s="30">
        <v>44682</v>
      </c>
      <c r="M58" s="30"/>
      <c r="N58" s="30"/>
      <c r="O58" s="30"/>
      <c r="P58" s="30"/>
      <c r="Q58" s="30">
        <v>44713</v>
      </c>
      <c r="R58" s="32">
        <v>44743</v>
      </c>
      <c r="S58" s="31">
        <v>44774</v>
      </c>
      <c r="T58" s="30">
        <v>44805</v>
      </c>
      <c r="U58" s="30">
        <v>44835</v>
      </c>
      <c r="V58" s="30">
        <v>44866</v>
      </c>
      <c r="W58" s="30">
        <v>44896</v>
      </c>
    </row>
    <row r="59" spans="1:23" x14ac:dyDescent="0.3">
      <c r="A59" s="405" t="s">
        <v>112</v>
      </c>
      <c r="B59" s="408" t="s">
        <v>110</v>
      </c>
      <c r="C59" s="201"/>
      <c r="D59" s="201"/>
      <c r="E59" s="201"/>
      <c r="F59" s="192"/>
      <c r="G59" s="36" t="s">
        <v>25</v>
      </c>
      <c r="H59" s="139">
        <v>0.22117999999999999</v>
      </c>
      <c r="I59" s="139">
        <v>0.22117999999999999</v>
      </c>
      <c r="J59" s="139">
        <v>0.22117999999999999</v>
      </c>
      <c r="K59" s="139">
        <v>0.32922000000000001</v>
      </c>
      <c r="L59" s="139">
        <v>0.48275600000000002</v>
      </c>
      <c r="M59" s="139"/>
      <c r="N59" s="139"/>
      <c r="O59" s="139"/>
      <c r="P59" s="139"/>
      <c r="Q59" s="139">
        <v>0.63439599999999996</v>
      </c>
      <c r="R59" s="139">
        <v>0.72572000000000003</v>
      </c>
      <c r="S59" s="131">
        <v>0.66935199999999995</v>
      </c>
      <c r="T59" s="139">
        <v>0.67041200000000001</v>
      </c>
      <c r="U59" s="139">
        <v>0.40288800000000002</v>
      </c>
      <c r="V59" s="139">
        <v>0.22117999999999999</v>
      </c>
      <c r="W59" s="139">
        <v>0.22117999999999999</v>
      </c>
    </row>
    <row r="60" spans="1:23" x14ac:dyDescent="0.3">
      <c r="A60" s="406"/>
      <c r="B60" s="409"/>
      <c r="C60" s="202"/>
      <c r="D60" s="202"/>
      <c r="E60" s="202"/>
      <c r="F60" s="193"/>
      <c r="G60" s="36" t="s">
        <v>24</v>
      </c>
      <c r="H60" s="138">
        <v>0.25046000000000002</v>
      </c>
      <c r="I60" s="138">
        <v>0.25046000000000002</v>
      </c>
      <c r="J60" s="138">
        <v>0.25046000000000002</v>
      </c>
      <c r="K60" s="138">
        <v>1.1138399999999999</v>
      </c>
      <c r="L60" s="138">
        <v>1.340856</v>
      </c>
      <c r="M60" s="138"/>
      <c r="N60" s="138"/>
      <c r="O60" s="138"/>
      <c r="P60" s="138"/>
      <c r="Q60" s="138">
        <v>1.7126079999999999</v>
      </c>
      <c r="R60" s="138">
        <v>1.78566</v>
      </c>
      <c r="S60" s="135">
        <v>1.702072</v>
      </c>
      <c r="T60" s="138">
        <v>1.5737479999999999</v>
      </c>
      <c r="U60" s="138">
        <v>1.05352</v>
      </c>
      <c r="V60" s="138">
        <v>0.25046000000000002</v>
      </c>
      <c r="W60" s="138">
        <v>0.25046000000000002</v>
      </c>
    </row>
    <row r="61" spans="1:23" x14ac:dyDescent="0.3">
      <c r="A61" s="406"/>
      <c r="B61" s="409"/>
      <c r="C61" s="202"/>
      <c r="D61" s="202"/>
      <c r="E61" s="202"/>
      <c r="F61" s="193"/>
      <c r="G61" s="36" t="s">
        <v>23</v>
      </c>
      <c r="H61" s="138">
        <v>7.7999999999999999E-4</v>
      </c>
      <c r="I61" s="138">
        <v>7.7999999999999999E-4</v>
      </c>
      <c r="J61" s="138">
        <v>7.7999999999999999E-4</v>
      </c>
      <c r="K61" s="138">
        <v>2.5000000000000001E-3</v>
      </c>
      <c r="L61" s="138">
        <v>6.1000000000000004E-3</v>
      </c>
      <c r="M61" s="138"/>
      <c r="N61" s="138"/>
      <c r="O61" s="138"/>
      <c r="P61" s="138"/>
      <c r="Q61" s="138">
        <v>7.7400000000000004E-3</v>
      </c>
      <c r="R61" s="138">
        <v>7.9600000000000001E-3</v>
      </c>
      <c r="S61" s="135">
        <v>7.7000000000000002E-3</v>
      </c>
      <c r="T61" s="138">
        <v>6.7200000000000003E-3</v>
      </c>
      <c r="U61" s="138">
        <v>3.8400000000000001E-3</v>
      </c>
      <c r="V61" s="138">
        <v>7.7999999999999999E-4</v>
      </c>
      <c r="W61" s="138">
        <v>7.7999999999999999E-4</v>
      </c>
    </row>
    <row r="62" spans="1:23" x14ac:dyDescent="0.3">
      <c r="A62" s="406"/>
      <c r="B62" s="409"/>
      <c r="C62" s="202"/>
      <c r="D62" s="202"/>
      <c r="E62" s="202"/>
      <c r="F62" s="193"/>
      <c r="G62" s="36" t="s">
        <v>22</v>
      </c>
      <c r="H62" s="138">
        <v>0.11694</v>
      </c>
      <c r="I62" s="138">
        <v>0.11694</v>
      </c>
      <c r="J62" s="138">
        <v>0.11694</v>
      </c>
      <c r="K62" s="138">
        <v>0.48898000000000003</v>
      </c>
      <c r="L62" s="138">
        <v>0.52454400000000001</v>
      </c>
      <c r="M62" s="138"/>
      <c r="N62" s="138"/>
      <c r="O62" s="138"/>
      <c r="P62" s="138"/>
      <c r="Q62" s="138">
        <v>0.68397200000000002</v>
      </c>
      <c r="R62" s="138">
        <v>0.67571999999999999</v>
      </c>
      <c r="S62" s="135">
        <v>0.64346800000000004</v>
      </c>
      <c r="T62" s="138">
        <v>0.60872400000000004</v>
      </c>
      <c r="U62" s="138">
        <v>0.42690800000000001</v>
      </c>
      <c r="V62" s="138">
        <v>0.11694</v>
      </c>
      <c r="W62" s="138">
        <v>0.11694</v>
      </c>
    </row>
    <row r="63" spans="1:23" x14ac:dyDescent="0.3">
      <c r="A63" s="406"/>
      <c r="B63" s="409"/>
      <c r="C63" s="202"/>
      <c r="D63" s="202"/>
      <c r="E63" s="202"/>
      <c r="F63" s="193"/>
      <c r="G63" s="36" t="s">
        <v>21</v>
      </c>
      <c r="H63" s="138">
        <v>7.4200000000000002E-2</v>
      </c>
      <c r="I63" s="138">
        <v>7.4200000000000002E-2</v>
      </c>
      <c r="J63" s="138">
        <v>7.4200000000000002E-2</v>
      </c>
      <c r="K63" s="138">
        <v>8.4519999999999998E-2</v>
      </c>
      <c r="L63" s="138">
        <v>0.150972</v>
      </c>
      <c r="M63" s="138"/>
      <c r="N63" s="138"/>
      <c r="O63" s="138"/>
      <c r="P63" s="138"/>
      <c r="Q63" s="138">
        <v>0.192748</v>
      </c>
      <c r="R63" s="138">
        <v>0.21288799999999999</v>
      </c>
      <c r="S63" s="135">
        <v>0.201516</v>
      </c>
      <c r="T63" s="138">
        <v>0.192888</v>
      </c>
      <c r="U63" s="138">
        <v>0.113652</v>
      </c>
      <c r="V63" s="138">
        <v>7.4200000000000002E-2</v>
      </c>
      <c r="W63" s="138">
        <v>7.4200000000000002E-2</v>
      </c>
    </row>
    <row r="64" spans="1:23" x14ac:dyDescent="0.3">
      <c r="A64" s="406"/>
      <c r="B64" s="409"/>
      <c r="C64" s="202"/>
      <c r="D64" s="202"/>
      <c r="E64" s="202"/>
      <c r="F64" s="193"/>
      <c r="G64" s="36" t="s">
        <v>20</v>
      </c>
      <c r="H64" s="138">
        <v>0.36320000000000002</v>
      </c>
      <c r="I64" s="138">
        <v>0.36320000000000002</v>
      </c>
      <c r="J64" s="138">
        <v>0.36320000000000002</v>
      </c>
      <c r="K64" s="138">
        <v>0.45757999999999999</v>
      </c>
      <c r="L64" s="138">
        <v>0.65856000000000003</v>
      </c>
      <c r="M64" s="138"/>
      <c r="N64" s="138"/>
      <c r="O64" s="138"/>
      <c r="P64" s="138"/>
      <c r="Q64" s="138">
        <v>0.92327599999999999</v>
      </c>
      <c r="R64" s="138">
        <v>0.97928400000000004</v>
      </c>
      <c r="S64" s="135">
        <v>0.90279200000000004</v>
      </c>
      <c r="T64" s="138">
        <v>0.82202399999999998</v>
      </c>
      <c r="U64" s="138">
        <v>0.38884800000000003</v>
      </c>
      <c r="V64" s="138">
        <v>0.36320000000000002</v>
      </c>
      <c r="W64" s="138">
        <v>0.36320000000000002</v>
      </c>
    </row>
    <row r="65" spans="1:23" x14ac:dyDescent="0.3">
      <c r="A65" s="406"/>
      <c r="B65" s="409"/>
      <c r="C65" s="202"/>
      <c r="D65" s="202"/>
      <c r="E65" s="202"/>
      <c r="F65" s="193"/>
      <c r="G65" s="36" t="s">
        <v>19</v>
      </c>
      <c r="H65" s="138">
        <v>0.22209999999999999</v>
      </c>
      <c r="I65" s="138">
        <v>0.22209999999999999</v>
      </c>
      <c r="J65" s="138">
        <v>0.22209999999999999</v>
      </c>
      <c r="K65" s="138">
        <v>0.33107999999999999</v>
      </c>
      <c r="L65" s="138">
        <v>0.52947200000000005</v>
      </c>
      <c r="M65" s="138"/>
      <c r="N65" s="138"/>
      <c r="O65" s="138"/>
      <c r="P65" s="138"/>
      <c r="Q65" s="138">
        <v>0.71257999999999999</v>
      </c>
      <c r="R65" s="138">
        <v>0.78358799999999995</v>
      </c>
      <c r="S65" s="135">
        <v>0.71082400000000001</v>
      </c>
      <c r="T65" s="138">
        <v>0.66879200000000005</v>
      </c>
      <c r="U65" s="138">
        <v>0.34590399999999999</v>
      </c>
      <c r="V65" s="138">
        <v>0.22209999999999999</v>
      </c>
      <c r="W65" s="138">
        <v>0.22209999999999999</v>
      </c>
    </row>
    <row r="66" spans="1:23" x14ac:dyDescent="0.3">
      <c r="A66" s="406"/>
      <c r="B66" s="409"/>
      <c r="C66" s="202"/>
      <c r="D66" s="202"/>
      <c r="E66" s="202"/>
      <c r="F66" s="193"/>
      <c r="G66" s="36" t="s">
        <v>1</v>
      </c>
      <c r="H66" s="138">
        <v>0.49560724748012702</v>
      </c>
      <c r="I66" s="138">
        <v>0.49560724748012702</v>
      </c>
      <c r="J66" s="138">
        <v>0.49560724748012702</v>
      </c>
      <c r="K66" s="138">
        <v>0.78996274339303496</v>
      </c>
      <c r="L66" s="138">
        <v>1.15220355671584</v>
      </c>
      <c r="M66" s="138"/>
      <c r="N66" s="138"/>
      <c r="O66" s="138"/>
      <c r="P66" s="138"/>
      <c r="Q66" s="138">
        <v>1.5629756938470301</v>
      </c>
      <c r="R66" s="138">
        <v>1.65993878211949</v>
      </c>
      <c r="S66" s="135">
        <v>1.5366516317791099</v>
      </c>
      <c r="T66" s="138">
        <v>1.4152008538060199</v>
      </c>
      <c r="U66" s="138">
        <v>0.74378894100288095</v>
      </c>
      <c r="V66" s="138">
        <v>0.49560724748012702</v>
      </c>
      <c r="W66" s="138">
        <v>0.49560724748012702</v>
      </c>
    </row>
    <row r="67" spans="1:23" x14ac:dyDescent="0.3">
      <c r="A67" s="407"/>
      <c r="B67" s="410"/>
      <c r="C67" s="203"/>
      <c r="D67" s="203"/>
      <c r="E67" s="203"/>
      <c r="F67" s="194"/>
      <c r="G67" s="36" t="s">
        <v>0</v>
      </c>
      <c r="H67" s="137">
        <f t="shared" ref="H67:W67" si="6">SUM(H59:H66)</f>
        <v>1.744467247480127</v>
      </c>
      <c r="I67" s="137">
        <f t="shared" si="6"/>
        <v>1.744467247480127</v>
      </c>
      <c r="J67" s="137">
        <f t="shared" si="6"/>
        <v>1.744467247480127</v>
      </c>
      <c r="K67" s="137">
        <f t="shared" si="6"/>
        <v>3.597682743393035</v>
      </c>
      <c r="L67" s="137">
        <f t="shared" si="6"/>
        <v>4.8454635567158402</v>
      </c>
      <c r="M67" s="137"/>
      <c r="N67" s="137"/>
      <c r="O67" s="137"/>
      <c r="P67" s="137"/>
      <c r="Q67" s="137">
        <f t="shared" si="6"/>
        <v>6.4302956938470306</v>
      </c>
      <c r="R67" s="137">
        <f t="shared" si="6"/>
        <v>6.8307587821194904</v>
      </c>
      <c r="S67" s="27">
        <f t="shared" si="6"/>
        <v>6.3743756317791096</v>
      </c>
      <c r="T67" s="137">
        <f t="shared" si="6"/>
        <v>5.9585088538060198</v>
      </c>
      <c r="U67" s="137">
        <f t="shared" si="6"/>
        <v>3.4793489410028808</v>
      </c>
      <c r="V67" s="137">
        <f t="shared" si="6"/>
        <v>1.744467247480127</v>
      </c>
      <c r="W67" s="137">
        <f t="shared" si="6"/>
        <v>1.744467247480127</v>
      </c>
    </row>
    <row r="68" spans="1:23" ht="30" customHeight="1" x14ac:dyDescent="0.3">
      <c r="A68" s="376" t="s">
        <v>111</v>
      </c>
      <c r="B68" s="379" t="s">
        <v>110</v>
      </c>
      <c r="C68" s="204"/>
      <c r="D68" s="204"/>
      <c r="E68" s="204"/>
      <c r="F68" s="187"/>
      <c r="G68" s="26" t="s">
        <v>25</v>
      </c>
      <c r="H68" s="136">
        <v>1.3782859999999999</v>
      </c>
      <c r="I68" s="136">
        <v>1.3782859999999999</v>
      </c>
      <c r="J68" s="136">
        <v>1.3930689999999999</v>
      </c>
      <c r="K68" s="136">
        <v>1.3930689999999999</v>
      </c>
      <c r="L68" s="136">
        <v>2.9162810000000001</v>
      </c>
      <c r="M68" s="136"/>
      <c r="N68" s="136"/>
      <c r="O68" s="136"/>
      <c r="P68" s="136"/>
      <c r="Q68" s="136">
        <v>2.7121089999999999</v>
      </c>
      <c r="R68" s="136">
        <v>2.6278060000000001</v>
      </c>
      <c r="S68" s="140">
        <v>2.6577160000000002</v>
      </c>
      <c r="T68" s="136">
        <v>2.6688649999999998</v>
      </c>
      <c r="U68" s="136">
        <v>3.134045</v>
      </c>
      <c r="V68" s="136">
        <v>1.395483</v>
      </c>
      <c r="W68" s="136">
        <v>1.395483</v>
      </c>
    </row>
    <row r="69" spans="1:23" x14ac:dyDescent="0.3">
      <c r="A69" s="377"/>
      <c r="B69" s="380"/>
      <c r="C69" s="205"/>
      <c r="D69" s="205"/>
      <c r="E69" s="205"/>
      <c r="F69" s="188"/>
      <c r="G69" s="26" t="s">
        <v>24</v>
      </c>
      <c r="H69" s="134">
        <v>0.74473270000000003</v>
      </c>
      <c r="I69" s="134">
        <v>0.74473270000000003</v>
      </c>
      <c r="J69" s="134">
        <v>0.76675439999999995</v>
      </c>
      <c r="K69" s="134">
        <v>0.76675439999999995</v>
      </c>
      <c r="L69" s="134">
        <v>1.8745579999999999</v>
      </c>
      <c r="M69" s="134"/>
      <c r="N69" s="134"/>
      <c r="O69" s="134"/>
      <c r="P69" s="134"/>
      <c r="Q69" s="134">
        <v>1.168201</v>
      </c>
      <c r="R69" s="134">
        <v>1.0024550000000001</v>
      </c>
      <c r="S69" s="135">
        <v>1.303998</v>
      </c>
      <c r="T69" s="134">
        <v>1.4823459999999999</v>
      </c>
      <c r="U69" s="134">
        <v>2.3694950000000001</v>
      </c>
      <c r="V69" s="134">
        <v>0.71933809999999998</v>
      </c>
      <c r="W69" s="134">
        <v>0.71933809999999998</v>
      </c>
    </row>
    <row r="70" spans="1:23" x14ac:dyDescent="0.3">
      <c r="A70" s="377"/>
      <c r="B70" s="380"/>
      <c r="C70" s="205"/>
      <c r="D70" s="205"/>
      <c r="E70" s="205"/>
      <c r="F70" s="188"/>
      <c r="G70" s="26" t="s">
        <v>23</v>
      </c>
      <c r="H70" s="134">
        <v>9.4284999999999994E-3</v>
      </c>
      <c r="I70" s="134">
        <v>9.4284999999999994E-3</v>
      </c>
      <c r="J70" s="134">
        <v>9.5595999999999997E-3</v>
      </c>
      <c r="K70" s="134">
        <v>9.5595999999999997E-3</v>
      </c>
      <c r="L70" s="134">
        <v>1.9559300000000002E-2</v>
      </c>
      <c r="M70" s="134"/>
      <c r="N70" s="134"/>
      <c r="O70" s="134"/>
      <c r="P70" s="134"/>
      <c r="Q70" s="134">
        <v>1.9214599999999998E-2</v>
      </c>
      <c r="R70" s="134">
        <v>1.77479E-2</v>
      </c>
      <c r="S70" s="135">
        <v>1.7470800000000002E-2</v>
      </c>
      <c r="T70" s="134">
        <v>1.8362300000000002E-2</v>
      </c>
      <c r="U70" s="134">
        <v>2.2360000000000001E-2</v>
      </c>
      <c r="V70" s="134">
        <v>9.0384000000000003E-3</v>
      </c>
      <c r="W70" s="134">
        <v>9.0384000000000003E-3</v>
      </c>
    </row>
    <row r="71" spans="1:23" x14ac:dyDescent="0.3">
      <c r="A71" s="377"/>
      <c r="B71" s="380"/>
      <c r="C71" s="205"/>
      <c r="D71" s="205"/>
      <c r="E71" s="205"/>
      <c r="F71" s="188"/>
      <c r="G71" s="26" t="s">
        <v>22</v>
      </c>
      <c r="H71" s="134">
        <v>0.44973590000000002</v>
      </c>
      <c r="I71" s="134">
        <v>0.44973590000000002</v>
      </c>
      <c r="J71" s="134">
        <v>0.46518779999999998</v>
      </c>
      <c r="K71" s="134">
        <v>0.46518779999999998</v>
      </c>
      <c r="L71" s="134">
        <v>1.0228120000000001</v>
      </c>
      <c r="M71" s="134"/>
      <c r="N71" s="134"/>
      <c r="O71" s="134"/>
      <c r="P71" s="134"/>
      <c r="Q71" s="134">
        <v>0.85252660000000002</v>
      </c>
      <c r="R71" s="134">
        <v>0.83111349999999995</v>
      </c>
      <c r="S71" s="135">
        <v>0.87741179999999996</v>
      </c>
      <c r="T71" s="134">
        <v>0.89569160000000003</v>
      </c>
      <c r="U71" s="134">
        <v>1.102697</v>
      </c>
      <c r="V71" s="134">
        <v>0.45027139999999999</v>
      </c>
      <c r="W71" s="134">
        <v>0.45027139999999999</v>
      </c>
    </row>
    <row r="72" spans="1:23" x14ac:dyDescent="0.3">
      <c r="A72" s="377"/>
      <c r="B72" s="380"/>
      <c r="C72" s="205"/>
      <c r="D72" s="205"/>
      <c r="E72" s="205"/>
      <c r="F72" s="188"/>
      <c r="G72" s="26" t="s">
        <v>21</v>
      </c>
      <c r="H72" s="134">
        <v>0.1483679</v>
      </c>
      <c r="I72" s="134">
        <v>0.1483679</v>
      </c>
      <c r="J72" s="134">
        <v>0.14874409999999999</v>
      </c>
      <c r="K72" s="134">
        <v>0.14874409999999999</v>
      </c>
      <c r="L72" s="134">
        <v>0.30922309999999997</v>
      </c>
      <c r="M72" s="134"/>
      <c r="N72" s="134"/>
      <c r="O72" s="134"/>
      <c r="P72" s="134"/>
      <c r="Q72" s="134">
        <v>0.2880644</v>
      </c>
      <c r="R72" s="134">
        <v>0.27559329999999999</v>
      </c>
      <c r="S72" s="135">
        <v>0.28014729999999999</v>
      </c>
      <c r="T72" s="134">
        <v>0.28980440000000002</v>
      </c>
      <c r="U72" s="134">
        <v>0.34209709999999999</v>
      </c>
      <c r="V72" s="134">
        <v>0.1483207</v>
      </c>
      <c r="W72" s="134">
        <v>0.1483207</v>
      </c>
    </row>
    <row r="73" spans="1:23" x14ac:dyDescent="0.3">
      <c r="A73" s="377"/>
      <c r="B73" s="380"/>
      <c r="C73" s="205"/>
      <c r="D73" s="205"/>
      <c r="E73" s="205"/>
      <c r="F73" s="188"/>
      <c r="G73" s="26" t="s">
        <v>20</v>
      </c>
      <c r="H73" s="134">
        <v>0.11691360000000001</v>
      </c>
      <c r="I73" s="134">
        <v>0.11691360000000001</v>
      </c>
      <c r="J73" s="134">
        <v>0.11740299999999999</v>
      </c>
      <c r="K73" s="134">
        <v>0.11740299999999999</v>
      </c>
      <c r="L73" s="134">
        <v>0.3263317</v>
      </c>
      <c r="M73" s="134"/>
      <c r="N73" s="134"/>
      <c r="O73" s="134"/>
      <c r="P73" s="134"/>
      <c r="Q73" s="134">
        <v>0.1521836</v>
      </c>
      <c r="R73" s="134">
        <v>-0.18846360000000001</v>
      </c>
      <c r="S73" s="135">
        <v>0.18060599999999999</v>
      </c>
      <c r="T73" s="134">
        <v>0.28037719999999999</v>
      </c>
      <c r="U73" s="134">
        <v>0.65780110000000003</v>
      </c>
      <c r="V73" s="134">
        <v>0.1112257</v>
      </c>
      <c r="W73" s="134">
        <v>0.1112257</v>
      </c>
    </row>
    <row r="74" spans="1:23" x14ac:dyDescent="0.3">
      <c r="A74" s="377"/>
      <c r="B74" s="380"/>
      <c r="C74" s="205"/>
      <c r="D74" s="205"/>
      <c r="E74" s="205"/>
      <c r="F74" s="188"/>
      <c r="G74" s="26" t="s">
        <v>19</v>
      </c>
      <c r="H74" s="134">
        <v>0.11329690000000001</v>
      </c>
      <c r="I74" s="134">
        <v>0.11329690000000001</v>
      </c>
      <c r="J74" s="134">
        <v>0.1138593</v>
      </c>
      <c r="K74" s="134">
        <v>0.1138593</v>
      </c>
      <c r="L74" s="134">
        <v>0.37147639999999998</v>
      </c>
      <c r="M74" s="134"/>
      <c r="N74" s="134"/>
      <c r="O74" s="134"/>
      <c r="P74" s="134"/>
      <c r="Q74" s="134">
        <v>0.10093149999999999</v>
      </c>
      <c r="R74" s="134">
        <v>-8.5484299999999999E-2</v>
      </c>
      <c r="S74" s="135">
        <v>0.1197553</v>
      </c>
      <c r="T74" s="134">
        <v>0.31848369999999998</v>
      </c>
      <c r="U74" s="134">
        <v>0.54114859999999998</v>
      </c>
      <c r="V74" s="134">
        <v>0.1019938</v>
      </c>
      <c r="W74" s="134">
        <v>0.1019938</v>
      </c>
    </row>
    <row r="75" spans="1:23" x14ac:dyDescent="0.3">
      <c r="A75" s="377"/>
      <c r="B75" s="380"/>
      <c r="C75" s="205"/>
      <c r="D75" s="205"/>
      <c r="E75" s="205"/>
      <c r="F75" s="188"/>
      <c r="G75" s="26" t="s">
        <v>1</v>
      </c>
      <c r="H75" s="134">
        <v>1.75397</v>
      </c>
      <c r="I75" s="134">
        <v>1.75397</v>
      </c>
      <c r="J75" s="134">
        <v>1.8004039999999999</v>
      </c>
      <c r="K75" s="134">
        <v>1.8004039999999999</v>
      </c>
      <c r="L75" s="134">
        <v>3.9589159999999999</v>
      </c>
      <c r="M75" s="134"/>
      <c r="N75" s="134"/>
      <c r="O75" s="134"/>
      <c r="P75" s="134"/>
      <c r="Q75" s="134">
        <v>3.1598199999999999</v>
      </c>
      <c r="R75" s="134">
        <v>2.8069899999999999</v>
      </c>
      <c r="S75" s="135">
        <v>3.1688830000000001</v>
      </c>
      <c r="T75" s="134">
        <v>3.493347</v>
      </c>
      <c r="U75" s="134">
        <v>5.0168929999999996</v>
      </c>
      <c r="V75" s="134">
        <v>1.7560899999999999</v>
      </c>
      <c r="W75" s="134">
        <v>1.7560899999999999</v>
      </c>
    </row>
    <row r="76" spans="1:23" x14ac:dyDescent="0.3">
      <c r="A76" s="378"/>
      <c r="B76" s="381"/>
      <c r="C76" s="206"/>
      <c r="D76" s="206"/>
      <c r="E76" s="206"/>
      <c r="F76" s="189"/>
      <c r="G76" s="26" t="s">
        <v>0</v>
      </c>
      <c r="H76" s="28">
        <f t="shared" ref="H76:W76" si="7">SUM(H68:H75)</f>
        <v>4.7147314999999992</v>
      </c>
      <c r="I76" s="28">
        <f t="shared" si="7"/>
        <v>4.7147314999999992</v>
      </c>
      <c r="J76" s="28">
        <f t="shared" si="7"/>
        <v>4.8149811999999992</v>
      </c>
      <c r="K76" s="28">
        <f t="shared" si="7"/>
        <v>4.8149811999999992</v>
      </c>
      <c r="L76" s="28">
        <f t="shared" si="7"/>
        <v>10.7991575</v>
      </c>
      <c r="M76" s="28"/>
      <c r="N76" s="28"/>
      <c r="O76" s="28"/>
      <c r="P76" s="28"/>
      <c r="Q76" s="28">
        <f t="shared" si="7"/>
        <v>8.4530506999999986</v>
      </c>
      <c r="R76" s="28">
        <f t="shared" si="7"/>
        <v>7.2877577999999987</v>
      </c>
      <c r="S76" s="27">
        <f t="shared" si="7"/>
        <v>8.6059881999999988</v>
      </c>
      <c r="T76" s="28">
        <f t="shared" si="7"/>
        <v>9.4472772000000003</v>
      </c>
      <c r="U76" s="28">
        <f t="shared" si="7"/>
        <v>13.186536800000001</v>
      </c>
      <c r="V76" s="28">
        <f t="shared" si="7"/>
        <v>4.6917610999999999</v>
      </c>
      <c r="W76" s="28">
        <f t="shared" si="7"/>
        <v>4.6917610999999999</v>
      </c>
    </row>
    <row r="77" spans="1:23" x14ac:dyDescent="0.3">
      <c r="A77" s="405" t="s">
        <v>109</v>
      </c>
      <c r="B77" s="408" t="s">
        <v>26</v>
      </c>
      <c r="C77" s="201"/>
      <c r="D77" s="201"/>
      <c r="E77" s="201"/>
      <c r="F77" s="192"/>
      <c r="G77" s="36" t="s">
        <v>25</v>
      </c>
      <c r="H77" s="139">
        <v>21.898216247558594</v>
      </c>
      <c r="I77" s="139">
        <v>20.638715744018555</v>
      </c>
      <c r="J77" s="139">
        <v>19.967931747436523</v>
      </c>
      <c r="K77" s="139">
        <v>15.572355270385742</v>
      </c>
      <c r="L77" s="139">
        <v>19.355157852172852</v>
      </c>
      <c r="M77" s="139"/>
      <c r="N77" s="139"/>
      <c r="O77" s="139"/>
      <c r="P77" s="139"/>
      <c r="Q77" s="139">
        <v>39.530887603759766</v>
      </c>
      <c r="R77" s="139">
        <v>40.173637390136719</v>
      </c>
      <c r="S77" s="131">
        <v>39.988182067871094</v>
      </c>
      <c r="T77" s="139">
        <v>41.087108612060547</v>
      </c>
      <c r="U77" s="139">
        <v>20.592269897460938</v>
      </c>
      <c r="V77" s="139">
        <v>20.730539321899414</v>
      </c>
      <c r="W77" s="139">
        <v>24.30908203125</v>
      </c>
    </row>
    <row r="78" spans="1:23" x14ac:dyDescent="0.3">
      <c r="A78" s="406"/>
      <c r="B78" s="409"/>
      <c r="C78" s="202"/>
      <c r="D78" s="202"/>
      <c r="E78" s="202"/>
      <c r="F78" s="193"/>
      <c r="G78" s="36" t="s">
        <v>24</v>
      </c>
      <c r="H78" s="138">
        <v>1.9616458415985107</v>
      </c>
      <c r="I78" s="138">
        <v>1.8326708078384399</v>
      </c>
      <c r="J78" s="138">
        <v>1.7342406511306763</v>
      </c>
      <c r="K78" s="138">
        <v>1.6427268981933594</v>
      </c>
      <c r="L78" s="138">
        <v>3.5931470394134521</v>
      </c>
      <c r="M78" s="138"/>
      <c r="N78" s="138"/>
      <c r="O78" s="138"/>
      <c r="P78" s="138"/>
      <c r="Q78" s="138">
        <v>9.7581882476806641</v>
      </c>
      <c r="R78" s="138">
        <v>10.40137767791748</v>
      </c>
      <c r="S78" s="135">
        <v>9.8458232879638672</v>
      </c>
      <c r="T78" s="138">
        <v>8.8324594497680664</v>
      </c>
      <c r="U78" s="138">
        <v>3.0696909427642822</v>
      </c>
      <c r="V78" s="138">
        <v>1.8977829217910767</v>
      </c>
      <c r="W78" s="138">
        <v>2.2930972576141357</v>
      </c>
    </row>
    <row r="79" spans="1:23" x14ac:dyDescent="0.3">
      <c r="A79" s="406"/>
      <c r="B79" s="409"/>
      <c r="C79" s="202"/>
      <c r="D79" s="202"/>
      <c r="E79" s="202"/>
      <c r="F79" s="193"/>
      <c r="G79" s="36" t="s">
        <v>23</v>
      </c>
      <c r="H79" s="138">
        <v>6.7173577845096588E-2</v>
      </c>
      <c r="I79" s="138">
        <v>6.499539315700531E-2</v>
      </c>
      <c r="J79" s="138">
        <v>6.5999902784824371E-2</v>
      </c>
      <c r="K79" s="138">
        <v>6.2559425830841064E-2</v>
      </c>
      <c r="L79" s="138">
        <v>5.7964786887168884E-2</v>
      </c>
      <c r="M79" s="138"/>
      <c r="N79" s="138"/>
      <c r="O79" s="138"/>
      <c r="P79" s="138"/>
      <c r="Q79" s="138">
        <v>0.29003983736038208</v>
      </c>
      <c r="R79" s="138">
        <v>0.28536367416381836</v>
      </c>
      <c r="S79" s="135">
        <v>0.29626366496086121</v>
      </c>
      <c r="T79" s="138">
        <v>0.29959943890571594</v>
      </c>
      <c r="U79" s="138">
        <v>5.9405829757452011E-2</v>
      </c>
      <c r="V79" s="138">
        <v>7.0154890418052673E-2</v>
      </c>
      <c r="W79" s="138">
        <v>7.1333520114421844E-2</v>
      </c>
    </row>
    <row r="80" spans="1:23" x14ac:dyDescent="0.3">
      <c r="A80" s="406"/>
      <c r="B80" s="409"/>
      <c r="C80" s="202"/>
      <c r="D80" s="202"/>
      <c r="E80" s="202"/>
      <c r="F80" s="193"/>
      <c r="G80" s="36" t="s">
        <v>22</v>
      </c>
      <c r="H80" s="138">
        <v>0.55418562889099121</v>
      </c>
      <c r="I80" s="138">
        <v>0.51677042245864868</v>
      </c>
      <c r="J80" s="138">
        <v>0.49442824721336365</v>
      </c>
      <c r="K80" s="138">
        <v>0.5180550217628479</v>
      </c>
      <c r="L80" s="138">
        <v>1.1289033889770508</v>
      </c>
      <c r="M80" s="138"/>
      <c r="N80" s="138"/>
      <c r="O80" s="138"/>
      <c r="P80" s="138"/>
      <c r="Q80" s="138">
        <v>3.1605556011199951</v>
      </c>
      <c r="R80" s="138">
        <v>3.285412073135376</v>
      </c>
      <c r="S80" s="135">
        <v>3.2492995262145996</v>
      </c>
      <c r="T80" s="138">
        <v>2.868659496307373</v>
      </c>
      <c r="U80" s="138">
        <v>0.98675400018692017</v>
      </c>
      <c r="V80" s="138">
        <v>0.55653828382492065</v>
      </c>
      <c r="W80" s="138">
        <v>0.66679590940475464</v>
      </c>
    </row>
    <row r="81" spans="1:23" x14ac:dyDescent="0.3">
      <c r="A81" s="406"/>
      <c r="B81" s="409"/>
      <c r="C81" s="202"/>
      <c r="D81" s="202"/>
      <c r="E81" s="202"/>
      <c r="F81" s="193"/>
      <c r="G81" s="36" t="s">
        <v>21</v>
      </c>
      <c r="H81" s="138">
        <v>4.318474292755127</v>
      </c>
      <c r="I81" s="138">
        <v>4.030670166015625</v>
      </c>
      <c r="J81" s="138">
        <v>3.9246840476989746</v>
      </c>
      <c r="K81" s="138">
        <v>3.0530111789703369</v>
      </c>
      <c r="L81" s="138">
        <v>3.4922938346862793</v>
      </c>
      <c r="M81" s="138"/>
      <c r="N81" s="138"/>
      <c r="O81" s="138"/>
      <c r="P81" s="138"/>
      <c r="Q81" s="138">
        <v>7.0330204963684082</v>
      </c>
      <c r="R81" s="138">
        <v>7.2177371978759766</v>
      </c>
      <c r="S81" s="135">
        <v>6.8741650581359863</v>
      </c>
      <c r="T81" s="138">
        <v>6.9541621208190918</v>
      </c>
      <c r="U81" s="138">
        <v>3.589153528213501</v>
      </c>
      <c r="V81" s="138">
        <v>4.2054433822631836</v>
      </c>
      <c r="W81" s="138">
        <v>4.8372454643249512</v>
      </c>
    </row>
    <row r="82" spans="1:23" x14ac:dyDescent="0.3">
      <c r="A82" s="406"/>
      <c r="B82" s="409"/>
      <c r="C82" s="202"/>
      <c r="D82" s="202"/>
      <c r="E82" s="202"/>
      <c r="F82" s="193"/>
      <c r="G82" s="36" t="s">
        <v>20</v>
      </c>
      <c r="H82" s="138">
        <v>2.7811946868896484</v>
      </c>
      <c r="I82" s="138">
        <v>2.7267014980316162</v>
      </c>
      <c r="J82" s="138">
        <v>2.679445743560791</v>
      </c>
      <c r="K82" s="138">
        <v>1.9200683832168579</v>
      </c>
      <c r="L82" s="138">
        <v>3.5759694576263428</v>
      </c>
      <c r="M82" s="138"/>
      <c r="N82" s="138"/>
      <c r="O82" s="138"/>
      <c r="P82" s="138"/>
      <c r="Q82" s="138">
        <v>10.266007423400879</v>
      </c>
      <c r="R82" s="138">
        <v>10.464763641357422</v>
      </c>
      <c r="S82" s="135">
        <v>10.288867950439453</v>
      </c>
      <c r="T82" s="138">
        <v>9.3705940246582031</v>
      </c>
      <c r="U82" s="138">
        <v>2.9896228313446045</v>
      </c>
      <c r="V82" s="138">
        <v>2.7852604389190674</v>
      </c>
      <c r="W82" s="138">
        <v>3.2830376625061035</v>
      </c>
    </row>
    <row r="83" spans="1:23" x14ac:dyDescent="0.3">
      <c r="A83" s="406"/>
      <c r="B83" s="409"/>
      <c r="C83" s="202"/>
      <c r="D83" s="202"/>
      <c r="E83" s="202"/>
      <c r="F83" s="193"/>
      <c r="G83" s="36" t="s">
        <v>19</v>
      </c>
      <c r="H83" s="138">
        <v>0.81408584117889404</v>
      </c>
      <c r="I83" s="138">
        <v>0.78009086847305298</v>
      </c>
      <c r="J83" s="138">
        <v>0.77088725566864014</v>
      </c>
      <c r="K83" s="138">
        <v>0.61014753580093384</v>
      </c>
      <c r="L83" s="138">
        <v>1.1946401596069336</v>
      </c>
      <c r="M83" s="138"/>
      <c r="N83" s="138"/>
      <c r="O83" s="138"/>
      <c r="P83" s="138"/>
      <c r="Q83" s="138">
        <v>3.0752735137939453</v>
      </c>
      <c r="R83" s="138">
        <v>3.2373137474060059</v>
      </c>
      <c r="S83" s="135">
        <v>3.0176315307617188</v>
      </c>
      <c r="T83" s="138">
        <v>2.7975153923034668</v>
      </c>
      <c r="U83" s="138">
        <v>1.0763918161392212</v>
      </c>
      <c r="V83" s="138">
        <v>0.79915648698806763</v>
      </c>
      <c r="W83" s="138">
        <v>0.95758181810379028</v>
      </c>
    </row>
    <row r="84" spans="1:23" x14ac:dyDescent="0.3">
      <c r="A84" s="406"/>
      <c r="B84" s="409"/>
      <c r="C84" s="202"/>
      <c r="D84" s="202"/>
      <c r="E84" s="202"/>
      <c r="F84" s="193"/>
      <c r="G84" s="36" t="s">
        <v>1</v>
      </c>
      <c r="H84" s="138">
        <v>2.1136105060577393</v>
      </c>
      <c r="I84" s="138">
        <v>2.0369229316711426</v>
      </c>
      <c r="J84" s="138">
        <v>2.0045371055603027</v>
      </c>
      <c r="K84" s="138">
        <v>1.7321933507919312</v>
      </c>
      <c r="L84" s="138">
        <v>2.1086499691009521</v>
      </c>
      <c r="M84" s="138"/>
      <c r="N84" s="138"/>
      <c r="O84" s="138"/>
      <c r="P84" s="138"/>
      <c r="Q84" s="138">
        <v>6.6702113151550293</v>
      </c>
      <c r="R84" s="138">
        <v>7.4321765899658203</v>
      </c>
      <c r="S84" s="135">
        <v>7.1165609359741211</v>
      </c>
      <c r="T84" s="138">
        <v>6.8240270614624023</v>
      </c>
      <c r="U84" s="138">
        <v>2.1240541934967041</v>
      </c>
      <c r="V84" s="138">
        <v>2.1256639957427979</v>
      </c>
      <c r="W84" s="138">
        <v>2.4868202209472656</v>
      </c>
    </row>
    <row r="85" spans="1:23" x14ac:dyDescent="0.3">
      <c r="A85" s="407"/>
      <c r="B85" s="410"/>
      <c r="C85" s="203"/>
      <c r="D85" s="203"/>
      <c r="E85" s="203"/>
      <c r="F85" s="194"/>
      <c r="G85" s="36" t="s">
        <v>0</v>
      </c>
      <c r="H85" s="137">
        <f t="shared" ref="H85:W85" si="8">SUM(H77:H84)</f>
        <v>34.508586622774601</v>
      </c>
      <c r="I85" s="137">
        <f t="shared" si="8"/>
        <v>32.627537831664085</v>
      </c>
      <c r="J85" s="137">
        <f t="shared" si="8"/>
        <v>31.642154701054096</v>
      </c>
      <c r="K85" s="137">
        <f t="shared" si="8"/>
        <v>25.11111706495285</v>
      </c>
      <c r="L85" s="137">
        <f t="shared" si="8"/>
        <v>34.506726488471031</v>
      </c>
      <c r="M85" s="137"/>
      <c r="N85" s="137"/>
      <c r="O85" s="137"/>
      <c r="P85" s="137"/>
      <c r="Q85" s="137">
        <f t="shared" si="8"/>
        <v>79.784184038639069</v>
      </c>
      <c r="R85" s="137">
        <f t="shared" si="8"/>
        <v>82.497781991958618</v>
      </c>
      <c r="S85" s="27">
        <f t="shared" si="8"/>
        <v>80.676794022321701</v>
      </c>
      <c r="T85" s="137">
        <f t="shared" si="8"/>
        <v>79.034125596284866</v>
      </c>
      <c r="U85" s="137">
        <f t="shared" si="8"/>
        <v>34.487343039363623</v>
      </c>
      <c r="V85" s="137">
        <f t="shared" si="8"/>
        <v>33.170539721846581</v>
      </c>
      <c r="W85" s="137">
        <f t="shared" si="8"/>
        <v>38.904993884265423</v>
      </c>
    </row>
    <row r="86" spans="1:23" x14ac:dyDescent="0.3">
      <c r="A86" s="376" t="s">
        <v>108</v>
      </c>
      <c r="B86" s="379" t="s">
        <v>26</v>
      </c>
      <c r="C86" s="204"/>
      <c r="D86" s="204"/>
      <c r="E86" s="204"/>
      <c r="F86" s="187"/>
      <c r="G86" s="26" t="s">
        <v>25</v>
      </c>
      <c r="H86" s="136">
        <v>0</v>
      </c>
      <c r="I86" s="136">
        <v>0</v>
      </c>
      <c r="J86" s="136">
        <v>0</v>
      </c>
      <c r="K86" s="136">
        <v>0</v>
      </c>
      <c r="L86" s="136">
        <v>0</v>
      </c>
      <c r="M86" s="136"/>
      <c r="N86" s="136"/>
      <c r="O86" s="136"/>
      <c r="P86" s="136"/>
      <c r="Q86" s="136">
        <v>0</v>
      </c>
      <c r="R86" s="136">
        <v>0</v>
      </c>
      <c r="S86" s="131">
        <v>0</v>
      </c>
      <c r="T86" s="136">
        <v>0</v>
      </c>
      <c r="U86" s="136">
        <v>0</v>
      </c>
      <c r="V86" s="136">
        <v>0</v>
      </c>
      <c r="W86" s="136">
        <v>0</v>
      </c>
    </row>
    <row r="87" spans="1:23" x14ac:dyDescent="0.3">
      <c r="A87" s="377"/>
      <c r="B87" s="380"/>
      <c r="C87" s="205"/>
      <c r="D87" s="205"/>
      <c r="E87" s="205"/>
      <c r="F87" s="188"/>
      <c r="G87" s="26" t="s">
        <v>24</v>
      </c>
      <c r="H87" s="134">
        <v>0</v>
      </c>
      <c r="I87" s="134">
        <v>0</v>
      </c>
      <c r="J87" s="134">
        <v>0</v>
      </c>
      <c r="K87" s="134">
        <v>0</v>
      </c>
      <c r="L87" s="134">
        <v>0</v>
      </c>
      <c r="M87" s="134"/>
      <c r="N87" s="134"/>
      <c r="O87" s="134"/>
      <c r="P87" s="134"/>
      <c r="Q87" s="134">
        <v>0</v>
      </c>
      <c r="R87" s="134">
        <v>0</v>
      </c>
      <c r="S87" s="135">
        <v>0</v>
      </c>
      <c r="T87" s="134">
        <v>0</v>
      </c>
      <c r="U87" s="134">
        <v>0</v>
      </c>
      <c r="V87" s="134">
        <v>0</v>
      </c>
      <c r="W87" s="134">
        <v>0</v>
      </c>
    </row>
    <row r="88" spans="1:23" x14ac:dyDescent="0.3">
      <c r="A88" s="377"/>
      <c r="B88" s="380"/>
      <c r="C88" s="205"/>
      <c r="D88" s="205"/>
      <c r="E88" s="205"/>
      <c r="F88" s="188"/>
      <c r="G88" s="26" t="s">
        <v>23</v>
      </c>
      <c r="H88" s="136">
        <v>0</v>
      </c>
      <c r="I88" s="136">
        <v>0</v>
      </c>
      <c r="J88" s="136">
        <v>0</v>
      </c>
      <c r="K88" s="136">
        <v>0</v>
      </c>
      <c r="L88" s="136">
        <v>0</v>
      </c>
      <c r="M88" s="136"/>
      <c r="N88" s="136"/>
      <c r="O88" s="136"/>
      <c r="P88" s="136"/>
      <c r="Q88" s="136">
        <v>0</v>
      </c>
      <c r="R88" s="136">
        <v>0</v>
      </c>
      <c r="S88" s="131">
        <v>0</v>
      </c>
      <c r="T88" s="136">
        <v>0</v>
      </c>
      <c r="U88" s="136">
        <v>0</v>
      </c>
      <c r="V88" s="136">
        <v>0</v>
      </c>
      <c r="W88" s="136">
        <v>0</v>
      </c>
    </row>
    <row r="89" spans="1:23" x14ac:dyDescent="0.3">
      <c r="A89" s="377"/>
      <c r="B89" s="380"/>
      <c r="C89" s="205"/>
      <c r="D89" s="205"/>
      <c r="E89" s="205"/>
      <c r="F89" s="188"/>
      <c r="G89" s="26" t="s">
        <v>22</v>
      </c>
      <c r="H89" s="134">
        <v>0</v>
      </c>
      <c r="I89" s="134">
        <v>0</v>
      </c>
      <c r="J89" s="134">
        <v>0</v>
      </c>
      <c r="K89" s="134">
        <v>0</v>
      </c>
      <c r="L89" s="134">
        <v>0</v>
      </c>
      <c r="M89" s="134"/>
      <c r="N89" s="134"/>
      <c r="O89" s="134"/>
      <c r="P89" s="134"/>
      <c r="Q89" s="134">
        <v>0</v>
      </c>
      <c r="R89" s="134">
        <v>0</v>
      </c>
      <c r="S89" s="135">
        <v>0</v>
      </c>
      <c r="T89" s="134">
        <v>0</v>
      </c>
      <c r="U89" s="134">
        <v>0</v>
      </c>
      <c r="V89" s="134">
        <v>0</v>
      </c>
      <c r="W89" s="134">
        <v>0</v>
      </c>
    </row>
    <row r="90" spans="1:23" x14ac:dyDescent="0.3">
      <c r="A90" s="377"/>
      <c r="B90" s="380"/>
      <c r="C90" s="205"/>
      <c r="D90" s="205"/>
      <c r="E90" s="205"/>
      <c r="F90" s="188"/>
      <c r="G90" s="26" t="s">
        <v>21</v>
      </c>
      <c r="H90" s="136">
        <v>0</v>
      </c>
      <c r="I90" s="136">
        <v>0</v>
      </c>
      <c r="J90" s="136">
        <v>0</v>
      </c>
      <c r="K90" s="136">
        <v>0</v>
      </c>
      <c r="L90" s="136">
        <v>0</v>
      </c>
      <c r="M90" s="136"/>
      <c r="N90" s="136"/>
      <c r="O90" s="136"/>
      <c r="P90" s="136"/>
      <c r="Q90" s="136">
        <v>0</v>
      </c>
      <c r="R90" s="136">
        <v>0</v>
      </c>
      <c r="S90" s="131">
        <v>0</v>
      </c>
      <c r="T90" s="136">
        <v>0</v>
      </c>
      <c r="U90" s="136">
        <v>0</v>
      </c>
      <c r="V90" s="136">
        <v>0</v>
      </c>
      <c r="W90" s="136">
        <v>0</v>
      </c>
    </row>
    <row r="91" spans="1:23" x14ac:dyDescent="0.3">
      <c r="A91" s="377"/>
      <c r="B91" s="380"/>
      <c r="C91" s="205"/>
      <c r="D91" s="205"/>
      <c r="E91" s="205"/>
      <c r="F91" s="188"/>
      <c r="G91" s="26" t="s">
        <v>20</v>
      </c>
      <c r="H91" s="134">
        <v>0</v>
      </c>
      <c r="I91" s="134">
        <v>0</v>
      </c>
      <c r="J91" s="134">
        <v>0</v>
      </c>
      <c r="K91" s="134">
        <v>0</v>
      </c>
      <c r="L91" s="134">
        <v>0</v>
      </c>
      <c r="M91" s="134"/>
      <c r="N91" s="134"/>
      <c r="O91" s="134"/>
      <c r="P91" s="134"/>
      <c r="Q91" s="134">
        <v>0</v>
      </c>
      <c r="R91" s="134">
        <v>0</v>
      </c>
      <c r="S91" s="135">
        <v>0</v>
      </c>
      <c r="T91" s="134">
        <v>0</v>
      </c>
      <c r="U91" s="134">
        <v>0</v>
      </c>
      <c r="V91" s="134">
        <v>0</v>
      </c>
      <c r="W91" s="134">
        <v>0</v>
      </c>
    </row>
    <row r="92" spans="1:23" x14ac:dyDescent="0.3">
      <c r="A92" s="377"/>
      <c r="B92" s="380"/>
      <c r="C92" s="205"/>
      <c r="D92" s="205"/>
      <c r="E92" s="205"/>
      <c r="F92" s="188"/>
      <c r="G92" s="26" t="s">
        <v>19</v>
      </c>
      <c r="H92" s="136">
        <v>0</v>
      </c>
      <c r="I92" s="136">
        <v>0</v>
      </c>
      <c r="J92" s="136">
        <v>0</v>
      </c>
      <c r="K92" s="136">
        <v>0</v>
      </c>
      <c r="L92" s="136">
        <v>0</v>
      </c>
      <c r="M92" s="136"/>
      <c r="N92" s="136"/>
      <c r="O92" s="136"/>
      <c r="P92" s="136"/>
      <c r="Q92" s="136">
        <v>0</v>
      </c>
      <c r="R92" s="136">
        <v>0</v>
      </c>
      <c r="S92" s="131">
        <v>0</v>
      </c>
      <c r="T92" s="136">
        <v>0</v>
      </c>
      <c r="U92" s="136">
        <v>0</v>
      </c>
      <c r="V92" s="136">
        <v>0</v>
      </c>
      <c r="W92" s="136">
        <v>0</v>
      </c>
    </row>
    <row r="93" spans="1:23" x14ac:dyDescent="0.3">
      <c r="A93" s="377"/>
      <c r="B93" s="380"/>
      <c r="C93" s="205"/>
      <c r="D93" s="205"/>
      <c r="E93" s="205"/>
      <c r="F93" s="188"/>
      <c r="G93" s="26" t="s">
        <v>1</v>
      </c>
      <c r="H93" s="134">
        <v>0</v>
      </c>
      <c r="I93" s="134">
        <v>0</v>
      </c>
      <c r="J93" s="134">
        <v>0</v>
      </c>
      <c r="K93" s="134">
        <v>0</v>
      </c>
      <c r="L93" s="134">
        <v>0</v>
      </c>
      <c r="M93" s="134"/>
      <c r="N93" s="134"/>
      <c r="O93" s="134"/>
      <c r="P93" s="134"/>
      <c r="Q93" s="134">
        <v>0</v>
      </c>
      <c r="R93" s="134">
        <v>0</v>
      </c>
      <c r="S93" s="135">
        <v>0</v>
      </c>
      <c r="T93" s="134">
        <v>0</v>
      </c>
      <c r="U93" s="134">
        <v>0</v>
      </c>
      <c r="V93" s="134">
        <v>0</v>
      </c>
      <c r="W93" s="134">
        <v>0</v>
      </c>
    </row>
    <row r="94" spans="1:23" x14ac:dyDescent="0.3">
      <c r="A94" s="378"/>
      <c r="B94" s="381"/>
      <c r="C94" s="206"/>
      <c r="D94" s="206"/>
      <c r="E94" s="206"/>
      <c r="F94" s="189"/>
      <c r="G94" s="26" t="s">
        <v>0</v>
      </c>
      <c r="H94" s="133">
        <v>0</v>
      </c>
      <c r="I94" s="133">
        <v>0</v>
      </c>
      <c r="J94" s="133">
        <v>0</v>
      </c>
      <c r="K94" s="133">
        <v>0</v>
      </c>
      <c r="L94" s="133">
        <v>0</v>
      </c>
      <c r="M94" s="133"/>
      <c r="N94" s="133"/>
      <c r="O94" s="133"/>
      <c r="P94" s="133"/>
      <c r="Q94" s="133">
        <v>0</v>
      </c>
      <c r="R94" s="133">
        <v>0</v>
      </c>
      <c r="S94" s="25">
        <v>0</v>
      </c>
      <c r="T94" s="133">
        <v>0</v>
      </c>
      <c r="U94" s="133">
        <v>0</v>
      </c>
      <c r="V94" s="133">
        <v>0</v>
      </c>
      <c r="W94" s="133">
        <v>0</v>
      </c>
    </row>
    <row r="95" spans="1:23" x14ac:dyDescent="0.3">
      <c r="A95" s="397" t="s">
        <v>107</v>
      </c>
      <c r="B95" s="398"/>
      <c r="C95" s="207"/>
      <c r="D95" s="207"/>
      <c r="E95" s="207"/>
      <c r="F95" s="195"/>
      <c r="G95" s="132" t="s">
        <v>25</v>
      </c>
      <c r="H95" s="130">
        <f t="shared" ref="H95:W103" si="9">SUM(H59,H68,H77,H86)</f>
        <v>23.497682247558593</v>
      </c>
      <c r="I95" s="130">
        <f t="shared" si="9"/>
        <v>22.238181744018554</v>
      </c>
      <c r="J95" s="130">
        <f t="shared" si="9"/>
        <v>21.582180747436524</v>
      </c>
      <c r="K95" s="130">
        <f t="shared" si="9"/>
        <v>17.294644270385742</v>
      </c>
      <c r="L95" s="130">
        <f t="shared" si="9"/>
        <v>22.754194852172851</v>
      </c>
      <c r="M95" s="130"/>
      <c r="N95" s="130"/>
      <c r="O95" s="130"/>
      <c r="P95" s="130"/>
      <c r="Q95" s="130">
        <f t="shared" si="9"/>
        <v>42.877392603759766</v>
      </c>
      <c r="R95" s="130">
        <f t="shared" si="9"/>
        <v>43.527163390136721</v>
      </c>
      <c r="S95" s="131">
        <f t="shared" si="9"/>
        <v>43.315250067871091</v>
      </c>
      <c r="T95" s="130">
        <f t="shared" si="9"/>
        <v>44.42638561206055</v>
      </c>
      <c r="U95" s="130">
        <f t="shared" si="9"/>
        <v>24.129202897460939</v>
      </c>
      <c r="V95" s="130">
        <f t="shared" si="9"/>
        <v>22.347202321899413</v>
      </c>
      <c r="W95" s="130">
        <f t="shared" si="9"/>
        <v>25.925745031249999</v>
      </c>
    </row>
    <row r="96" spans="1:23" x14ac:dyDescent="0.3">
      <c r="A96" s="399"/>
      <c r="B96" s="400"/>
      <c r="C96" s="208"/>
      <c r="D96" s="208"/>
      <c r="E96" s="208"/>
      <c r="F96" s="196"/>
      <c r="G96" s="129" t="s">
        <v>24</v>
      </c>
      <c r="H96" s="130">
        <f t="shared" si="9"/>
        <v>2.9568385415985108</v>
      </c>
      <c r="I96" s="130">
        <f t="shared" si="9"/>
        <v>2.82786350783844</v>
      </c>
      <c r="J96" s="130">
        <f t="shared" si="9"/>
        <v>2.7514550511306761</v>
      </c>
      <c r="K96" s="130">
        <f t="shared" si="9"/>
        <v>3.523321298193359</v>
      </c>
      <c r="L96" s="130">
        <f t="shared" si="9"/>
        <v>6.8085610394134521</v>
      </c>
      <c r="M96" s="130"/>
      <c r="N96" s="130"/>
      <c r="O96" s="130"/>
      <c r="P96" s="130"/>
      <c r="Q96" s="130">
        <f t="shared" si="9"/>
        <v>12.638997247680663</v>
      </c>
      <c r="R96" s="130">
        <f t="shared" si="9"/>
        <v>13.189492677917482</v>
      </c>
      <c r="S96" s="131">
        <f t="shared" si="9"/>
        <v>12.851893287963868</v>
      </c>
      <c r="T96" s="130">
        <f t="shared" si="9"/>
        <v>11.888553449768066</v>
      </c>
      <c r="U96" s="130">
        <f t="shared" si="9"/>
        <v>6.4927059427642826</v>
      </c>
      <c r="V96" s="130">
        <f t="shared" si="9"/>
        <v>2.8675810217910769</v>
      </c>
      <c r="W96" s="130">
        <f t="shared" si="9"/>
        <v>3.262895357614136</v>
      </c>
    </row>
    <row r="97" spans="1:23" x14ac:dyDescent="0.3">
      <c r="A97" s="399"/>
      <c r="B97" s="400"/>
      <c r="C97" s="208"/>
      <c r="D97" s="208"/>
      <c r="E97" s="208"/>
      <c r="F97" s="196"/>
      <c r="G97" s="129" t="s">
        <v>23</v>
      </c>
      <c r="H97" s="130">
        <f t="shared" si="9"/>
        <v>7.7382077845096583E-2</v>
      </c>
      <c r="I97" s="130">
        <f t="shared" si="9"/>
        <v>7.5203893157005305E-2</v>
      </c>
      <c r="J97" s="130">
        <f t="shared" si="9"/>
        <v>7.6339502784824376E-2</v>
      </c>
      <c r="K97" s="130">
        <f t="shared" si="9"/>
        <v>7.4619025830841068E-2</v>
      </c>
      <c r="L97" s="130">
        <f t="shared" si="9"/>
        <v>8.362408688716888E-2</v>
      </c>
      <c r="M97" s="130"/>
      <c r="N97" s="130"/>
      <c r="O97" s="130"/>
      <c r="P97" s="130"/>
      <c r="Q97" s="130">
        <f t="shared" si="9"/>
        <v>0.31699443736038208</v>
      </c>
      <c r="R97" s="130">
        <f t="shared" si="9"/>
        <v>0.31107157416381837</v>
      </c>
      <c r="S97" s="131">
        <f t="shared" si="9"/>
        <v>0.3214344649608612</v>
      </c>
      <c r="T97" s="130">
        <f t="shared" si="9"/>
        <v>0.32468173890571594</v>
      </c>
      <c r="U97" s="130">
        <f t="shared" si="9"/>
        <v>8.5605829757452012E-2</v>
      </c>
      <c r="V97" s="130">
        <f t="shared" si="9"/>
        <v>7.9973290418052678E-2</v>
      </c>
      <c r="W97" s="130">
        <f t="shared" si="9"/>
        <v>8.1151920114421849E-2</v>
      </c>
    </row>
    <row r="98" spans="1:23" x14ac:dyDescent="0.3">
      <c r="A98" s="399"/>
      <c r="B98" s="400"/>
      <c r="C98" s="208"/>
      <c r="D98" s="208"/>
      <c r="E98" s="208"/>
      <c r="F98" s="196"/>
      <c r="G98" s="129" t="s">
        <v>22</v>
      </c>
      <c r="H98" s="130">
        <f t="shared" si="9"/>
        <v>1.1208615288909911</v>
      </c>
      <c r="I98" s="130">
        <f t="shared" si="9"/>
        <v>1.0834463224586486</v>
      </c>
      <c r="J98" s="130">
        <f t="shared" si="9"/>
        <v>1.0765560472133635</v>
      </c>
      <c r="K98" s="130">
        <f t="shared" si="9"/>
        <v>1.4722228217628479</v>
      </c>
      <c r="L98" s="130">
        <f t="shared" si="9"/>
        <v>2.676259388977051</v>
      </c>
      <c r="M98" s="130"/>
      <c r="N98" s="130"/>
      <c r="O98" s="130"/>
      <c r="P98" s="130"/>
      <c r="Q98" s="130">
        <f t="shared" si="9"/>
        <v>4.6970542011199949</v>
      </c>
      <c r="R98" s="130">
        <f t="shared" si="9"/>
        <v>4.7922455731353759</v>
      </c>
      <c r="S98" s="131">
        <f t="shared" si="9"/>
        <v>4.7701793262145991</v>
      </c>
      <c r="T98" s="130">
        <f t="shared" si="9"/>
        <v>4.3730750963073728</v>
      </c>
      <c r="U98" s="130">
        <f t="shared" si="9"/>
        <v>2.5163590001869203</v>
      </c>
      <c r="V98" s="130">
        <f t="shared" si="9"/>
        <v>1.1237496838249208</v>
      </c>
      <c r="W98" s="130">
        <f t="shared" si="9"/>
        <v>1.2340073094047548</v>
      </c>
    </row>
    <row r="99" spans="1:23" x14ac:dyDescent="0.3">
      <c r="A99" s="399"/>
      <c r="B99" s="400"/>
      <c r="C99" s="208"/>
      <c r="D99" s="208"/>
      <c r="E99" s="208"/>
      <c r="F99" s="196"/>
      <c r="G99" s="129" t="s">
        <v>21</v>
      </c>
      <c r="H99" s="130">
        <f t="shared" si="9"/>
        <v>4.5410421927551265</v>
      </c>
      <c r="I99" s="130">
        <f t="shared" si="9"/>
        <v>4.2532380660156246</v>
      </c>
      <c r="J99" s="130">
        <f t="shared" si="9"/>
        <v>4.1476281476989749</v>
      </c>
      <c r="K99" s="130">
        <f t="shared" si="9"/>
        <v>3.2862752789703369</v>
      </c>
      <c r="L99" s="130">
        <f t="shared" si="9"/>
        <v>3.9524889346862793</v>
      </c>
      <c r="M99" s="130"/>
      <c r="N99" s="130"/>
      <c r="O99" s="130"/>
      <c r="P99" s="130"/>
      <c r="Q99" s="130">
        <f t="shared" si="9"/>
        <v>7.5138328963684078</v>
      </c>
      <c r="R99" s="130">
        <f t="shared" si="9"/>
        <v>7.7062184978759767</v>
      </c>
      <c r="S99" s="131">
        <f t="shared" si="9"/>
        <v>7.3558283581359865</v>
      </c>
      <c r="T99" s="130">
        <f t="shared" si="9"/>
        <v>7.4368545208190922</v>
      </c>
      <c r="U99" s="130">
        <f t="shared" si="9"/>
        <v>4.0449026282135012</v>
      </c>
      <c r="V99" s="130">
        <f t="shared" si="9"/>
        <v>4.4279640822631841</v>
      </c>
      <c r="W99" s="130">
        <f t="shared" si="9"/>
        <v>5.0597661643249516</v>
      </c>
    </row>
    <row r="100" spans="1:23" x14ac:dyDescent="0.3">
      <c r="A100" s="399"/>
      <c r="B100" s="400"/>
      <c r="C100" s="208"/>
      <c r="D100" s="208"/>
      <c r="E100" s="208"/>
      <c r="F100" s="196"/>
      <c r="G100" s="129" t="s">
        <v>20</v>
      </c>
      <c r="H100" s="130">
        <f t="shared" si="9"/>
        <v>3.2613082868896486</v>
      </c>
      <c r="I100" s="130">
        <f t="shared" si="9"/>
        <v>3.2068150980316164</v>
      </c>
      <c r="J100" s="130">
        <f t="shared" si="9"/>
        <v>3.1600487435607909</v>
      </c>
      <c r="K100" s="130">
        <f t="shared" si="9"/>
        <v>2.4950513832168579</v>
      </c>
      <c r="L100" s="130">
        <f t="shared" si="9"/>
        <v>4.5608611576263431</v>
      </c>
      <c r="M100" s="130"/>
      <c r="N100" s="130"/>
      <c r="O100" s="130"/>
      <c r="P100" s="130"/>
      <c r="Q100" s="130">
        <f t="shared" si="9"/>
        <v>11.341467023400879</v>
      </c>
      <c r="R100" s="130">
        <f t="shared" si="9"/>
        <v>11.255584041357421</v>
      </c>
      <c r="S100" s="131">
        <f t="shared" si="9"/>
        <v>11.372265950439454</v>
      </c>
      <c r="T100" s="130">
        <f t="shared" si="9"/>
        <v>10.472995224658202</v>
      </c>
      <c r="U100" s="130">
        <f t="shared" si="9"/>
        <v>4.0362719313446043</v>
      </c>
      <c r="V100" s="130">
        <f t="shared" si="9"/>
        <v>3.2596861389190672</v>
      </c>
      <c r="W100" s="130">
        <f t="shared" si="9"/>
        <v>3.7574633625061034</v>
      </c>
    </row>
    <row r="101" spans="1:23" x14ac:dyDescent="0.3">
      <c r="A101" s="399"/>
      <c r="B101" s="400"/>
      <c r="C101" s="208"/>
      <c r="D101" s="208"/>
      <c r="E101" s="208"/>
      <c r="F101" s="196"/>
      <c r="G101" s="129" t="s">
        <v>19</v>
      </c>
      <c r="H101" s="130">
        <f t="shared" si="9"/>
        <v>1.1494827411788942</v>
      </c>
      <c r="I101" s="130">
        <f t="shared" si="9"/>
        <v>1.1154877684730531</v>
      </c>
      <c r="J101" s="130">
        <f t="shared" si="9"/>
        <v>1.10684655566864</v>
      </c>
      <c r="K101" s="130">
        <f t="shared" si="9"/>
        <v>1.0550868358009338</v>
      </c>
      <c r="L101" s="130">
        <f t="shared" si="9"/>
        <v>2.0955885596069335</v>
      </c>
      <c r="M101" s="130"/>
      <c r="N101" s="130"/>
      <c r="O101" s="130"/>
      <c r="P101" s="130"/>
      <c r="Q101" s="130">
        <f t="shared" si="9"/>
        <v>3.888785013793945</v>
      </c>
      <c r="R101" s="130">
        <f t="shared" si="9"/>
        <v>3.9354174474060057</v>
      </c>
      <c r="S101" s="131">
        <f t="shared" si="9"/>
        <v>3.8482108307617189</v>
      </c>
      <c r="T101" s="130">
        <f t="shared" si="9"/>
        <v>3.7847910923034669</v>
      </c>
      <c r="U101" s="130">
        <f t="shared" si="9"/>
        <v>1.9634444161392213</v>
      </c>
      <c r="V101" s="130">
        <f t="shared" si="9"/>
        <v>1.1232502869880676</v>
      </c>
      <c r="W101" s="130">
        <f t="shared" si="9"/>
        <v>1.2816756181037903</v>
      </c>
    </row>
    <row r="102" spans="1:23" x14ac:dyDescent="0.3">
      <c r="A102" s="399"/>
      <c r="B102" s="400"/>
      <c r="C102" s="208"/>
      <c r="D102" s="208"/>
      <c r="E102" s="208"/>
      <c r="F102" s="196"/>
      <c r="G102" s="129" t="s">
        <v>1</v>
      </c>
      <c r="H102" s="130">
        <f t="shared" si="9"/>
        <v>4.3631877535378667</v>
      </c>
      <c r="I102" s="130">
        <f t="shared" si="9"/>
        <v>4.28650017915127</v>
      </c>
      <c r="J102" s="130">
        <f t="shared" si="9"/>
        <v>4.3005483530404298</v>
      </c>
      <c r="K102" s="130">
        <f t="shared" si="9"/>
        <v>4.3225600941849658</v>
      </c>
      <c r="L102" s="130">
        <f t="shared" si="9"/>
        <v>7.2197695258167922</v>
      </c>
      <c r="M102" s="130"/>
      <c r="N102" s="130"/>
      <c r="O102" s="130"/>
      <c r="P102" s="130"/>
      <c r="Q102" s="130">
        <f t="shared" si="9"/>
        <v>11.393007009002059</v>
      </c>
      <c r="R102" s="130">
        <f t="shared" si="9"/>
        <v>11.899105372085311</v>
      </c>
      <c r="S102" s="131">
        <f t="shared" si="9"/>
        <v>11.82209556775323</v>
      </c>
      <c r="T102" s="130">
        <f t="shared" si="9"/>
        <v>11.732574915268422</v>
      </c>
      <c r="U102" s="130">
        <f t="shared" si="9"/>
        <v>7.884736134499585</v>
      </c>
      <c r="V102" s="130">
        <f t="shared" si="9"/>
        <v>4.377361243222925</v>
      </c>
      <c r="W102" s="130">
        <f t="shared" si="9"/>
        <v>4.7385174684273927</v>
      </c>
    </row>
    <row r="103" spans="1:23" x14ac:dyDescent="0.3">
      <c r="A103" s="401"/>
      <c r="B103" s="402"/>
      <c r="C103" s="209"/>
      <c r="D103" s="209"/>
      <c r="E103" s="209"/>
      <c r="F103" s="197"/>
      <c r="G103" s="129" t="s">
        <v>0</v>
      </c>
      <c r="H103" s="123">
        <f t="shared" si="9"/>
        <v>40.967785370254731</v>
      </c>
      <c r="I103" s="123">
        <f t="shared" si="9"/>
        <v>39.086736579144215</v>
      </c>
      <c r="J103" s="123">
        <f t="shared" si="9"/>
        <v>38.201603148534225</v>
      </c>
      <c r="K103" s="123">
        <f t="shared" si="9"/>
        <v>33.523781008345885</v>
      </c>
      <c r="L103" s="123">
        <f t="shared" si="9"/>
        <v>50.151347545186873</v>
      </c>
      <c r="M103" s="123"/>
      <c r="N103" s="123"/>
      <c r="O103" s="123"/>
      <c r="P103" s="123"/>
      <c r="Q103" s="123">
        <f t="shared" si="9"/>
        <v>94.667530432486103</v>
      </c>
      <c r="R103" s="123">
        <f t="shared" si="9"/>
        <v>96.616298574078115</v>
      </c>
      <c r="S103" s="124">
        <f t="shared" si="9"/>
        <v>95.657157854100802</v>
      </c>
      <c r="T103" s="123">
        <f t="shared" si="9"/>
        <v>94.439911650090892</v>
      </c>
      <c r="U103" s="123">
        <f t="shared" si="9"/>
        <v>51.153228780366504</v>
      </c>
      <c r="V103" s="123">
        <f t="shared" si="9"/>
        <v>39.606768069326705</v>
      </c>
      <c r="W103" s="123">
        <f t="shared" si="9"/>
        <v>45.341222231745547</v>
      </c>
    </row>
    <row r="104" spans="1:23" x14ac:dyDescent="0.3">
      <c r="A104" s="128"/>
      <c r="B104" s="128"/>
      <c r="C104" s="128"/>
      <c r="D104" s="128"/>
      <c r="E104" s="128"/>
      <c r="F104" s="198"/>
      <c r="G104" s="128"/>
      <c r="H104" s="126"/>
      <c r="I104" s="126"/>
      <c r="J104" s="126"/>
      <c r="K104" s="126"/>
      <c r="L104" s="126"/>
      <c r="M104" s="126"/>
      <c r="N104" s="126"/>
      <c r="O104" s="126"/>
      <c r="P104" s="126"/>
      <c r="Q104" s="126"/>
      <c r="R104" s="126"/>
      <c r="S104" s="127"/>
      <c r="T104" s="126"/>
      <c r="U104" s="126"/>
      <c r="V104" s="126"/>
      <c r="W104" s="126"/>
    </row>
    <row r="105" spans="1:23" ht="45" customHeight="1" x14ac:dyDescent="0.3">
      <c r="A105" s="403" t="s">
        <v>106</v>
      </c>
      <c r="B105" s="404"/>
      <c r="C105" s="209"/>
      <c r="D105" s="209"/>
      <c r="E105" s="209"/>
      <c r="F105" s="197"/>
      <c r="G105" s="125"/>
      <c r="H105" s="123">
        <f>SUM(H56,H103)</f>
        <v>236.59778537025471</v>
      </c>
      <c r="I105" s="123">
        <f t="shared" ref="I105:W105" si="10">SUM(I56,I103)</f>
        <v>225.28673657914419</v>
      </c>
      <c r="J105" s="123">
        <f t="shared" si="10"/>
        <v>238.93160314853421</v>
      </c>
      <c r="K105" s="123">
        <f t="shared" si="10"/>
        <v>249.51378100834589</v>
      </c>
      <c r="L105" s="123">
        <f t="shared" si="10"/>
        <v>334.48938631641886</v>
      </c>
      <c r="M105" s="123"/>
      <c r="N105" s="123"/>
      <c r="O105" s="123"/>
      <c r="P105" s="123"/>
      <c r="Q105" s="183">
        <f t="shared" si="10"/>
        <v>338.30414345919701</v>
      </c>
      <c r="R105" s="183">
        <f t="shared" si="10"/>
        <v>361.01910198735175</v>
      </c>
      <c r="S105" s="184">
        <f t="shared" si="10"/>
        <v>363.62056843723781</v>
      </c>
      <c r="T105" s="183">
        <f t="shared" si="10"/>
        <v>369.06349434804531</v>
      </c>
      <c r="U105" s="123">
        <f t="shared" si="10"/>
        <v>328.50110955159846</v>
      </c>
      <c r="V105" s="123">
        <f t="shared" si="10"/>
        <v>240.28676806932671</v>
      </c>
      <c r="W105" s="123">
        <f t="shared" si="10"/>
        <v>240.91122223174554</v>
      </c>
    </row>
    <row r="106" spans="1:23" x14ac:dyDescent="0.3">
      <c r="A106" s="186" t="s">
        <v>122</v>
      </c>
    </row>
  </sheetData>
  <mergeCells count="26">
    <mergeCell ref="A86:A94"/>
    <mergeCell ref="B86:B94"/>
    <mergeCell ref="A95:B103"/>
    <mergeCell ref="A105:B105"/>
    <mergeCell ref="C10:F10"/>
    <mergeCell ref="A77:A85"/>
    <mergeCell ref="B77:B85"/>
    <mergeCell ref="A21:A29"/>
    <mergeCell ref="B21:B29"/>
    <mergeCell ref="A30:A38"/>
    <mergeCell ref="B30:B38"/>
    <mergeCell ref="A39:A47"/>
    <mergeCell ref="B39:B47"/>
    <mergeCell ref="A48:B56"/>
    <mergeCell ref="A59:A67"/>
    <mergeCell ref="B59:B67"/>
    <mergeCell ref="A68:A76"/>
    <mergeCell ref="B68:B76"/>
    <mergeCell ref="A6:W6"/>
    <mergeCell ref="A7:W7"/>
    <mergeCell ref="A8:W8"/>
    <mergeCell ref="A9:W9"/>
    <mergeCell ref="A12:A20"/>
    <mergeCell ref="B12:B20"/>
    <mergeCell ref="Q10:T10"/>
    <mergeCell ref="M10:P10"/>
  </mergeCells>
  <pageMargins left="0.75" right="0.75" top="1" bottom="1" header="0.5" footer="0.5"/>
  <pageSetup orientation="portrait" horizontalDpi="4294967292" verticalDpi="4294967292" r:id="rId1"/>
  <headerFooter>
    <oddHeader>&amp;RDemandResponseOIR-2013_DR_ED_124-Q01Atch01-CONF</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W106"/>
  <sheetViews>
    <sheetView zoomScale="110" zoomScaleNormal="110" workbookViewId="0">
      <pane xSplit="7" ySplit="11" topLeftCell="K60" activePane="bottomRight" state="frozen"/>
      <selection activeCell="M10" sqref="M10:T10"/>
      <selection pane="topRight" activeCell="M10" sqref="M10:T10"/>
      <selection pane="bottomLeft" activeCell="M10" sqref="M10:T10"/>
      <selection pane="bottomRight" activeCell="P26" sqref="P26"/>
    </sheetView>
    <sheetView zoomScale="90" zoomScaleNormal="90" workbookViewId="1">
      <selection activeCell="A4" sqref="A4"/>
    </sheetView>
  </sheetViews>
  <sheetFormatPr defaultColWidth="12.77734375" defaultRowHeight="15.6" x14ac:dyDescent="0.3"/>
  <cols>
    <col min="1" max="1" width="70.21875" style="1" customWidth="1"/>
    <col min="2" max="2" width="11.21875" style="1" bestFit="1" customWidth="1"/>
    <col min="3" max="5" width="11.21875" style="1" customWidth="1"/>
    <col min="6" max="6" width="11.21875" style="199" customWidth="1"/>
    <col min="7" max="7" width="30.21875" style="1" bestFit="1" customWidth="1"/>
    <col min="8" max="11" width="8.77734375" style="1" bestFit="1" customWidth="1"/>
    <col min="12" max="12" width="9.21875" style="1" bestFit="1" customWidth="1"/>
    <col min="13" max="16" width="9.21875" style="1" customWidth="1"/>
    <col min="17" max="17" width="8.77734375" style="1" bestFit="1" customWidth="1"/>
    <col min="18" max="18" width="8.44140625" style="1" bestFit="1" customWidth="1"/>
    <col min="19" max="19" width="9.21875" style="1" bestFit="1" customWidth="1"/>
    <col min="20" max="20" width="9" style="1" bestFit="1" customWidth="1"/>
    <col min="21" max="21" width="8.77734375" style="1" bestFit="1" customWidth="1"/>
    <col min="22" max="22" width="9.21875" style="1" bestFit="1" customWidth="1"/>
    <col min="23" max="23" width="9" style="1" bestFit="1" customWidth="1"/>
    <col min="24" max="24" width="8.21875" style="1" bestFit="1" customWidth="1"/>
    <col min="25" max="25" width="7.21875" style="1" bestFit="1" customWidth="1"/>
    <col min="26" max="35" width="8.21875" style="1" bestFit="1" customWidth="1"/>
    <col min="36" max="16384" width="12.77734375" style="1"/>
  </cols>
  <sheetData>
    <row r="1" spans="1:23" x14ac:dyDescent="0.3">
      <c r="A1" s="325" t="s">
        <v>130</v>
      </c>
    </row>
    <row r="2" spans="1:23" x14ac:dyDescent="0.3">
      <c r="A2" s="325" t="s">
        <v>129</v>
      </c>
    </row>
    <row r="3" spans="1:23" x14ac:dyDescent="0.3">
      <c r="A3" s="325" t="s">
        <v>131</v>
      </c>
    </row>
    <row r="4" spans="1:23" x14ac:dyDescent="0.3">
      <c r="A4" s="347" t="s">
        <v>149</v>
      </c>
    </row>
    <row r="6" spans="1:23" x14ac:dyDescent="0.3">
      <c r="A6" s="382" t="s">
        <v>115</v>
      </c>
      <c r="B6" s="383"/>
      <c r="C6" s="383"/>
      <c r="D6" s="383"/>
      <c r="E6" s="383"/>
      <c r="F6" s="383"/>
      <c r="G6" s="383"/>
      <c r="H6" s="383"/>
      <c r="I6" s="383"/>
      <c r="J6" s="383"/>
      <c r="K6" s="383"/>
      <c r="L6" s="383"/>
      <c r="M6" s="383"/>
      <c r="N6" s="383"/>
      <c r="O6" s="383"/>
      <c r="P6" s="383"/>
      <c r="Q6" s="383"/>
      <c r="R6" s="383"/>
      <c r="S6" s="383"/>
      <c r="T6" s="383"/>
      <c r="U6" s="383"/>
      <c r="V6" s="383"/>
      <c r="W6" s="384"/>
    </row>
    <row r="7" spans="1:23" ht="15" customHeight="1" x14ac:dyDescent="0.3">
      <c r="A7" s="385" t="s">
        <v>18</v>
      </c>
      <c r="B7" s="386"/>
      <c r="C7" s="386"/>
      <c r="D7" s="386"/>
      <c r="E7" s="386"/>
      <c r="F7" s="386"/>
      <c r="G7" s="386"/>
      <c r="H7" s="386"/>
      <c r="I7" s="386"/>
      <c r="J7" s="386"/>
      <c r="K7" s="386"/>
      <c r="L7" s="386"/>
      <c r="M7" s="386"/>
      <c r="N7" s="386"/>
      <c r="O7" s="386"/>
      <c r="P7" s="386"/>
      <c r="Q7" s="386"/>
      <c r="R7" s="386"/>
      <c r="S7" s="386"/>
      <c r="T7" s="386"/>
      <c r="U7" s="386"/>
      <c r="V7" s="386"/>
      <c r="W7" s="387"/>
    </row>
    <row r="8" spans="1:23" ht="16.95" customHeight="1" x14ac:dyDescent="0.3">
      <c r="A8" s="385" t="s">
        <v>17</v>
      </c>
      <c r="B8" s="386"/>
      <c r="C8" s="386"/>
      <c r="D8" s="386"/>
      <c r="E8" s="386"/>
      <c r="F8" s="386"/>
      <c r="G8" s="386"/>
      <c r="H8" s="386"/>
      <c r="I8" s="386"/>
      <c r="J8" s="386"/>
      <c r="K8" s="386"/>
      <c r="L8" s="386"/>
      <c r="M8" s="386"/>
      <c r="N8" s="386"/>
      <c r="O8" s="386"/>
      <c r="P8" s="386"/>
      <c r="Q8" s="386"/>
      <c r="R8" s="386"/>
      <c r="S8" s="386"/>
      <c r="T8" s="386"/>
      <c r="U8" s="386"/>
      <c r="V8" s="386"/>
      <c r="W8" s="387"/>
    </row>
    <row r="9" spans="1:23" ht="15" customHeight="1" x14ac:dyDescent="0.3">
      <c r="A9" s="385" t="s">
        <v>16</v>
      </c>
      <c r="B9" s="386"/>
      <c r="C9" s="386"/>
      <c r="D9" s="386"/>
      <c r="E9" s="386"/>
      <c r="F9" s="386"/>
      <c r="G9" s="386"/>
      <c r="H9" s="386"/>
      <c r="I9" s="386"/>
      <c r="J9" s="386"/>
      <c r="K9" s="386"/>
      <c r="L9" s="386"/>
      <c r="M9" s="386"/>
      <c r="N9" s="386"/>
      <c r="O9" s="386"/>
      <c r="P9" s="386"/>
      <c r="Q9" s="386"/>
      <c r="R9" s="386"/>
      <c r="S9" s="386"/>
      <c r="T9" s="386"/>
      <c r="U9" s="386"/>
      <c r="V9" s="386"/>
      <c r="W9" s="387"/>
    </row>
    <row r="10" spans="1:23" ht="15" customHeight="1" x14ac:dyDescent="0.3">
      <c r="A10" s="154"/>
      <c r="B10" s="154"/>
      <c r="C10" s="394" t="s">
        <v>126</v>
      </c>
      <c r="D10" s="395"/>
      <c r="E10" s="395"/>
      <c r="F10" s="396"/>
      <c r="G10" s="154"/>
      <c r="H10" s="154"/>
      <c r="I10" s="154"/>
      <c r="J10" s="154"/>
      <c r="K10" s="154"/>
      <c r="L10" s="154"/>
      <c r="M10" s="394" t="s">
        <v>124</v>
      </c>
      <c r="N10" s="395"/>
      <c r="O10" s="395"/>
      <c r="P10" s="396"/>
      <c r="Q10" s="394" t="s">
        <v>125</v>
      </c>
      <c r="R10" s="395"/>
      <c r="S10" s="395"/>
      <c r="T10" s="396"/>
      <c r="U10" s="154"/>
      <c r="V10" s="154"/>
      <c r="W10" s="154"/>
    </row>
    <row r="11" spans="1:23" ht="46.8" x14ac:dyDescent="0.3">
      <c r="A11" s="39" t="s">
        <v>32</v>
      </c>
      <c r="B11" s="38" t="s">
        <v>31</v>
      </c>
      <c r="C11" s="119" t="s">
        <v>102</v>
      </c>
      <c r="D11" s="119" t="s">
        <v>105</v>
      </c>
      <c r="E11" s="119" t="s">
        <v>104</v>
      </c>
      <c r="F11" s="119" t="s">
        <v>103</v>
      </c>
      <c r="G11" s="38" t="s">
        <v>5</v>
      </c>
      <c r="H11" s="30">
        <v>44562</v>
      </c>
      <c r="I11" s="30">
        <v>44593</v>
      </c>
      <c r="J11" s="30">
        <v>44621</v>
      </c>
      <c r="K11" s="30">
        <v>44652</v>
      </c>
      <c r="L11" s="30">
        <v>44682</v>
      </c>
      <c r="M11" s="30">
        <v>44713</v>
      </c>
      <c r="N11" s="32">
        <v>44743</v>
      </c>
      <c r="O11" s="31">
        <v>44774</v>
      </c>
      <c r="P11" s="30">
        <v>44805</v>
      </c>
      <c r="Q11" s="239">
        <v>44713</v>
      </c>
      <c r="R11" s="240">
        <v>44743</v>
      </c>
      <c r="S11" s="241">
        <v>44774</v>
      </c>
      <c r="T11" s="239">
        <v>44805</v>
      </c>
      <c r="U11" s="30">
        <v>44835</v>
      </c>
      <c r="V11" s="30">
        <v>44866</v>
      </c>
      <c r="W11" s="30">
        <v>44896</v>
      </c>
    </row>
    <row r="12" spans="1:23" x14ac:dyDescent="0.3">
      <c r="A12" s="388" t="s">
        <v>150</v>
      </c>
      <c r="B12" s="391" t="s">
        <v>26</v>
      </c>
      <c r="C12" s="251">
        <f>'ELCC Results'!I7</f>
        <v>0.75493759404012384</v>
      </c>
      <c r="D12" s="251">
        <f>'ELCC Results'!J7</f>
        <v>0.78107527433232904</v>
      </c>
      <c r="E12" s="251">
        <f>'ELCC Results'!K7</f>
        <v>0.79263739598687533</v>
      </c>
      <c r="F12" s="251">
        <f>'ELCC Results'!L7</f>
        <v>0.83050223974421011</v>
      </c>
      <c r="G12" s="36" t="s">
        <v>25</v>
      </c>
      <c r="H12" s="139">
        <v>9.3383264541625977</v>
      </c>
      <c r="I12" s="139">
        <v>8.59</v>
      </c>
      <c r="J12" s="139">
        <v>9.26</v>
      </c>
      <c r="K12" s="139">
        <v>9.9600000000000009</v>
      </c>
      <c r="L12" s="139">
        <v>10.52</v>
      </c>
      <c r="M12" s="139">
        <v>10.75</v>
      </c>
      <c r="N12" s="139">
        <v>10.67</v>
      </c>
      <c r="O12" s="131">
        <v>10.57</v>
      </c>
      <c r="P12" s="139">
        <v>10.62</v>
      </c>
      <c r="Q12" s="242">
        <f>M12*C12</f>
        <v>8.1155791359313305</v>
      </c>
      <c r="R12" s="242">
        <f t="shared" ref="R12:T12" si="0">N12*D12</f>
        <v>8.3340731771259513</v>
      </c>
      <c r="S12" s="62">
        <f t="shared" si="0"/>
        <v>8.3781772755812725</v>
      </c>
      <c r="T12" s="242">
        <f t="shared" si="0"/>
        <v>8.8199337860835101</v>
      </c>
      <c r="U12" s="139">
        <v>10.18</v>
      </c>
      <c r="V12" s="139">
        <v>9.26</v>
      </c>
      <c r="W12" s="139">
        <v>9.02</v>
      </c>
    </row>
    <row r="13" spans="1:23" x14ac:dyDescent="0.3">
      <c r="A13" s="389"/>
      <c r="B13" s="392"/>
      <c r="C13" s="252">
        <f>C$12</f>
        <v>0.75493759404012384</v>
      </c>
      <c r="D13" s="252">
        <f t="shared" ref="D13:F13" si="1">D$12</f>
        <v>0.78107527433232904</v>
      </c>
      <c r="E13" s="252">
        <f t="shared" si="1"/>
        <v>0.79263739598687533</v>
      </c>
      <c r="F13" s="252">
        <f t="shared" si="1"/>
        <v>0.83050223974421011</v>
      </c>
      <c r="G13" s="36" t="s">
        <v>24</v>
      </c>
      <c r="H13" s="152">
        <v>11.126070022583008</v>
      </c>
      <c r="I13" s="139">
        <v>8.94</v>
      </c>
      <c r="J13" s="139">
        <v>9.6300000000000008</v>
      </c>
      <c r="K13" s="139">
        <v>10.36</v>
      </c>
      <c r="L13" s="139">
        <v>10.94</v>
      </c>
      <c r="M13" s="139">
        <v>11.18</v>
      </c>
      <c r="N13" s="139">
        <v>11.1</v>
      </c>
      <c r="O13" s="131">
        <v>11</v>
      </c>
      <c r="P13" s="139">
        <v>11.05</v>
      </c>
      <c r="Q13" s="242">
        <f t="shared" ref="Q13:Q19" si="2">M13*C13</f>
        <v>8.4402023013685845</v>
      </c>
      <c r="R13" s="242">
        <f t="shared" ref="R13:R19" si="3">N13*D13</f>
        <v>8.6699355450888529</v>
      </c>
      <c r="S13" s="62">
        <f t="shared" ref="S13:S19" si="4">O13*E13</f>
        <v>8.7190113558556277</v>
      </c>
      <c r="T13" s="242">
        <f t="shared" ref="T13:T19" si="5">P13*F13</f>
        <v>9.1770497491735217</v>
      </c>
      <c r="U13" s="139">
        <v>10.58</v>
      </c>
      <c r="V13" s="139">
        <v>9.6300000000000008</v>
      </c>
      <c r="W13" s="139">
        <v>9.3800000000000008</v>
      </c>
    </row>
    <row r="14" spans="1:23" ht="16.05" customHeight="1" x14ac:dyDescent="0.3">
      <c r="A14" s="389"/>
      <c r="B14" s="392"/>
      <c r="C14" s="252">
        <f t="shared" ref="C14:F20" si="6">C$12</f>
        <v>0.75493759404012384</v>
      </c>
      <c r="D14" s="252">
        <f t="shared" si="6"/>
        <v>0.78107527433232904</v>
      </c>
      <c r="E14" s="252">
        <f t="shared" si="6"/>
        <v>0.79263739598687533</v>
      </c>
      <c r="F14" s="252">
        <f t="shared" si="6"/>
        <v>0.83050223974421011</v>
      </c>
      <c r="G14" s="37" t="s">
        <v>23</v>
      </c>
      <c r="H14" s="250" t="s">
        <v>4</v>
      </c>
      <c r="I14" s="222"/>
      <c r="J14" s="222"/>
      <c r="K14" s="222"/>
      <c r="L14" s="222"/>
      <c r="M14" s="222"/>
      <c r="N14" s="222"/>
      <c r="O14" s="222"/>
      <c r="P14" s="222"/>
      <c r="Q14" s="243"/>
      <c r="R14" s="243"/>
      <c r="S14" s="243"/>
      <c r="T14" s="243"/>
      <c r="U14" s="222"/>
      <c r="V14" s="222"/>
      <c r="W14" s="223"/>
    </row>
    <row r="15" spans="1:23" x14ac:dyDescent="0.3">
      <c r="A15" s="389"/>
      <c r="B15" s="392"/>
      <c r="C15" s="252">
        <f t="shared" si="6"/>
        <v>0.75493759404012384</v>
      </c>
      <c r="D15" s="252">
        <f t="shared" si="6"/>
        <v>0.78107527433232904</v>
      </c>
      <c r="E15" s="252">
        <f t="shared" si="6"/>
        <v>0.79263739598687533</v>
      </c>
      <c r="F15" s="252">
        <f t="shared" si="6"/>
        <v>0.83050223974421011</v>
      </c>
      <c r="G15" s="37" t="s">
        <v>22</v>
      </c>
      <c r="H15" s="224"/>
      <c r="I15" s="225"/>
      <c r="J15" s="225"/>
      <c r="K15" s="225"/>
      <c r="L15" s="225"/>
      <c r="M15" s="225"/>
      <c r="N15" s="225"/>
      <c r="O15" s="225"/>
      <c r="P15" s="225"/>
      <c r="Q15" s="244"/>
      <c r="R15" s="244"/>
      <c r="S15" s="244"/>
      <c r="T15" s="244"/>
      <c r="U15" s="225"/>
      <c r="V15" s="225"/>
      <c r="W15" s="226"/>
    </row>
    <row r="16" spans="1:23" x14ac:dyDescent="0.3">
      <c r="A16" s="389"/>
      <c r="B16" s="392"/>
      <c r="C16" s="252">
        <f t="shared" si="6"/>
        <v>0.75493759404012384</v>
      </c>
      <c r="D16" s="252">
        <f t="shared" si="6"/>
        <v>0.78107527433232904</v>
      </c>
      <c r="E16" s="252">
        <f t="shared" si="6"/>
        <v>0.79263739598687533</v>
      </c>
      <c r="F16" s="252">
        <f t="shared" si="6"/>
        <v>0.83050223974421011</v>
      </c>
      <c r="G16" s="37" t="s">
        <v>21</v>
      </c>
      <c r="H16" s="224"/>
      <c r="I16" s="225"/>
      <c r="J16" s="225"/>
      <c r="K16" s="225"/>
      <c r="L16" s="225"/>
      <c r="M16" s="225"/>
      <c r="N16" s="225"/>
      <c r="O16" s="225"/>
      <c r="P16" s="225"/>
      <c r="Q16" s="244"/>
      <c r="R16" s="244"/>
      <c r="S16" s="244"/>
      <c r="T16" s="244"/>
      <c r="U16" s="225"/>
      <c r="V16" s="225"/>
      <c r="W16" s="226"/>
    </row>
    <row r="17" spans="1:23" x14ac:dyDescent="0.3">
      <c r="A17" s="389"/>
      <c r="B17" s="392"/>
      <c r="C17" s="252">
        <f t="shared" si="6"/>
        <v>0.75493759404012384</v>
      </c>
      <c r="D17" s="252">
        <f t="shared" si="6"/>
        <v>0.78107527433232904</v>
      </c>
      <c r="E17" s="252">
        <f t="shared" si="6"/>
        <v>0.79263739598687533</v>
      </c>
      <c r="F17" s="252">
        <f t="shared" si="6"/>
        <v>0.83050223974421011</v>
      </c>
      <c r="G17" s="37" t="s">
        <v>20</v>
      </c>
      <c r="H17" s="224"/>
      <c r="I17" s="225"/>
      <c r="J17" s="225"/>
      <c r="K17" s="225"/>
      <c r="L17" s="225"/>
      <c r="M17" s="225"/>
      <c r="N17" s="225"/>
      <c r="O17" s="225"/>
      <c r="P17" s="225"/>
      <c r="Q17" s="244"/>
      <c r="R17" s="244"/>
      <c r="S17" s="244"/>
      <c r="T17" s="244"/>
      <c r="U17" s="225"/>
      <c r="V17" s="225"/>
      <c r="W17" s="226"/>
    </row>
    <row r="18" spans="1:23" x14ac:dyDescent="0.3">
      <c r="A18" s="389"/>
      <c r="B18" s="392"/>
      <c r="C18" s="252">
        <f t="shared" si="6"/>
        <v>0.75493759404012384</v>
      </c>
      <c r="D18" s="252">
        <f t="shared" si="6"/>
        <v>0.78107527433232904</v>
      </c>
      <c r="E18" s="252">
        <f t="shared" si="6"/>
        <v>0.79263739598687533</v>
      </c>
      <c r="F18" s="252">
        <f t="shared" si="6"/>
        <v>0.83050223974421011</v>
      </c>
      <c r="G18" s="37" t="s">
        <v>19</v>
      </c>
      <c r="H18" s="227"/>
      <c r="I18" s="228"/>
      <c r="J18" s="228"/>
      <c r="K18" s="228"/>
      <c r="L18" s="228"/>
      <c r="M18" s="228"/>
      <c r="N18" s="228"/>
      <c r="O18" s="228"/>
      <c r="P18" s="228"/>
      <c r="Q18" s="245"/>
      <c r="R18" s="245"/>
      <c r="S18" s="245"/>
      <c r="T18" s="245"/>
      <c r="U18" s="228"/>
      <c r="V18" s="228"/>
      <c r="W18" s="229"/>
    </row>
    <row r="19" spans="1:23" x14ac:dyDescent="0.3">
      <c r="A19" s="389"/>
      <c r="B19" s="392"/>
      <c r="C19" s="252">
        <f t="shared" si="6"/>
        <v>0.75493759404012384</v>
      </c>
      <c r="D19" s="252">
        <f t="shared" si="6"/>
        <v>0.78107527433232904</v>
      </c>
      <c r="E19" s="252">
        <f t="shared" si="6"/>
        <v>0.79263739598687533</v>
      </c>
      <c r="F19" s="252">
        <f t="shared" si="6"/>
        <v>0.83050223974421011</v>
      </c>
      <c r="G19" s="36" t="s">
        <v>1</v>
      </c>
      <c r="H19" s="152">
        <v>123.10189819335938</v>
      </c>
      <c r="I19" s="152">
        <v>119.17</v>
      </c>
      <c r="J19" s="152">
        <v>128.47</v>
      </c>
      <c r="K19" s="152">
        <v>138.24</v>
      </c>
      <c r="L19" s="152">
        <v>145.91999999999999</v>
      </c>
      <c r="M19" s="152">
        <v>149.12</v>
      </c>
      <c r="N19" s="152">
        <v>148.05000000000001</v>
      </c>
      <c r="O19" s="153">
        <v>146.69999999999999</v>
      </c>
      <c r="P19" s="152">
        <v>147.37</v>
      </c>
      <c r="Q19" s="242">
        <f t="shared" si="2"/>
        <v>112.57629402326327</v>
      </c>
      <c r="R19" s="242">
        <f t="shared" si="3"/>
        <v>115.63819436490132</v>
      </c>
      <c r="S19" s="62">
        <f t="shared" si="4"/>
        <v>116.2799059912746</v>
      </c>
      <c r="T19" s="242">
        <f t="shared" si="5"/>
        <v>122.39111507110425</v>
      </c>
      <c r="U19" s="152">
        <v>141.16999999999999</v>
      </c>
      <c r="V19" s="152">
        <v>128.43</v>
      </c>
      <c r="W19" s="152">
        <v>125.17</v>
      </c>
    </row>
    <row r="20" spans="1:23" x14ac:dyDescent="0.3">
      <c r="A20" s="390"/>
      <c r="B20" s="393"/>
      <c r="C20" s="252">
        <f t="shared" si="6"/>
        <v>0.75493759404012384</v>
      </c>
      <c r="D20" s="252">
        <f t="shared" si="6"/>
        <v>0.78107527433232904</v>
      </c>
      <c r="E20" s="252">
        <f t="shared" si="6"/>
        <v>0.79263739598687533</v>
      </c>
      <c r="F20" s="252">
        <f t="shared" si="6"/>
        <v>0.83050223974421011</v>
      </c>
      <c r="G20" s="36" t="s">
        <v>0</v>
      </c>
      <c r="H20" s="150">
        <v>195.63</v>
      </c>
      <c r="I20" s="150">
        <v>186.2</v>
      </c>
      <c r="J20" s="150">
        <v>200.73</v>
      </c>
      <c r="K20" s="150">
        <v>215.99</v>
      </c>
      <c r="L20" s="150">
        <v>228.01</v>
      </c>
      <c r="M20" s="150">
        <v>232.99</v>
      </c>
      <c r="N20" s="150">
        <v>231.33</v>
      </c>
      <c r="O20" s="151">
        <v>229.22</v>
      </c>
      <c r="P20" s="150">
        <v>230.26</v>
      </c>
      <c r="Q20" s="242">
        <f t="shared" ref="Q20" si="7">M20*C20</f>
        <v>175.89291003540845</v>
      </c>
      <c r="R20" s="242">
        <f t="shared" ref="R20" si="8">N20*D20</f>
        <v>180.68614321129769</v>
      </c>
      <c r="S20" s="62">
        <f t="shared" ref="S20" si="9">O20*E20</f>
        <v>181.68834390811156</v>
      </c>
      <c r="T20" s="242">
        <f t="shared" ref="T20" si="10">P20*F20</f>
        <v>191.23144572350182</v>
      </c>
      <c r="U20" s="150">
        <v>220.57</v>
      </c>
      <c r="V20" s="150">
        <v>200.68</v>
      </c>
      <c r="W20" s="150">
        <v>195.57</v>
      </c>
    </row>
    <row r="21" spans="1:23" ht="30" customHeight="1" x14ac:dyDescent="0.3">
      <c r="A21" s="411" t="s">
        <v>29</v>
      </c>
      <c r="B21" s="379" t="s">
        <v>26</v>
      </c>
      <c r="C21" s="253">
        <f>'ELCC Results'!I8</f>
        <v>0.90292526993580391</v>
      </c>
      <c r="D21" s="253">
        <f>'ELCC Results'!J8</f>
        <v>0.90292526993580391</v>
      </c>
      <c r="E21" s="253">
        <f>'ELCC Results'!K8</f>
        <v>0.90292526993580391</v>
      </c>
      <c r="F21" s="253">
        <f>'ELCC Results'!L8</f>
        <v>0.90292526993580391</v>
      </c>
      <c r="G21" s="26" t="s">
        <v>25</v>
      </c>
      <c r="H21" s="136">
        <v>0</v>
      </c>
      <c r="I21" s="136">
        <v>0</v>
      </c>
      <c r="J21" s="136">
        <v>0</v>
      </c>
      <c r="K21" s="136">
        <v>0</v>
      </c>
      <c r="L21" s="136">
        <v>11.81058</v>
      </c>
      <c r="M21" s="136">
        <v>15.747439999999999</v>
      </c>
      <c r="N21" s="136">
        <v>21.37152</v>
      </c>
      <c r="O21" s="131">
        <v>22.49634</v>
      </c>
      <c r="P21" s="136">
        <v>19.12189</v>
      </c>
      <c r="Q21" s="246">
        <f>M21*C21</f>
        <v>14.218761512797876</v>
      </c>
      <c r="R21" s="246">
        <f t="shared" ref="R21:T21" si="11">N21*D21</f>
        <v>19.29688546493843</v>
      </c>
      <c r="S21" s="62">
        <f t="shared" si="11"/>
        <v>20.312513867067622</v>
      </c>
      <c r="T21" s="246">
        <f t="shared" si="11"/>
        <v>17.265637689932749</v>
      </c>
      <c r="U21" s="136">
        <v>17.434660000000001</v>
      </c>
      <c r="V21" s="136">
        <v>0</v>
      </c>
      <c r="W21" s="136">
        <v>0</v>
      </c>
    </row>
    <row r="22" spans="1:23" x14ac:dyDescent="0.3">
      <c r="A22" s="412"/>
      <c r="B22" s="380"/>
      <c r="C22" s="254">
        <f>'ELCC Results'!I10</f>
        <v>1.0919616505179874</v>
      </c>
      <c r="D22" s="254">
        <f>'ELCC Results'!J10</f>
        <v>1.0919616505179874</v>
      </c>
      <c r="E22" s="254">
        <f>'ELCC Results'!K10</f>
        <v>1.0919616505179874</v>
      </c>
      <c r="F22" s="254">
        <f>'ELCC Results'!L10</f>
        <v>1.0919616505179874</v>
      </c>
      <c r="G22" s="26" t="s">
        <v>24</v>
      </c>
      <c r="H22" s="136">
        <v>0</v>
      </c>
      <c r="I22" s="136">
        <v>0</v>
      </c>
      <c r="J22" s="136">
        <v>0</v>
      </c>
      <c r="K22" s="136">
        <v>0</v>
      </c>
      <c r="L22" s="134">
        <v>3.9931589999999999</v>
      </c>
      <c r="M22" s="134">
        <v>5.3242120000000002</v>
      </c>
      <c r="N22" s="134">
        <v>7.2257160000000002</v>
      </c>
      <c r="O22" s="135">
        <v>7.6060160000000003</v>
      </c>
      <c r="P22" s="134">
        <v>6.4651139999999998</v>
      </c>
      <c r="Q22" s="246">
        <f t="shared" ref="Q22:Q28" si="12">M22*C22</f>
        <v>5.8138353232276749</v>
      </c>
      <c r="R22" s="246">
        <f t="shared" ref="R22:R28" si="13">N22*D22</f>
        <v>7.8902047695342308</v>
      </c>
      <c r="S22" s="62">
        <f t="shared" ref="S22:S28" si="14">O22*E22</f>
        <v>8.3054777852262216</v>
      </c>
      <c r="T22" s="246">
        <f t="shared" ref="T22:T28" si="15">P22*F22</f>
        <v>7.0596565542269474</v>
      </c>
      <c r="U22" s="134">
        <v>5.8946630000000004</v>
      </c>
      <c r="V22" s="136">
        <v>0</v>
      </c>
      <c r="W22" s="136">
        <v>0</v>
      </c>
    </row>
    <row r="23" spans="1:23" x14ac:dyDescent="0.3">
      <c r="A23" s="412"/>
      <c r="B23" s="380"/>
      <c r="C23" s="276" t="s">
        <v>123</v>
      </c>
      <c r="D23" s="276" t="s">
        <v>123</v>
      </c>
      <c r="E23" s="276" t="s">
        <v>123</v>
      </c>
      <c r="F23" s="276" t="s">
        <v>123</v>
      </c>
      <c r="G23" s="26" t="s">
        <v>23</v>
      </c>
      <c r="H23" s="136">
        <v>0</v>
      </c>
      <c r="I23" s="136">
        <v>0</v>
      </c>
      <c r="J23" s="136">
        <v>0</v>
      </c>
      <c r="K23" s="136">
        <v>0</v>
      </c>
      <c r="L23" s="134">
        <v>0</v>
      </c>
      <c r="M23" s="134">
        <v>0</v>
      </c>
      <c r="N23" s="134">
        <v>0</v>
      </c>
      <c r="O23" s="135">
        <v>0</v>
      </c>
      <c r="P23" s="134">
        <v>0</v>
      </c>
      <c r="Q23" s="249">
        <f>M23</f>
        <v>0</v>
      </c>
      <c r="R23" s="249">
        <f t="shared" ref="R23:T23" si="16">N23</f>
        <v>0</v>
      </c>
      <c r="S23" s="140">
        <f t="shared" si="16"/>
        <v>0</v>
      </c>
      <c r="T23" s="249">
        <f t="shared" si="16"/>
        <v>0</v>
      </c>
      <c r="U23" s="134">
        <v>0</v>
      </c>
      <c r="V23" s="136">
        <v>0</v>
      </c>
      <c r="W23" s="136">
        <v>0</v>
      </c>
    </row>
    <row r="24" spans="1:23" x14ac:dyDescent="0.3">
      <c r="A24" s="412"/>
      <c r="B24" s="380"/>
      <c r="C24" s="254">
        <f>'ELCC Results'!I12</f>
        <v>1.8440929459290298</v>
      </c>
      <c r="D24" s="254">
        <f>'ELCC Results'!J12</f>
        <v>1.8440929459290298</v>
      </c>
      <c r="E24" s="254">
        <f>'ELCC Results'!K12</f>
        <v>1.8440929459290298</v>
      </c>
      <c r="F24" s="254">
        <f>'ELCC Results'!L12</f>
        <v>1.8440929459290298</v>
      </c>
      <c r="G24" s="26" t="s">
        <v>22</v>
      </c>
      <c r="H24" s="136">
        <v>0</v>
      </c>
      <c r="I24" s="136">
        <v>0</v>
      </c>
      <c r="J24" s="136">
        <v>0</v>
      </c>
      <c r="K24" s="136">
        <v>0</v>
      </c>
      <c r="L24" s="134">
        <v>0.98709040000000003</v>
      </c>
      <c r="M24" s="134">
        <v>1.3161210000000001</v>
      </c>
      <c r="N24" s="134">
        <v>1.7861640000000001</v>
      </c>
      <c r="O24" s="135">
        <v>1.880172</v>
      </c>
      <c r="P24" s="134">
        <v>1.5981460000000001</v>
      </c>
      <c r="Q24" s="246">
        <f t="shared" si="12"/>
        <v>2.4270494520890606</v>
      </c>
      <c r="R24" s="246">
        <f t="shared" si="13"/>
        <v>3.2938524326723799</v>
      </c>
      <c r="S24" s="62">
        <f t="shared" si="14"/>
        <v>3.4672119223332758</v>
      </c>
      <c r="T24" s="246">
        <f t="shared" si="15"/>
        <v>2.9471297651646955</v>
      </c>
      <c r="U24" s="134">
        <v>1.457133</v>
      </c>
      <c r="V24" s="136">
        <v>0</v>
      </c>
      <c r="W24" s="136">
        <v>0</v>
      </c>
    </row>
    <row r="25" spans="1:23" x14ac:dyDescent="0.3">
      <c r="A25" s="412"/>
      <c r="B25" s="380"/>
      <c r="C25" s="254">
        <f>'ELCC Results'!I13</f>
        <v>4.6221831167149503</v>
      </c>
      <c r="D25" s="254">
        <f>'ELCC Results'!J13</f>
        <v>4.6221831167149503</v>
      </c>
      <c r="E25" s="254">
        <f>'ELCC Results'!K13</f>
        <v>4.6221831167149503</v>
      </c>
      <c r="F25" s="254">
        <f>'ELCC Results'!L13</f>
        <v>4.6221831167149503</v>
      </c>
      <c r="G25" s="26" t="s">
        <v>21</v>
      </c>
      <c r="H25" s="136">
        <v>0</v>
      </c>
      <c r="I25" s="136">
        <v>0</v>
      </c>
      <c r="J25" s="136">
        <v>0</v>
      </c>
      <c r="K25" s="136">
        <v>0</v>
      </c>
      <c r="L25" s="134">
        <v>0.94661070000000003</v>
      </c>
      <c r="M25" s="134">
        <v>1.262148</v>
      </c>
      <c r="N25" s="134">
        <v>1.712915</v>
      </c>
      <c r="O25" s="135">
        <v>1.8030679999999999</v>
      </c>
      <c r="P25" s="134">
        <v>1.532608</v>
      </c>
      <c r="Q25" s="246">
        <f t="shared" si="12"/>
        <v>5.8338791763955413</v>
      </c>
      <c r="R25" s="246">
        <f t="shared" si="13"/>
        <v>7.917406793367789</v>
      </c>
      <c r="S25" s="62">
        <f t="shared" si="14"/>
        <v>8.3341104678889923</v>
      </c>
      <c r="T25" s="246">
        <f t="shared" si="15"/>
        <v>7.0839948221422668</v>
      </c>
      <c r="U25" s="134">
        <v>1.397378</v>
      </c>
      <c r="V25" s="136">
        <v>0</v>
      </c>
      <c r="W25" s="136">
        <v>0</v>
      </c>
    </row>
    <row r="26" spans="1:23" x14ac:dyDescent="0.3">
      <c r="A26" s="412"/>
      <c r="B26" s="380"/>
      <c r="C26" s="254">
        <f>'ELCC Results'!I14</f>
        <v>0.39547795879298059</v>
      </c>
      <c r="D26" s="254">
        <f>'ELCC Results'!J14</f>
        <v>0.39547795879298059</v>
      </c>
      <c r="E26" s="254">
        <f>'ELCC Results'!K14</f>
        <v>0.39547795879298059</v>
      </c>
      <c r="F26" s="254">
        <f>'ELCC Results'!L14</f>
        <v>0.39547795879298059</v>
      </c>
      <c r="G26" s="26" t="s">
        <v>20</v>
      </c>
      <c r="H26" s="136">
        <v>0</v>
      </c>
      <c r="I26" s="136">
        <v>0</v>
      </c>
      <c r="J26" s="136">
        <v>0</v>
      </c>
      <c r="K26" s="136">
        <v>0</v>
      </c>
      <c r="L26" s="134">
        <v>1.1927650000000001</v>
      </c>
      <c r="M26" s="134">
        <v>1.5903529999999999</v>
      </c>
      <c r="N26" s="134">
        <v>2.158337</v>
      </c>
      <c r="O26" s="135">
        <v>2.2719330000000002</v>
      </c>
      <c r="P26" s="134">
        <v>1.9311430000000001</v>
      </c>
      <c r="Q26" s="246">
        <f t="shared" si="12"/>
        <v>0.62894955820029297</v>
      </c>
      <c r="R26" s="246">
        <f t="shared" si="13"/>
        <v>0.85357471114736527</v>
      </c>
      <c r="S26" s="62">
        <f t="shared" si="14"/>
        <v>0.89849942535441285</v>
      </c>
      <c r="T26" s="246">
        <f t="shared" si="15"/>
        <v>0.76372449177735291</v>
      </c>
      <c r="U26" s="134">
        <v>1.760748</v>
      </c>
      <c r="V26" s="136">
        <v>0</v>
      </c>
      <c r="W26" s="136">
        <v>0</v>
      </c>
    </row>
    <row r="27" spans="1:23" x14ac:dyDescent="0.3">
      <c r="A27" s="412"/>
      <c r="B27" s="380"/>
      <c r="C27" s="276" t="s">
        <v>123</v>
      </c>
      <c r="D27" s="276" t="s">
        <v>123</v>
      </c>
      <c r="E27" s="276" t="s">
        <v>123</v>
      </c>
      <c r="F27" s="276" t="s">
        <v>123</v>
      </c>
      <c r="G27" s="26" t="s">
        <v>19</v>
      </c>
      <c r="H27" s="136">
        <v>0</v>
      </c>
      <c r="I27" s="136">
        <v>0</v>
      </c>
      <c r="J27" s="136">
        <v>0</v>
      </c>
      <c r="K27" s="136">
        <v>0</v>
      </c>
      <c r="L27" s="134">
        <v>1.120196</v>
      </c>
      <c r="M27" s="134">
        <v>1.493595</v>
      </c>
      <c r="N27" s="134">
        <v>2.0270220000000001</v>
      </c>
      <c r="O27" s="135">
        <v>2.1337069999999998</v>
      </c>
      <c r="P27" s="134">
        <v>1.8136509999999999</v>
      </c>
      <c r="Q27" s="249">
        <f>M27</f>
        <v>1.493595</v>
      </c>
      <c r="R27" s="249">
        <f t="shared" ref="R27:T27" si="17">N27</f>
        <v>2.0270220000000001</v>
      </c>
      <c r="S27" s="140">
        <f t="shared" si="17"/>
        <v>2.1337069999999998</v>
      </c>
      <c r="T27" s="249">
        <f t="shared" si="17"/>
        <v>1.8136509999999999</v>
      </c>
      <c r="U27" s="134">
        <v>1.6536230000000001</v>
      </c>
      <c r="V27" s="136">
        <v>0</v>
      </c>
      <c r="W27" s="136">
        <v>0</v>
      </c>
    </row>
    <row r="28" spans="1:23" x14ac:dyDescent="0.3">
      <c r="A28" s="412"/>
      <c r="B28" s="380"/>
      <c r="C28" s="254">
        <f>'ELCC Results'!I9</f>
        <v>3.2708288642152183</v>
      </c>
      <c r="D28" s="254">
        <f>'ELCC Results'!J9</f>
        <v>3.2708288642152183</v>
      </c>
      <c r="E28" s="254">
        <f>'ELCC Results'!K9</f>
        <v>3.2708288642152183</v>
      </c>
      <c r="F28" s="254">
        <f>'ELCC Results'!L9</f>
        <v>3.2708288642152183</v>
      </c>
      <c r="G28" s="26" t="s">
        <v>1</v>
      </c>
      <c r="H28" s="136">
        <v>0</v>
      </c>
      <c r="I28" s="136">
        <v>0</v>
      </c>
      <c r="J28" s="136">
        <v>0</v>
      </c>
      <c r="K28" s="136">
        <v>0</v>
      </c>
      <c r="L28" s="134">
        <v>0.94960029999999995</v>
      </c>
      <c r="M28" s="134">
        <v>1.2661340000000001</v>
      </c>
      <c r="N28" s="134">
        <v>1.718324</v>
      </c>
      <c r="O28" s="135">
        <v>1.808762</v>
      </c>
      <c r="P28" s="134">
        <v>1.5374479999999999</v>
      </c>
      <c r="Q28" s="246">
        <f t="shared" si="12"/>
        <v>4.1413076331642715</v>
      </c>
      <c r="R28" s="246">
        <f t="shared" si="13"/>
        <v>5.6203437372737506</v>
      </c>
      <c r="S28" s="62">
        <f t="shared" si="14"/>
        <v>5.9161509580956464</v>
      </c>
      <c r="T28" s="246">
        <f t="shared" si="15"/>
        <v>5.028729295629959</v>
      </c>
      <c r="U28" s="134">
        <v>1.401791</v>
      </c>
      <c r="V28" s="136">
        <v>0</v>
      </c>
      <c r="W28" s="136">
        <v>0</v>
      </c>
    </row>
    <row r="29" spans="1:23" x14ac:dyDescent="0.3">
      <c r="A29" s="413"/>
      <c r="B29" s="381"/>
      <c r="C29" s="276" t="s">
        <v>123</v>
      </c>
      <c r="D29" s="276" t="s">
        <v>123</v>
      </c>
      <c r="E29" s="276" t="s">
        <v>123</v>
      </c>
      <c r="F29" s="276" t="s">
        <v>123</v>
      </c>
      <c r="G29" s="26" t="s">
        <v>0</v>
      </c>
      <c r="H29" s="28">
        <v>0</v>
      </c>
      <c r="I29" s="28">
        <v>0</v>
      </c>
      <c r="J29" s="28">
        <v>0</v>
      </c>
      <c r="K29" s="28">
        <v>0</v>
      </c>
      <c r="L29" s="28">
        <f t="shared" ref="L29:U29" si="18">SUM(L21:L28)</f>
        <v>21.000001400000002</v>
      </c>
      <c r="M29" s="28">
        <f t="shared" ref="M29:T29" si="19">SUM(M21:M28)</f>
        <v>28.000003</v>
      </c>
      <c r="N29" s="28">
        <f t="shared" si="19"/>
        <v>37.999998000000012</v>
      </c>
      <c r="O29" s="27">
        <f t="shared" si="19"/>
        <v>39.999998000000005</v>
      </c>
      <c r="P29" s="28">
        <f t="shared" si="19"/>
        <v>33.999999999999993</v>
      </c>
      <c r="Q29" s="247">
        <f t="shared" si="19"/>
        <v>34.557377655874717</v>
      </c>
      <c r="R29" s="247">
        <f t="shared" si="19"/>
        <v>46.899289908933952</v>
      </c>
      <c r="S29" s="248">
        <f t="shared" si="19"/>
        <v>49.367671425966179</v>
      </c>
      <c r="T29" s="247">
        <f t="shared" si="19"/>
        <v>41.962523618873973</v>
      </c>
      <c r="U29" s="28">
        <f t="shared" si="18"/>
        <v>30.999995999999999</v>
      </c>
      <c r="V29" s="28">
        <v>0</v>
      </c>
      <c r="W29" s="28">
        <v>0</v>
      </c>
    </row>
    <row r="30" spans="1:23" x14ac:dyDescent="0.3">
      <c r="A30" s="388" t="s">
        <v>28</v>
      </c>
      <c r="B30" s="391" t="s">
        <v>26</v>
      </c>
      <c r="C30" s="251">
        <f>C21</f>
        <v>0.90292526993580391</v>
      </c>
      <c r="D30" s="251">
        <f t="shared" ref="D30:F30" si="20">D21</f>
        <v>0.90292526993580391</v>
      </c>
      <c r="E30" s="251">
        <f t="shared" si="20"/>
        <v>0.90292526993580391</v>
      </c>
      <c r="F30" s="251">
        <f t="shared" si="20"/>
        <v>0.90292526993580391</v>
      </c>
      <c r="G30" s="36" t="s">
        <v>25</v>
      </c>
      <c r="H30" s="139">
        <v>0</v>
      </c>
      <c r="I30" s="139">
        <v>0</v>
      </c>
      <c r="J30" s="139">
        <v>0</v>
      </c>
      <c r="K30" s="139">
        <v>0</v>
      </c>
      <c r="L30" s="139">
        <v>3.532944338048301</v>
      </c>
      <c r="M30" s="139">
        <v>3.532944338048301</v>
      </c>
      <c r="N30" s="139">
        <v>7.065888676096602</v>
      </c>
      <c r="O30" s="131">
        <v>7.065888676096602</v>
      </c>
      <c r="P30" s="139">
        <v>7.065888676096602</v>
      </c>
      <c r="Q30" s="242">
        <f>M30*C30</f>
        <v>3.1899847201004321</v>
      </c>
      <c r="R30" s="242">
        <f t="shared" ref="R30:T30" si="21">N30*D30</f>
        <v>6.3799694402008642</v>
      </c>
      <c r="S30" s="62">
        <f t="shared" si="21"/>
        <v>6.3799694402008642</v>
      </c>
      <c r="T30" s="242">
        <f t="shared" si="21"/>
        <v>6.3799694402008642</v>
      </c>
      <c r="U30" s="139">
        <v>3.532944338048301</v>
      </c>
      <c r="V30" s="139">
        <v>0</v>
      </c>
      <c r="W30" s="139">
        <v>0</v>
      </c>
    </row>
    <row r="31" spans="1:23" x14ac:dyDescent="0.3">
      <c r="A31" s="389"/>
      <c r="B31" s="392"/>
      <c r="C31" s="251">
        <f t="shared" ref="C31:F31" si="22">C22</f>
        <v>1.0919616505179874</v>
      </c>
      <c r="D31" s="251">
        <f t="shared" si="22"/>
        <v>1.0919616505179874</v>
      </c>
      <c r="E31" s="251">
        <f t="shared" si="22"/>
        <v>1.0919616505179874</v>
      </c>
      <c r="F31" s="251">
        <f t="shared" si="22"/>
        <v>1.0919616505179874</v>
      </c>
      <c r="G31" s="36" t="s">
        <v>24</v>
      </c>
      <c r="H31" s="139">
        <v>0</v>
      </c>
      <c r="I31" s="139">
        <v>0</v>
      </c>
      <c r="J31" s="139">
        <v>0</v>
      </c>
      <c r="K31" s="139">
        <v>0</v>
      </c>
      <c r="L31" s="149">
        <v>1.710743266758203</v>
      </c>
      <c r="M31" s="149">
        <v>1.710743266758203</v>
      </c>
      <c r="N31" s="149">
        <v>3.421486533516406</v>
      </c>
      <c r="O31" s="140">
        <v>3.421486533516406</v>
      </c>
      <c r="P31" s="149">
        <v>3.421486533516406</v>
      </c>
      <c r="Q31" s="242">
        <f t="shared" ref="Q31:Q37" si="23">M31*C31</f>
        <v>1.8680660411818211</v>
      </c>
      <c r="R31" s="242">
        <f t="shared" ref="R31:R37" si="24">N31*D31</f>
        <v>3.7361320823636421</v>
      </c>
      <c r="S31" s="62">
        <f t="shared" ref="S31:S37" si="25">O31*E31</f>
        <v>3.7361320823636421</v>
      </c>
      <c r="T31" s="242">
        <f t="shared" ref="T31:T37" si="26">P31*F31</f>
        <v>3.7361320823636421</v>
      </c>
      <c r="U31" s="149">
        <v>1.710743266758203</v>
      </c>
      <c r="V31" s="139">
        <v>0</v>
      </c>
      <c r="W31" s="139">
        <v>0</v>
      </c>
    </row>
    <row r="32" spans="1:23" x14ac:dyDescent="0.3">
      <c r="A32" s="389"/>
      <c r="B32" s="392"/>
      <c r="C32" s="274" t="s">
        <v>123</v>
      </c>
      <c r="D32" s="274" t="s">
        <v>123</v>
      </c>
      <c r="E32" s="274" t="s">
        <v>123</v>
      </c>
      <c r="F32" s="274" t="s">
        <v>123</v>
      </c>
      <c r="G32" s="36" t="s">
        <v>23</v>
      </c>
      <c r="H32" s="139">
        <v>0</v>
      </c>
      <c r="I32" s="139">
        <v>0</v>
      </c>
      <c r="J32" s="139">
        <v>0</v>
      </c>
      <c r="K32" s="139">
        <v>0</v>
      </c>
      <c r="L32" s="149">
        <v>2.3207841704146157E-4</v>
      </c>
      <c r="M32" s="149">
        <v>2.3207841704146157E-4</v>
      </c>
      <c r="N32" s="149">
        <v>4.6415683408292314E-4</v>
      </c>
      <c r="O32" s="140">
        <v>4.6415683408292314E-4</v>
      </c>
      <c r="P32" s="149">
        <v>4.6415683408292314E-4</v>
      </c>
      <c r="Q32" s="149">
        <f>M32</f>
        <v>2.3207841704146157E-4</v>
      </c>
      <c r="R32" s="149">
        <f t="shared" ref="R32:T32" si="27">N32</f>
        <v>4.6415683408292314E-4</v>
      </c>
      <c r="S32" s="140">
        <f t="shared" si="27"/>
        <v>4.6415683408292314E-4</v>
      </c>
      <c r="T32" s="149">
        <f t="shared" si="27"/>
        <v>4.6415683408292314E-4</v>
      </c>
      <c r="U32" s="149">
        <v>2.3207841704146157E-4</v>
      </c>
      <c r="V32" s="139">
        <v>0</v>
      </c>
      <c r="W32" s="139">
        <v>0</v>
      </c>
    </row>
    <row r="33" spans="1:23" x14ac:dyDescent="0.3">
      <c r="A33" s="389"/>
      <c r="B33" s="392"/>
      <c r="C33" s="251">
        <f t="shared" ref="C33:F33" si="28">C24</f>
        <v>1.8440929459290298</v>
      </c>
      <c r="D33" s="251">
        <f t="shared" si="28"/>
        <v>1.8440929459290298</v>
      </c>
      <c r="E33" s="251">
        <f t="shared" si="28"/>
        <v>1.8440929459290298</v>
      </c>
      <c r="F33" s="251">
        <f t="shared" si="28"/>
        <v>1.8440929459290298</v>
      </c>
      <c r="G33" s="36" t="s">
        <v>22</v>
      </c>
      <c r="H33" s="139">
        <v>0</v>
      </c>
      <c r="I33" s="139">
        <v>0</v>
      </c>
      <c r="J33" s="139">
        <v>0</v>
      </c>
      <c r="K33" s="139">
        <v>0</v>
      </c>
      <c r="L33" s="149">
        <v>0.67090293930206923</v>
      </c>
      <c r="M33" s="149">
        <v>0.67090293930206923</v>
      </c>
      <c r="N33" s="149">
        <v>1.3418058786041385</v>
      </c>
      <c r="O33" s="140">
        <v>1.3418058786041385</v>
      </c>
      <c r="P33" s="149">
        <v>1.3418058786041385</v>
      </c>
      <c r="Q33" s="242">
        <f t="shared" si="23"/>
        <v>1.2372073777699979</v>
      </c>
      <c r="R33" s="242">
        <f t="shared" si="24"/>
        <v>2.4744147555399958</v>
      </c>
      <c r="S33" s="62">
        <f t="shared" si="25"/>
        <v>2.4744147555399958</v>
      </c>
      <c r="T33" s="242">
        <f t="shared" si="26"/>
        <v>2.4744147555399958</v>
      </c>
      <c r="U33" s="149">
        <v>0.67090293930206923</v>
      </c>
      <c r="V33" s="139">
        <v>0</v>
      </c>
      <c r="W33" s="139">
        <v>0</v>
      </c>
    </row>
    <row r="34" spans="1:23" x14ac:dyDescent="0.3">
      <c r="A34" s="389"/>
      <c r="B34" s="392"/>
      <c r="C34" s="251">
        <f t="shared" ref="C34:F34" si="29">C25</f>
        <v>4.6221831167149503</v>
      </c>
      <c r="D34" s="251">
        <f t="shared" si="29"/>
        <v>4.6221831167149503</v>
      </c>
      <c r="E34" s="251">
        <f t="shared" si="29"/>
        <v>4.6221831167149503</v>
      </c>
      <c r="F34" s="251">
        <f t="shared" si="29"/>
        <v>4.6221831167149503</v>
      </c>
      <c r="G34" s="36" t="s">
        <v>21</v>
      </c>
      <c r="H34" s="139">
        <v>0</v>
      </c>
      <c r="I34" s="139">
        <v>0</v>
      </c>
      <c r="J34" s="139">
        <v>0</v>
      </c>
      <c r="K34" s="139">
        <v>0</v>
      </c>
      <c r="L34" s="149">
        <v>0.31837081012008966</v>
      </c>
      <c r="M34" s="149">
        <v>0.31837081012008966</v>
      </c>
      <c r="N34" s="149">
        <v>0.63674162024017933</v>
      </c>
      <c r="O34" s="140">
        <v>0.63674162024017933</v>
      </c>
      <c r="P34" s="149">
        <v>0.63674162024017933</v>
      </c>
      <c r="Q34" s="242">
        <f t="shared" si="23"/>
        <v>1.4715681833919396</v>
      </c>
      <c r="R34" s="242">
        <f t="shared" si="24"/>
        <v>2.9431363667838792</v>
      </c>
      <c r="S34" s="62">
        <f t="shared" si="25"/>
        <v>2.9431363667838792</v>
      </c>
      <c r="T34" s="242">
        <f t="shared" si="26"/>
        <v>2.9431363667838792</v>
      </c>
      <c r="U34" s="149">
        <v>0.31837081012008966</v>
      </c>
      <c r="V34" s="139">
        <v>0</v>
      </c>
      <c r="W34" s="139">
        <v>0</v>
      </c>
    </row>
    <row r="35" spans="1:23" x14ac:dyDescent="0.3">
      <c r="A35" s="389"/>
      <c r="B35" s="392"/>
      <c r="C35" s="251">
        <f t="shared" ref="C35:F35" si="30">C26</f>
        <v>0.39547795879298059</v>
      </c>
      <c r="D35" s="251">
        <f t="shared" si="30"/>
        <v>0.39547795879298059</v>
      </c>
      <c r="E35" s="251">
        <f t="shared" si="30"/>
        <v>0.39547795879298059</v>
      </c>
      <c r="F35" s="251">
        <f t="shared" si="30"/>
        <v>0.39547795879298059</v>
      </c>
      <c r="G35" s="36" t="s">
        <v>20</v>
      </c>
      <c r="H35" s="139">
        <v>0</v>
      </c>
      <c r="I35" s="139">
        <v>0</v>
      </c>
      <c r="J35" s="139">
        <v>0</v>
      </c>
      <c r="K35" s="139">
        <v>0</v>
      </c>
      <c r="L35" s="149">
        <v>1.8216598149530898</v>
      </c>
      <c r="M35" s="149">
        <v>1.8216598149530898</v>
      </c>
      <c r="N35" s="149">
        <v>3.6433196299061796</v>
      </c>
      <c r="O35" s="140">
        <v>3.6433196299061796</v>
      </c>
      <c r="P35" s="149">
        <v>3.6433196299061796</v>
      </c>
      <c r="Q35" s="242">
        <f t="shared" si="23"/>
        <v>0.72042630523284668</v>
      </c>
      <c r="R35" s="242">
        <f t="shared" si="24"/>
        <v>1.4408526104656934</v>
      </c>
      <c r="S35" s="62">
        <f t="shared" si="25"/>
        <v>1.4408526104656934</v>
      </c>
      <c r="T35" s="242">
        <f t="shared" si="26"/>
        <v>1.4408526104656934</v>
      </c>
      <c r="U35" s="149">
        <v>1.8216598149530898</v>
      </c>
      <c r="V35" s="139">
        <v>0</v>
      </c>
      <c r="W35" s="139">
        <v>0</v>
      </c>
    </row>
    <row r="36" spans="1:23" x14ac:dyDescent="0.3">
      <c r="A36" s="389"/>
      <c r="B36" s="392"/>
      <c r="C36" s="274" t="s">
        <v>123</v>
      </c>
      <c r="D36" s="274" t="s">
        <v>123</v>
      </c>
      <c r="E36" s="274" t="s">
        <v>123</v>
      </c>
      <c r="F36" s="274" t="s">
        <v>123</v>
      </c>
      <c r="G36" s="36" t="s">
        <v>19</v>
      </c>
      <c r="H36" s="139">
        <v>0</v>
      </c>
      <c r="I36" s="139">
        <v>0</v>
      </c>
      <c r="J36" s="139">
        <v>0</v>
      </c>
      <c r="K36" s="139">
        <v>0</v>
      </c>
      <c r="L36" s="149">
        <v>0.8928180374753012</v>
      </c>
      <c r="M36" s="149">
        <v>0.8928180374753012</v>
      </c>
      <c r="N36" s="149">
        <v>1.7856360749506024</v>
      </c>
      <c r="O36" s="140">
        <v>1.7856360749506024</v>
      </c>
      <c r="P36" s="149">
        <v>1.7856360749506024</v>
      </c>
      <c r="Q36" s="149">
        <f>M36</f>
        <v>0.8928180374753012</v>
      </c>
      <c r="R36" s="149">
        <f t="shared" ref="R36:T36" si="31">N36</f>
        <v>1.7856360749506024</v>
      </c>
      <c r="S36" s="140">
        <f t="shared" si="31"/>
        <v>1.7856360749506024</v>
      </c>
      <c r="T36" s="149">
        <f t="shared" si="31"/>
        <v>1.7856360749506024</v>
      </c>
      <c r="U36" s="149">
        <v>0.8928180374753012</v>
      </c>
      <c r="V36" s="139">
        <v>0</v>
      </c>
      <c r="W36" s="139">
        <v>0</v>
      </c>
    </row>
    <row r="37" spans="1:23" x14ac:dyDescent="0.3">
      <c r="A37" s="389"/>
      <c r="B37" s="392"/>
      <c r="C37" s="251">
        <f t="shared" ref="C37:F37" si="32">C28</f>
        <v>3.2708288642152183</v>
      </c>
      <c r="D37" s="251">
        <f t="shared" si="32"/>
        <v>3.2708288642152183</v>
      </c>
      <c r="E37" s="251">
        <f t="shared" si="32"/>
        <v>3.2708288642152183</v>
      </c>
      <c r="F37" s="251">
        <f t="shared" si="32"/>
        <v>3.2708288642152183</v>
      </c>
      <c r="G37" s="36" t="s">
        <v>1</v>
      </c>
      <c r="H37" s="139">
        <v>0</v>
      </c>
      <c r="I37" s="139">
        <v>0</v>
      </c>
      <c r="J37" s="139">
        <v>0</v>
      </c>
      <c r="K37" s="139">
        <v>0</v>
      </c>
      <c r="L37" s="149">
        <v>2.0523303861579043</v>
      </c>
      <c r="M37" s="149">
        <v>2.0523303861579043</v>
      </c>
      <c r="N37" s="149">
        <v>4.1046607723158086</v>
      </c>
      <c r="O37" s="140">
        <v>4.1046607723158086</v>
      </c>
      <c r="P37" s="149">
        <v>4.1046607723158086</v>
      </c>
      <c r="Q37" s="242">
        <f t="shared" si="23"/>
        <v>6.7128214659512384</v>
      </c>
      <c r="R37" s="242">
        <f t="shared" si="24"/>
        <v>13.425642931902477</v>
      </c>
      <c r="S37" s="62">
        <f t="shared" si="25"/>
        <v>13.425642931902477</v>
      </c>
      <c r="T37" s="242">
        <f t="shared" si="26"/>
        <v>13.425642931902477</v>
      </c>
      <c r="U37" s="149">
        <v>2.0523303861579043</v>
      </c>
      <c r="V37" s="139">
        <v>0</v>
      </c>
      <c r="W37" s="139">
        <v>0</v>
      </c>
    </row>
    <row r="38" spans="1:23" x14ac:dyDescent="0.3">
      <c r="A38" s="390"/>
      <c r="B38" s="393"/>
      <c r="C38" s="274" t="s">
        <v>123</v>
      </c>
      <c r="D38" s="274" t="s">
        <v>123</v>
      </c>
      <c r="E38" s="274" t="s">
        <v>123</v>
      </c>
      <c r="F38" s="274" t="s">
        <v>123</v>
      </c>
      <c r="G38" s="36" t="s">
        <v>0</v>
      </c>
      <c r="H38" s="34">
        <v>0</v>
      </c>
      <c r="I38" s="34">
        <v>0</v>
      </c>
      <c r="J38" s="34">
        <v>0</v>
      </c>
      <c r="K38" s="34">
        <v>0</v>
      </c>
      <c r="L38" s="34">
        <f t="shared" ref="L38:U38" si="33">SUM(L30:L37)</f>
        <v>11.000001671231999</v>
      </c>
      <c r="M38" s="34">
        <f t="shared" ref="M38:T38" si="34">SUM(M30:M37)</f>
        <v>11.000001671231999</v>
      </c>
      <c r="N38" s="34">
        <f t="shared" si="34"/>
        <v>22.000003342463998</v>
      </c>
      <c r="O38" s="35">
        <f t="shared" si="34"/>
        <v>22.000003342463998</v>
      </c>
      <c r="P38" s="34">
        <f t="shared" si="34"/>
        <v>22.000003342463998</v>
      </c>
      <c r="Q38" s="255">
        <f t="shared" si="34"/>
        <v>16.093124209520617</v>
      </c>
      <c r="R38" s="255">
        <f t="shared" si="34"/>
        <v>32.186248419041235</v>
      </c>
      <c r="S38" s="63">
        <f t="shared" si="34"/>
        <v>32.186248419041235</v>
      </c>
      <c r="T38" s="255">
        <f t="shared" si="34"/>
        <v>32.186248419041235</v>
      </c>
      <c r="U38" s="34">
        <f t="shared" si="33"/>
        <v>11.000001671231999</v>
      </c>
      <c r="V38" s="34">
        <v>0</v>
      </c>
      <c r="W38" s="34">
        <v>0</v>
      </c>
    </row>
    <row r="39" spans="1:23" x14ac:dyDescent="0.3">
      <c r="A39" s="379" t="s">
        <v>27</v>
      </c>
      <c r="B39" s="379" t="s">
        <v>26</v>
      </c>
      <c r="C39" s="253">
        <f>'ELCC Results'!I16</f>
        <v>0.46694115689081173</v>
      </c>
      <c r="D39" s="253">
        <f>'ELCC Results'!J16</f>
        <v>0.43947403001488161</v>
      </c>
      <c r="E39" s="253">
        <f>'ELCC Results'!K16</f>
        <v>0.46694115689081173</v>
      </c>
      <c r="F39" s="253">
        <f>'ELCC Results'!L16</f>
        <v>0.49807056735019917</v>
      </c>
      <c r="G39" s="26" t="s">
        <v>25</v>
      </c>
      <c r="H39" s="136">
        <v>0</v>
      </c>
      <c r="I39" s="136">
        <v>0</v>
      </c>
      <c r="J39" s="136">
        <v>0</v>
      </c>
      <c r="K39" s="136">
        <v>0</v>
      </c>
      <c r="L39" s="136">
        <v>7.2481580000000001</v>
      </c>
      <c r="M39" s="136">
        <v>11.832039999999999</v>
      </c>
      <c r="N39" s="136">
        <v>12.35528</v>
      </c>
      <c r="O39" s="131">
        <v>12.15934</v>
      </c>
      <c r="P39" s="136">
        <v>11.39603</v>
      </c>
      <c r="Q39" s="246">
        <f>M39*C39</f>
        <v>5.5248664459783594</v>
      </c>
      <c r="R39" s="246">
        <f t="shared" ref="R39:T39" si="35">N39*D39</f>
        <v>5.4298246935622663</v>
      </c>
      <c r="S39" s="62">
        <f t="shared" si="35"/>
        <v>5.6776962866287226</v>
      </c>
      <c r="T39" s="246">
        <f t="shared" si="35"/>
        <v>5.6760271276398901</v>
      </c>
      <c r="U39" s="136">
        <v>5.3702509999999997</v>
      </c>
      <c r="V39" s="136">
        <v>0</v>
      </c>
      <c r="W39" s="136">
        <v>0</v>
      </c>
    </row>
    <row r="40" spans="1:23" x14ac:dyDescent="0.3">
      <c r="A40" s="380"/>
      <c r="B40" s="380"/>
      <c r="C40" s="254">
        <f>'ELCC Results'!I18</f>
        <v>0.33356387110197827</v>
      </c>
      <c r="D40" s="254">
        <f>'ELCC Results'!J18</f>
        <v>0.33356387110197827</v>
      </c>
      <c r="E40" s="254">
        <f>'ELCC Results'!K18</f>
        <v>0.37062652344664254</v>
      </c>
      <c r="F40" s="254">
        <f>'ELCC Results'!L18</f>
        <v>0.41695483887747287</v>
      </c>
      <c r="G40" s="26" t="s">
        <v>24</v>
      </c>
      <c r="H40" s="136">
        <v>0</v>
      </c>
      <c r="I40" s="136">
        <v>0</v>
      </c>
      <c r="J40" s="136">
        <v>0</v>
      </c>
      <c r="K40" s="136">
        <v>0</v>
      </c>
      <c r="L40" s="134">
        <v>4.6850170000000002</v>
      </c>
      <c r="M40" s="134">
        <v>6.236281</v>
      </c>
      <c r="N40" s="134">
        <v>6.4318840000000002</v>
      </c>
      <c r="O40" s="135">
        <v>5.8229329999999999</v>
      </c>
      <c r="P40" s="134">
        <v>5.3244530000000001</v>
      </c>
      <c r="Q40" s="246">
        <f>M40*C40</f>
        <v>2.0801980316397159</v>
      </c>
      <c r="R40" s="246">
        <f t="shared" ref="R40" si="36">N40*D40</f>
        <v>2.1454441255188765</v>
      </c>
      <c r="S40" s="62">
        <f t="shared" ref="S40" si="37">O40*E40</f>
        <v>2.1581334140527284</v>
      </c>
      <c r="T40" s="246">
        <f t="shared" ref="T40" si="38">P40*F40</f>
        <v>2.220056442725677</v>
      </c>
      <c r="U40" s="134">
        <v>2.9325359999999998</v>
      </c>
      <c r="V40" s="136">
        <v>0</v>
      </c>
      <c r="W40" s="136">
        <v>0</v>
      </c>
    </row>
    <row r="41" spans="1:23" x14ac:dyDescent="0.3">
      <c r="A41" s="380"/>
      <c r="B41" s="380"/>
      <c r="C41" s="276" t="s">
        <v>123</v>
      </c>
      <c r="D41" s="330" t="s">
        <v>123</v>
      </c>
      <c r="E41" s="330" t="s">
        <v>123</v>
      </c>
      <c r="F41" s="330" t="s">
        <v>123</v>
      </c>
      <c r="G41" s="26" t="s">
        <v>23</v>
      </c>
      <c r="H41" s="136">
        <v>0</v>
      </c>
      <c r="I41" s="136">
        <v>0</v>
      </c>
      <c r="J41" s="136">
        <v>0</v>
      </c>
      <c r="K41" s="136">
        <v>0</v>
      </c>
      <c r="L41" s="134">
        <v>6.0749999999999997E-4</v>
      </c>
      <c r="M41" s="134">
        <v>9.4359999999999995E-4</v>
      </c>
      <c r="N41" s="134">
        <v>1.044E-3</v>
      </c>
      <c r="O41" s="135">
        <v>1.0229E-3</v>
      </c>
      <c r="P41" s="134">
        <v>7.8850000000000003E-4</v>
      </c>
      <c r="Q41" s="134">
        <v>9.4359999999999995E-4</v>
      </c>
      <c r="R41" s="134">
        <v>1.044E-3</v>
      </c>
      <c r="S41" s="135">
        <v>1.0229E-3</v>
      </c>
      <c r="T41" s="134">
        <v>7.8850000000000003E-4</v>
      </c>
      <c r="U41" s="134">
        <v>2.5680000000000001E-4</v>
      </c>
      <c r="V41" s="136">
        <v>0</v>
      </c>
      <c r="W41" s="136">
        <v>0</v>
      </c>
    </row>
    <row r="42" spans="1:23" x14ac:dyDescent="0.3">
      <c r="A42" s="380"/>
      <c r="B42" s="380"/>
      <c r="C42" s="276" t="s">
        <v>123</v>
      </c>
      <c r="D42" s="276" t="s">
        <v>123</v>
      </c>
      <c r="E42" s="276" t="s">
        <v>123</v>
      </c>
      <c r="F42" s="276" t="s">
        <v>123</v>
      </c>
      <c r="G42" s="26" t="s">
        <v>22</v>
      </c>
      <c r="H42" s="136">
        <v>0</v>
      </c>
      <c r="I42" s="136">
        <v>0</v>
      </c>
      <c r="J42" s="136">
        <v>0</v>
      </c>
      <c r="K42" s="136">
        <v>0</v>
      </c>
      <c r="L42" s="134">
        <v>1.9336990000000001</v>
      </c>
      <c r="M42" s="134">
        <v>2.4489019999999999</v>
      </c>
      <c r="N42" s="134">
        <v>2.4388019999999999</v>
      </c>
      <c r="O42" s="135">
        <v>2.291137</v>
      </c>
      <c r="P42" s="134">
        <v>2.1222829999999999</v>
      </c>
      <c r="Q42" s="134">
        <v>2.4489019999999999</v>
      </c>
      <c r="R42" s="134">
        <v>2.4388019999999999</v>
      </c>
      <c r="S42" s="135">
        <v>2.291137</v>
      </c>
      <c r="T42" s="134">
        <v>2.1222829999999999</v>
      </c>
      <c r="U42" s="134">
        <v>1.450078</v>
      </c>
      <c r="V42" s="136">
        <v>0</v>
      </c>
      <c r="W42" s="136">
        <v>0</v>
      </c>
    </row>
    <row r="43" spans="1:23" x14ac:dyDescent="0.3">
      <c r="A43" s="380"/>
      <c r="B43" s="380"/>
      <c r="C43" s="254">
        <f>'ELCC Results'!I20</f>
        <v>0.22821339672191246</v>
      </c>
      <c r="D43" s="254">
        <f>'ELCC Results'!J20</f>
        <v>0.22821339672191246</v>
      </c>
      <c r="E43" s="254">
        <f>'ELCC Results'!K20</f>
        <v>0.22821339672191246</v>
      </c>
      <c r="F43" s="254">
        <f>'ELCC Results'!L20</f>
        <v>0.45642679344382492</v>
      </c>
      <c r="G43" s="26" t="s">
        <v>21</v>
      </c>
      <c r="H43" s="136">
        <v>0</v>
      </c>
      <c r="I43" s="136">
        <v>0</v>
      </c>
      <c r="J43" s="136">
        <v>0</v>
      </c>
      <c r="K43" s="136">
        <v>0</v>
      </c>
      <c r="L43" s="134">
        <v>0.58559519999999998</v>
      </c>
      <c r="M43" s="134">
        <v>1.2595860000000001</v>
      </c>
      <c r="N43" s="134">
        <v>1.257117</v>
      </c>
      <c r="O43" s="135">
        <v>1.103629</v>
      </c>
      <c r="P43" s="134">
        <v>0.91702649999999997</v>
      </c>
      <c r="Q43" s="256">
        <f>M43*C43</f>
        <v>0.28745439952336682</v>
      </c>
      <c r="R43" s="256">
        <f t="shared" ref="R43:T43" si="39">N43*D43</f>
        <v>0.28689094064686044</v>
      </c>
      <c r="S43" s="257">
        <f t="shared" si="39"/>
        <v>0.25186292281080752</v>
      </c>
      <c r="T43" s="256">
        <f t="shared" si="39"/>
        <v>0.41855546489801371</v>
      </c>
      <c r="U43" s="134">
        <v>0.44613960000000003</v>
      </c>
      <c r="V43" s="136">
        <v>0</v>
      </c>
      <c r="W43" s="136">
        <v>0</v>
      </c>
    </row>
    <row r="44" spans="1:23" x14ac:dyDescent="0.3">
      <c r="A44" s="380"/>
      <c r="B44" s="380"/>
      <c r="C44" s="254">
        <f>'ELCC Results'!I21</f>
        <v>0.68395072371418386</v>
      </c>
      <c r="D44" s="254">
        <f>'ELCC Results'!J21</f>
        <v>0.68395072371418386</v>
      </c>
      <c r="E44" s="254">
        <f>'ELCC Results'!K21</f>
        <v>0.68395072371418386</v>
      </c>
      <c r="F44" s="254">
        <f>'ELCC Results'!L21</f>
        <v>0.87936521620395069</v>
      </c>
      <c r="G44" s="26" t="s">
        <v>20</v>
      </c>
      <c r="H44" s="136">
        <v>0</v>
      </c>
      <c r="I44" s="136">
        <v>0</v>
      </c>
      <c r="J44" s="136">
        <v>0</v>
      </c>
      <c r="K44" s="136">
        <v>0</v>
      </c>
      <c r="L44" s="134">
        <v>3.1982409999999999</v>
      </c>
      <c r="M44" s="134">
        <v>6.6664649999999996</v>
      </c>
      <c r="N44" s="134">
        <v>6.5027489999999997</v>
      </c>
      <c r="O44" s="135">
        <v>6.2637049999999999</v>
      </c>
      <c r="P44" s="134">
        <v>4.9410499999999997</v>
      </c>
      <c r="Q44" s="256">
        <f t="shared" ref="Q44:Q46" si="40">M44*C44</f>
        <v>4.5595335613652761</v>
      </c>
      <c r="R44" s="256">
        <f t="shared" ref="R44:R46" si="41">N44*D44</f>
        <v>4.4475598846816853</v>
      </c>
      <c r="S44" s="257">
        <f t="shared" ref="S44:S46" si="42">O44*E44</f>
        <v>4.284065567882152</v>
      </c>
      <c r="T44" s="256">
        <f t="shared" ref="T44:T46" si="43">P44*F44</f>
        <v>4.3449875015245301</v>
      </c>
      <c r="U44" s="134">
        <v>1.218882</v>
      </c>
      <c r="V44" s="136">
        <v>0</v>
      </c>
      <c r="W44" s="136">
        <v>0</v>
      </c>
    </row>
    <row r="45" spans="1:23" x14ac:dyDescent="0.3">
      <c r="A45" s="380"/>
      <c r="B45" s="380"/>
      <c r="C45" s="254">
        <f>'ELCC Results'!I22</f>
        <v>0.63899751082462897</v>
      </c>
      <c r="D45" s="254">
        <f>'ELCC Results'!J22</f>
        <v>0.63899751082462897</v>
      </c>
      <c r="E45" s="254">
        <f>'ELCC Results'!K22</f>
        <v>0.63899751082462897</v>
      </c>
      <c r="F45" s="254">
        <f>'ELCC Results'!L22</f>
        <v>0.79874688853078624</v>
      </c>
      <c r="G45" s="26" t="s">
        <v>19</v>
      </c>
      <c r="H45" s="136">
        <v>0</v>
      </c>
      <c r="I45" s="136">
        <v>0</v>
      </c>
      <c r="J45" s="136">
        <v>0</v>
      </c>
      <c r="K45" s="136">
        <v>0</v>
      </c>
      <c r="L45" s="134">
        <v>1.6949529999999999</v>
      </c>
      <c r="M45" s="134">
        <v>3.2514289999999999</v>
      </c>
      <c r="N45" s="134">
        <v>3.3682150000000002</v>
      </c>
      <c r="O45" s="135">
        <v>3.0117780000000001</v>
      </c>
      <c r="P45" s="134">
        <v>2.3580800000000002</v>
      </c>
      <c r="Q45" s="256">
        <f t="shared" si="40"/>
        <v>2.0776550376230123</v>
      </c>
      <c r="R45" s="256">
        <f t="shared" si="41"/>
        <v>2.1522810009221778</v>
      </c>
      <c r="S45" s="257">
        <f t="shared" si="42"/>
        <v>1.9245186451563794</v>
      </c>
      <c r="T45" s="256">
        <f t="shared" si="43"/>
        <v>1.8835090629066766</v>
      </c>
      <c r="U45" s="134">
        <v>0.62134670000000003</v>
      </c>
      <c r="V45" s="136">
        <v>0</v>
      </c>
      <c r="W45" s="136">
        <v>0</v>
      </c>
    </row>
    <row r="46" spans="1:23" x14ac:dyDescent="0.3">
      <c r="A46" s="380"/>
      <c r="B46" s="380"/>
      <c r="C46" s="254">
        <f>'ELCC Results'!I17</f>
        <v>0.56163937453402468</v>
      </c>
      <c r="D46" s="254">
        <f>'ELCC Results'!J17</f>
        <v>0.51058124957638606</v>
      </c>
      <c r="E46" s="254">
        <f>'ELCC Results'!K17</f>
        <v>0.56163937453402468</v>
      </c>
      <c r="F46" s="254">
        <f>'ELCC Results'!L17</f>
        <v>0.62404374948224961</v>
      </c>
      <c r="G46" s="26" t="s">
        <v>1</v>
      </c>
      <c r="H46" s="136">
        <v>0</v>
      </c>
      <c r="I46" s="136">
        <v>0</v>
      </c>
      <c r="J46" s="136">
        <v>0</v>
      </c>
      <c r="K46" s="136">
        <v>0</v>
      </c>
      <c r="L46" s="134">
        <v>4.9817650000000002</v>
      </c>
      <c r="M46" s="134">
        <v>7.1945709999999998</v>
      </c>
      <c r="N46" s="134">
        <v>7.4945399999999998</v>
      </c>
      <c r="O46" s="135">
        <v>6.8672930000000001</v>
      </c>
      <c r="P46" s="134">
        <v>6.022716</v>
      </c>
      <c r="Q46" s="256">
        <f t="shared" si="40"/>
        <v>4.0407543564806323</v>
      </c>
      <c r="R46" s="256">
        <f t="shared" si="41"/>
        <v>3.8265715982002084</v>
      </c>
      <c r="S46" s="257">
        <f t="shared" si="42"/>
        <v>3.8569421452618862</v>
      </c>
      <c r="T46" s="256">
        <f t="shared" si="43"/>
        <v>3.7584382747067364</v>
      </c>
      <c r="U46" s="134">
        <v>2.7383929999999999</v>
      </c>
      <c r="V46" s="136">
        <v>0</v>
      </c>
      <c r="W46" s="136">
        <v>0</v>
      </c>
    </row>
    <row r="47" spans="1:23" x14ac:dyDescent="0.3">
      <c r="A47" s="381"/>
      <c r="B47" s="381"/>
      <c r="C47" s="264" t="s">
        <v>123</v>
      </c>
      <c r="D47" s="264" t="s">
        <v>123</v>
      </c>
      <c r="E47" s="264" t="s">
        <v>123</v>
      </c>
      <c r="F47" s="264" t="s">
        <v>123</v>
      </c>
      <c r="G47" s="26" t="s">
        <v>0</v>
      </c>
      <c r="H47" s="28">
        <v>0</v>
      </c>
      <c r="I47" s="28">
        <v>0</v>
      </c>
      <c r="J47" s="28">
        <v>0</v>
      </c>
      <c r="K47" s="28">
        <v>0</v>
      </c>
      <c r="L47" s="28">
        <f t="shared" ref="L47:U47" si="44">SUM(L39:L46)</f>
        <v>24.328035699999997</v>
      </c>
      <c r="M47" s="28">
        <f t="shared" ref="M47:T47" si="45">SUM(M39:M46)</f>
        <v>38.8902176</v>
      </c>
      <c r="N47" s="28">
        <f t="shared" si="45"/>
        <v>39.849631000000002</v>
      </c>
      <c r="O47" s="27">
        <f t="shared" si="45"/>
        <v>37.520837900000004</v>
      </c>
      <c r="P47" s="28">
        <f t="shared" si="45"/>
        <v>33.082427000000003</v>
      </c>
      <c r="Q47" s="247">
        <f t="shared" si="45"/>
        <v>21.020307432610366</v>
      </c>
      <c r="R47" s="247">
        <f t="shared" si="45"/>
        <v>20.728418243532072</v>
      </c>
      <c r="S47" s="248">
        <f t="shared" si="45"/>
        <v>20.445378881792678</v>
      </c>
      <c r="T47" s="247">
        <f t="shared" si="45"/>
        <v>20.424645374401525</v>
      </c>
      <c r="U47" s="28">
        <f t="shared" si="44"/>
        <v>14.7778831</v>
      </c>
      <c r="V47" s="28">
        <v>0</v>
      </c>
      <c r="W47" s="28">
        <v>0</v>
      </c>
    </row>
    <row r="48" spans="1:23" x14ac:dyDescent="0.3">
      <c r="A48" s="414" t="s">
        <v>114</v>
      </c>
      <c r="B48" s="415"/>
      <c r="C48" s="265" t="s">
        <v>123</v>
      </c>
      <c r="D48" s="265" t="s">
        <v>123</v>
      </c>
      <c r="E48" s="265" t="s">
        <v>123</v>
      </c>
      <c r="F48" s="266" t="s">
        <v>123</v>
      </c>
      <c r="G48" s="132" t="s">
        <v>25</v>
      </c>
      <c r="H48" s="146">
        <f t="shared" ref="H48:W49" si="46">SUM(H12,H21,H30,H39)</f>
        <v>9.3383264541625977</v>
      </c>
      <c r="I48" s="146">
        <f t="shared" si="46"/>
        <v>8.59</v>
      </c>
      <c r="J48" s="146">
        <f t="shared" si="46"/>
        <v>9.26</v>
      </c>
      <c r="K48" s="146">
        <f t="shared" si="46"/>
        <v>9.9600000000000009</v>
      </c>
      <c r="L48" s="146">
        <f t="shared" si="46"/>
        <v>33.111682338048297</v>
      </c>
      <c r="M48" s="146">
        <f t="shared" si="46"/>
        <v>41.862424338048299</v>
      </c>
      <c r="N48" s="146">
        <f t="shared" si="46"/>
        <v>51.462688676096597</v>
      </c>
      <c r="O48" s="147">
        <f t="shared" si="46"/>
        <v>52.291568676096603</v>
      </c>
      <c r="P48" s="146">
        <f t="shared" si="46"/>
        <v>48.2038086760966</v>
      </c>
      <c r="Q48" s="258">
        <f t="shared" ref="Q48:T49" si="47">SUM(Q12,Q21,Q30,Q39)</f>
        <v>31.049191814807998</v>
      </c>
      <c r="R48" s="258">
        <f t="shared" si="47"/>
        <v>39.440752775827512</v>
      </c>
      <c r="S48" s="259">
        <f t="shared" si="47"/>
        <v>40.748356869478485</v>
      </c>
      <c r="T48" s="258">
        <f t="shared" si="47"/>
        <v>38.141568043857013</v>
      </c>
      <c r="U48" s="146">
        <f t="shared" si="46"/>
        <v>36.517855338048307</v>
      </c>
      <c r="V48" s="146">
        <f t="shared" si="46"/>
        <v>9.26</v>
      </c>
      <c r="W48" s="146">
        <f t="shared" si="46"/>
        <v>9.02</v>
      </c>
    </row>
    <row r="49" spans="1:23" x14ac:dyDescent="0.3">
      <c r="A49" s="416"/>
      <c r="B49" s="417"/>
      <c r="C49" s="267" t="s">
        <v>123</v>
      </c>
      <c r="D49" s="267" t="s">
        <v>123</v>
      </c>
      <c r="E49" s="267" t="s">
        <v>123</v>
      </c>
      <c r="F49" s="268" t="s">
        <v>123</v>
      </c>
      <c r="G49" s="129" t="s">
        <v>24</v>
      </c>
      <c r="H49" s="146">
        <f t="shared" si="46"/>
        <v>11.126070022583008</v>
      </c>
      <c r="I49" s="146">
        <f t="shared" si="46"/>
        <v>8.94</v>
      </c>
      <c r="J49" s="146">
        <f t="shared" si="46"/>
        <v>9.6300000000000008</v>
      </c>
      <c r="K49" s="146">
        <f t="shared" si="46"/>
        <v>10.36</v>
      </c>
      <c r="L49" s="146">
        <f t="shared" si="46"/>
        <v>21.328919266758206</v>
      </c>
      <c r="M49" s="146">
        <f t="shared" si="46"/>
        <v>24.451236266758201</v>
      </c>
      <c r="N49" s="146">
        <f t="shared" si="46"/>
        <v>28.179086533516408</v>
      </c>
      <c r="O49" s="147">
        <f t="shared" si="46"/>
        <v>27.850435533516404</v>
      </c>
      <c r="P49" s="146">
        <f t="shared" si="46"/>
        <v>26.261053533516403</v>
      </c>
      <c r="Q49" s="258">
        <f t="shared" si="47"/>
        <v>18.202301697417795</v>
      </c>
      <c r="R49" s="258">
        <f t="shared" si="47"/>
        <v>22.441716522505601</v>
      </c>
      <c r="S49" s="259">
        <f t="shared" si="47"/>
        <v>22.918754637498221</v>
      </c>
      <c r="T49" s="258">
        <f t="shared" si="47"/>
        <v>22.192894828489788</v>
      </c>
      <c r="U49" s="146">
        <f t="shared" si="46"/>
        <v>21.117942266758202</v>
      </c>
      <c r="V49" s="146">
        <f t="shared" si="46"/>
        <v>9.6300000000000008</v>
      </c>
      <c r="W49" s="146">
        <f t="shared" si="46"/>
        <v>9.3800000000000008</v>
      </c>
    </row>
    <row r="50" spans="1:23" x14ac:dyDescent="0.3">
      <c r="A50" s="416"/>
      <c r="B50" s="417"/>
      <c r="C50" s="267" t="s">
        <v>123</v>
      </c>
      <c r="D50" s="267" t="s">
        <v>123</v>
      </c>
      <c r="E50" s="267" t="s">
        <v>123</v>
      </c>
      <c r="F50" s="268" t="s">
        <v>123</v>
      </c>
      <c r="G50" s="148" t="s">
        <v>23</v>
      </c>
      <c r="H50" s="230" t="s">
        <v>4</v>
      </c>
      <c r="I50" s="231"/>
      <c r="J50" s="231"/>
      <c r="K50" s="231"/>
      <c r="L50" s="231"/>
      <c r="M50" s="231"/>
      <c r="N50" s="231"/>
      <c r="O50" s="231"/>
      <c r="P50" s="231"/>
      <c r="Q50" s="260"/>
      <c r="R50" s="260"/>
      <c r="S50" s="260"/>
      <c r="T50" s="260"/>
      <c r="U50" s="231"/>
      <c r="V50" s="231"/>
      <c r="W50" s="232"/>
    </row>
    <row r="51" spans="1:23" x14ac:dyDescent="0.3">
      <c r="A51" s="416"/>
      <c r="B51" s="417"/>
      <c r="C51" s="267" t="s">
        <v>123</v>
      </c>
      <c r="D51" s="267" t="s">
        <v>123</v>
      </c>
      <c r="E51" s="267" t="s">
        <v>123</v>
      </c>
      <c r="F51" s="268" t="s">
        <v>123</v>
      </c>
      <c r="G51" s="148" t="s">
        <v>22</v>
      </c>
      <c r="H51" s="233"/>
      <c r="I51" s="234"/>
      <c r="J51" s="234"/>
      <c r="K51" s="234"/>
      <c r="L51" s="234"/>
      <c r="M51" s="234"/>
      <c r="N51" s="234"/>
      <c r="O51" s="234"/>
      <c r="P51" s="234"/>
      <c r="Q51" s="261"/>
      <c r="R51" s="261"/>
      <c r="S51" s="261"/>
      <c r="T51" s="261"/>
      <c r="U51" s="234"/>
      <c r="V51" s="234"/>
      <c r="W51" s="235"/>
    </row>
    <row r="52" spans="1:23" x14ac:dyDescent="0.3">
      <c r="A52" s="416"/>
      <c r="B52" s="417"/>
      <c r="C52" s="267" t="s">
        <v>123</v>
      </c>
      <c r="D52" s="267" t="s">
        <v>123</v>
      </c>
      <c r="E52" s="267" t="s">
        <v>123</v>
      </c>
      <c r="F52" s="268" t="s">
        <v>123</v>
      </c>
      <c r="G52" s="148" t="s">
        <v>21</v>
      </c>
      <c r="H52" s="233"/>
      <c r="I52" s="234"/>
      <c r="J52" s="234"/>
      <c r="K52" s="234"/>
      <c r="L52" s="234"/>
      <c r="M52" s="234"/>
      <c r="N52" s="234"/>
      <c r="O52" s="234"/>
      <c r="P52" s="234"/>
      <c r="Q52" s="261"/>
      <c r="R52" s="261"/>
      <c r="S52" s="261"/>
      <c r="T52" s="261"/>
      <c r="U52" s="234"/>
      <c r="V52" s="234"/>
      <c r="W52" s="235"/>
    </row>
    <row r="53" spans="1:23" x14ac:dyDescent="0.3">
      <c r="A53" s="416"/>
      <c r="B53" s="417"/>
      <c r="C53" s="267" t="s">
        <v>123</v>
      </c>
      <c r="D53" s="267" t="s">
        <v>123</v>
      </c>
      <c r="E53" s="267" t="s">
        <v>123</v>
      </c>
      <c r="F53" s="268" t="s">
        <v>123</v>
      </c>
      <c r="G53" s="148" t="s">
        <v>20</v>
      </c>
      <c r="H53" s="233"/>
      <c r="I53" s="234"/>
      <c r="J53" s="234"/>
      <c r="K53" s="234"/>
      <c r="L53" s="234"/>
      <c r="M53" s="234"/>
      <c r="N53" s="234"/>
      <c r="O53" s="234"/>
      <c r="P53" s="234"/>
      <c r="Q53" s="261"/>
      <c r="R53" s="261"/>
      <c r="S53" s="261"/>
      <c r="T53" s="261"/>
      <c r="U53" s="234"/>
      <c r="V53" s="234"/>
      <c r="W53" s="235"/>
    </row>
    <row r="54" spans="1:23" x14ac:dyDescent="0.3">
      <c r="A54" s="416"/>
      <c r="B54" s="417"/>
      <c r="C54" s="267" t="s">
        <v>123</v>
      </c>
      <c r="D54" s="267" t="s">
        <v>123</v>
      </c>
      <c r="E54" s="267" t="s">
        <v>123</v>
      </c>
      <c r="F54" s="268" t="s">
        <v>123</v>
      </c>
      <c r="G54" s="148" t="s">
        <v>19</v>
      </c>
      <c r="H54" s="236"/>
      <c r="I54" s="237"/>
      <c r="J54" s="237"/>
      <c r="K54" s="237"/>
      <c r="L54" s="237"/>
      <c r="M54" s="237"/>
      <c r="N54" s="237"/>
      <c r="O54" s="237"/>
      <c r="P54" s="237"/>
      <c r="Q54" s="262"/>
      <c r="R54" s="262"/>
      <c r="S54" s="262"/>
      <c r="T54" s="262"/>
      <c r="U54" s="237"/>
      <c r="V54" s="237"/>
      <c r="W54" s="238"/>
    </row>
    <row r="55" spans="1:23" x14ac:dyDescent="0.3">
      <c r="A55" s="416"/>
      <c r="B55" s="417"/>
      <c r="C55" s="267" t="s">
        <v>123</v>
      </c>
      <c r="D55" s="267" t="s">
        <v>123</v>
      </c>
      <c r="E55" s="267" t="s">
        <v>123</v>
      </c>
      <c r="F55" s="268" t="s">
        <v>123</v>
      </c>
      <c r="G55" s="129" t="s">
        <v>1</v>
      </c>
      <c r="H55" s="146">
        <f t="shared" ref="H55:W56" si="48">SUM(H19,H28,H37,H46)</f>
        <v>123.10189819335938</v>
      </c>
      <c r="I55" s="146">
        <f t="shared" si="48"/>
        <v>119.17</v>
      </c>
      <c r="J55" s="146">
        <f t="shared" si="48"/>
        <v>128.47</v>
      </c>
      <c r="K55" s="146">
        <f t="shared" si="48"/>
        <v>138.24</v>
      </c>
      <c r="L55" s="146">
        <f t="shared" si="48"/>
        <v>153.90369568615787</v>
      </c>
      <c r="M55" s="146">
        <f t="shared" si="48"/>
        <v>159.6330353861579</v>
      </c>
      <c r="N55" s="146">
        <f t="shared" si="48"/>
        <v>161.36752477231582</v>
      </c>
      <c r="O55" s="147">
        <f t="shared" si="48"/>
        <v>159.48071577231579</v>
      </c>
      <c r="P55" s="146">
        <f t="shared" si="48"/>
        <v>159.03482477231583</v>
      </c>
      <c r="Q55" s="258">
        <f t="shared" ref="Q55:T56" si="49">SUM(Q19,Q28,Q37,Q46)</f>
        <v>127.47117747885942</v>
      </c>
      <c r="R55" s="258">
        <f t="shared" si="49"/>
        <v>138.51075263227779</v>
      </c>
      <c r="S55" s="259">
        <f t="shared" si="49"/>
        <v>139.4786420265346</v>
      </c>
      <c r="T55" s="258">
        <f t="shared" si="49"/>
        <v>144.60392557334345</v>
      </c>
      <c r="U55" s="146">
        <f t="shared" si="48"/>
        <v>147.3625143861579</v>
      </c>
      <c r="V55" s="146">
        <f t="shared" si="48"/>
        <v>128.43</v>
      </c>
      <c r="W55" s="146">
        <f t="shared" si="48"/>
        <v>125.17</v>
      </c>
    </row>
    <row r="56" spans="1:23" x14ac:dyDescent="0.3">
      <c r="A56" s="418"/>
      <c r="B56" s="419"/>
      <c r="C56" s="278" t="s">
        <v>123</v>
      </c>
      <c r="D56" s="278" t="s">
        <v>123</v>
      </c>
      <c r="E56" s="278" t="s">
        <v>123</v>
      </c>
      <c r="F56" s="278" t="s">
        <v>123</v>
      </c>
      <c r="G56" s="129" t="s">
        <v>0</v>
      </c>
      <c r="H56" s="144">
        <f t="shared" si="48"/>
        <v>195.63</v>
      </c>
      <c r="I56" s="144">
        <f t="shared" si="48"/>
        <v>186.2</v>
      </c>
      <c r="J56" s="144">
        <f t="shared" si="48"/>
        <v>200.73</v>
      </c>
      <c r="K56" s="144">
        <f t="shared" si="48"/>
        <v>215.99</v>
      </c>
      <c r="L56" s="144">
        <f t="shared" si="48"/>
        <v>284.33803877123199</v>
      </c>
      <c r="M56" s="144">
        <f t="shared" si="48"/>
        <v>310.88022227123201</v>
      </c>
      <c r="N56" s="144">
        <f t="shared" si="48"/>
        <v>331.179632342464</v>
      </c>
      <c r="O56" s="145">
        <f t="shared" si="48"/>
        <v>328.74083924246401</v>
      </c>
      <c r="P56" s="144">
        <f t="shared" si="48"/>
        <v>319.34243034246396</v>
      </c>
      <c r="Q56" s="182">
        <f t="shared" si="49"/>
        <v>247.56371933341416</v>
      </c>
      <c r="R56" s="182">
        <f t="shared" si="49"/>
        <v>280.50009978280497</v>
      </c>
      <c r="S56" s="185">
        <f t="shared" si="49"/>
        <v>283.6876426349117</v>
      </c>
      <c r="T56" s="182">
        <f t="shared" si="49"/>
        <v>285.80486313581855</v>
      </c>
      <c r="U56" s="144">
        <f t="shared" si="48"/>
        <v>277.34788077123198</v>
      </c>
      <c r="V56" s="144">
        <f t="shared" si="48"/>
        <v>200.68</v>
      </c>
      <c r="W56" s="144">
        <f t="shared" si="48"/>
        <v>195.57</v>
      </c>
    </row>
    <row r="57" spans="1:23" x14ac:dyDescent="0.3">
      <c r="A57" s="143"/>
      <c r="B57" s="143"/>
      <c r="C57" s="143"/>
      <c r="D57" s="143"/>
      <c r="E57" s="143"/>
      <c r="F57" s="190"/>
      <c r="G57" s="143"/>
      <c r="H57" s="33"/>
      <c r="I57" s="33"/>
      <c r="J57" s="33"/>
      <c r="K57" s="33"/>
      <c r="L57" s="33"/>
      <c r="M57" s="33"/>
      <c r="N57" s="33"/>
      <c r="O57" s="33"/>
      <c r="P57" s="33"/>
      <c r="Q57" s="33"/>
      <c r="R57" s="33"/>
      <c r="S57" s="53"/>
      <c r="T57" s="33"/>
      <c r="U57" s="33"/>
      <c r="V57" s="33"/>
      <c r="W57" s="33"/>
    </row>
    <row r="58" spans="1:23" x14ac:dyDescent="0.3">
      <c r="A58" s="142" t="s">
        <v>113</v>
      </c>
      <c r="B58" s="141"/>
      <c r="C58" s="141"/>
      <c r="D58" s="141"/>
      <c r="E58" s="141"/>
      <c r="F58" s="191"/>
      <c r="G58" s="141"/>
      <c r="H58" s="30">
        <v>44562</v>
      </c>
      <c r="I58" s="30">
        <v>44593</v>
      </c>
      <c r="J58" s="30">
        <v>44621</v>
      </c>
      <c r="K58" s="30">
        <v>44652</v>
      </c>
      <c r="L58" s="30">
        <v>44682</v>
      </c>
      <c r="M58" s="30"/>
      <c r="N58" s="30"/>
      <c r="O58" s="30"/>
      <c r="P58" s="30"/>
      <c r="Q58" s="30">
        <v>44713</v>
      </c>
      <c r="R58" s="32">
        <v>44743</v>
      </c>
      <c r="S58" s="31">
        <v>44774</v>
      </c>
      <c r="T58" s="30">
        <v>44805</v>
      </c>
      <c r="U58" s="30">
        <v>44835</v>
      </c>
      <c r="V58" s="30">
        <v>44866</v>
      </c>
      <c r="W58" s="30">
        <v>44896</v>
      </c>
    </row>
    <row r="59" spans="1:23" x14ac:dyDescent="0.3">
      <c r="A59" s="405" t="s">
        <v>112</v>
      </c>
      <c r="B59" s="408" t="s">
        <v>110</v>
      </c>
      <c r="C59" s="176"/>
      <c r="D59" s="176"/>
      <c r="E59" s="176"/>
      <c r="F59" s="192"/>
      <c r="G59" s="36" t="s">
        <v>25</v>
      </c>
      <c r="H59" s="139">
        <v>0.22117999999999999</v>
      </c>
      <c r="I59" s="139">
        <v>0.22117999999999999</v>
      </c>
      <c r="J59" s="139">
        <v>0.22117999999999999</v>
      </c>
      <c r="K59" s="139">
        <v>0.32922000000000001</v>
      </c>
      <c r="L59" s="139">
        <v>0.48275600000000002</v>
      </c>
      <c r="M59" s="139"/>
      <c r="N59" s="139"/>
      <c r="O59" s="139"/>
      <c r="P59" s="139"/>
      <c r="Q59" s="139">
        <v>0.63439599999999996</v>
      </c>
      <c r="R59" s="139">
        <v>0.72572000000000003</v>
      </c>
      <c r="S59" s="131">
        <v>0.66935199999999995</v>
      </c>
      <c r="T59" s="139">
        <v>0.67041200000000001</v>
      </c>
      <c r="U59" s="139">
        <v>0.40288800000000002</v>
      </c>
      <c r="V59" s="139">
        <v>0.22117999999999999</v>
      </c>
      <c r="W59" s="139">
        <v>0.22117999999999999</v>
      </c>
    </row>
    <row r="60" spans="1:23" x14ac:dyDescent="0.3">
      <c r="A60" s="406"/>
      <c r="B60" s="409"/>
      <c r="C60" s="177"/>
      <c r="D60" s="177"/>
      <c r="E60" s="177"/>
      <c r="F60" s="193"/>
      <c r="G60" s="36" t="s">
        <v>24</v>
      </c>
      <c r="H60" s="138">
        <v>0.25046000000000002</v>
      </c>
      <c r="I60" s="138">
        <v>0.25046000000000002</v>
      </c>
      <c r="J60" s="138">
        <v>0.25046000000000002</v>
      </c>
      <c r="K60" s="138">
        <v>1.1138399999999999</v>
      </c>
      <c r="L60" s="138">
        <v>1.340856</v>
      </c>
      <c r="M60" s="138"/>
      <c r="N60" s="138"/>
      <c r="O60" s="138"/>
      <c r="P60" s="138"/>
      <c r="Q60" s="138">
        <v>1.7126079999999999</v>
      </c>
      <c r="R60" s="138">
        <v>1.78566</v>
      </c>
      <c r="S60" s="135">
        <v>1.702072</v>
      </c>
      <c r="T60" s="138">
        <v>1.5737479999999999</v>
      </c>
      <c r="U60" s="138">
        <v>1.05352</v>
      </c>
      <c r="V60" s="138">
        <v>0.25046000000000002</v>
      </c>
      <c r="W60" s="138">
        <v>0.25046000000000002</v>
      </c>
    </row>
    <row r="61" spans="1:23" x14ac:dyDescent="0.3">
      <c r="A61" s="406"/>
      <c r="B61" s="409"/>
      <c r="C61" s="177"/>
      <c r="D61" s="177"/>
      <c r="E61" s="177"/>
      <c r="F61" s="193"/>
      <c r="G61" s="36" t="s">
        <v>23</v>
      </c>
      <c r="H61" s="138">
        <v>7.7999999999999999E-4</v>
      </c>
      <c r="I61" s="138">
        <v>7.7999999999999999E-4</v>
      </c>
      <c r="J61" s="138">
        <v>7.7999999999999999E-4</v>
      </c>
      <c r="K61" s="138">
        <v>2.5000000000000001E-3</v>
      </c>
      <c r="L61" s="138">
        <v>6.1000000000000004E-3</v>
      </c>
      <c r="M61" s="138"/>
      <c r="N61" s="138"/>
      <c r="O61" s="138"/>
      <c r="P61" s="138"/>
      <c r="Q61" s="138">
        <v>7.7400000000000004E-3</v>
      </c>
      <c r="R61" s="138">
        <v>7.9600000000000001E-3</v>
      </c>
      <c r="S61" s="135">
        <v>7.7000000000000002E-3</v>
      </c>
      <c r="T61" s="138">
        <v>6.7200000000000003E-3</v>
      </c>
      <c r="U61" s="138">
        <v>3.8400000000000001E-3</v>
      </c>
      <c r="V61" s="138">
        <v>7.7999999999999999E-4</v>
      </c>
      <c r="W61" s="138">
        <v>7.7999999999999999E-4</v>
      </c>
    </row>
    <row r="62" spans="1:23" x14ac:dyDescent="0.3">
      <c r="A62" s="406"/>
      <c r="B62" s="409"/>
      <c r="C62" s="177"/>
      <c r="D62" s="177"/>
      <c r="E62" s="177"/>
      <c r="F62" s="193"/>
      <c r="G62" s="36" t="s">
        <v>22</v>
      </c>
      <c r="H62" s="138">
        <v>0.11694</v>
      </c>
      <c r="I62" s="138">
        <v>0.11694</v>
      </c>
      <c r="J62" s="138">
        <v>0.11694</v>
      </c>
      <c r="K62" s="138">
        <v>0.48898000000000003</v>
      </c>
      <c r="L62" s="138">
        <v>0.52454400000000001</v>
      </c>
      <c r="M62" s="138"/>
      <c r="N62" s="138"/>
      <c r="O62" s="138"/>
      <c r="P62" s="138"/>
      <c r="Q62" s="138">
        <v>0.68397200000000002</v>
      </c>
      <c r="R62" s="138">
        <v>0.67571999999999999</v>
      </c>
      <c r="S62" s="135">
        <v>0.64346800000000004</v>
      </c>
      <c r="T62" s="138">
        <v>0.60872400000000004</v>
      </c>
      <c r="U62" s="138">
        <v>0.42690800000000001</v>
      </c>
      <c r="V62" s="138">
        <v>0.11694</v>
      </c>
      <c r="W62" s="138">
        <v>0.11694</v>
      </c>
    </row>
    <row r="63" spans="1:23" x14ac:dyDescent="0.3">
      <c r="A63" s="406"/>
      <c r="B63" s="409"/>
      <c r="C63" s="177"/>
      <c r="D63" s="177"/>
      <c r="E63" s="177"/>
      <c r="F63" s="193"/>
      <c r="G63" s="36" t="s">
        <v>21</v>
      </c>
      <c r="H63" s="138">
        <v>7.4200000000000002E-2</v>
      </c>
      <c r="I63" s="138">
        <v>7.4200000000000002E-2</v>
      </c>
      <c r="J63" s="138">
        <v>7.4200000000000002E-2</v>
      </c>
      <c r="K63" s="138">
        <v>8.4519999999999998E-2</v>
      </c>
      <c r="L63" s="138">
        <v>0.150972</v>
      </c>
      <c r="M63" s="138"/>
      <c r="N63" s="138"/>
      <c r="O63" s="138"/>
      <c r="P63" s="138"/>
      <c r="Q63" s="138">
        <v>0.192748</v>
      </c>
      <c r="R63" s="138">
        <v>0.21288799999999999</v>
      </c>
      <c r="S63" s="135">
        <v>0.201516</v>
      </c>
      <c r="T63" s="138">
        <v>0.192888</v>
      </c>
      <c r="U63" s="138">
        <v>0.113652</v>
      </c>
      <c r="V63" s="138">
        <v>7.4200000000000002E-2</v>
      </c>
      <c r="W63" s="138">
        <v>7.4200000000000002E-2</v>
      </c>
    </row>
    <row r="64" spans="1:23" x14ac:dyDescent="0.3">
      <c r="A64" s="406"/>
      <c r="B64" s="409"/>
      <c r="C64" s="177"/>
      <c r="D64" s="177"/>
      <c r="E64" s="177"/>
      <c r="F64" s="193"/>
      <c r="G64" s="36" t="s">
        <v>20</v>
      </c>
      <c r="H64" s="138">
        <v>0.36320000000000002</v>
      </c>
      <c r="I64" s="138">
        <v>0.36320000000000002</v>
      </c>
      <c r="J64" s="138">
        <v>0.36320000000000002</v>
      </c>
      <c r="K64" s="138">
        <v>0.45757999999999999</v>
      </c>
      <c r="L64" s="138">
        <v>0.65856000000000003</v>
      </c>
      <c r="M64" s="138"/>
      <c r="N64" s="138"/>
      <c r="O64" s="138"/>
      <c r="P64" s="138"/>
      <c r="Q64" s="138">
        <v>0.92327599999999999</v>
      </c>
      <c r="R64" s="138">
        <v>0.97928400000000004</v>
      </c>
      <c r="S64" s="135">
        <v>0.90279200000000004</v>
      </c>
      <c r="T64" s="138">
        <v>0.82202399999999998</v>
      </c>
      <c r="U64" s="138">
        <v>0.38884800000000003</v>
      </c>
      <c r="V64" s="138">
        <v>0.36320000000000002</v>
      </c>
      <c r="W64" s="138">
        <v>0.36320000000000002</v>
      </c>
    </row>
    <row r="65" spans="1:23" x14ac:dyDescent="0.3">
      <c r="A65" s="406"/>
      <c r="B65" s="409"/>
      <c r="C65" s="177"/>
      <c r="D65" s="177"/>
      <c r="E65" s="177"/>
      <c r="F65" s="193"/>
      <c r="G65" s="36" t="s">
        <v>19</v>
      </c>
      <c r="H65" s="138">
        <v>0.22209999999999999</v>
      </c>
      <c r="I65" s="138">
        <v>0.22209999999999999</v>
      </c>
      <c r="J65" s="138">
        <v>0.22209999999999999</v>
      </c>
      <c r="K65" s="138">
        <v>0.33107999999999999</v>
      </c>
      <c r="L65" s="138">
        <v>0.52947200000000005</v>
      </c>
      <c r="M65" s="138"/>
      <c r="N65" s="138"/>
      <c r="O65" s="138"/>
      <c r="P65" s="138"/>
      <c r="Q65" s="138">
        <v>0.71257999999999999</v>
      </c>
      <c r="R65" s="138">
        <v>0.78358799999999995</v>
      </c>
      <c r="S65" s="135">
        <v>0.71082400000000001</v>
      </c>
      <c r="T65" s="138">
        <v>0.66879200000000005</v>
      </c>
      <c r="U65" s="138">
        <v>0.34590399999999999</v>
      </c>
      <c r="V65" s="138">
        <v>0.22209999999999999</v>
      </c>
      <c r="W65" s="138">
        <v>0.22209999999999999</v>
      </c>
    </row>
    <row r="66" spans="1:23" x14ac:dyDescent="0.3">
      <c r="A66" s="406"/>
      <c r="B66" s="409"/>
      <c r="C66" s="177"/>
      <c r="D66" s="177"/>
      <c r="E66" s="177"/>
      <c r="F66" s="193"/>
      <c r="G66" s="36" t="s">
        <v>1</v>
      </c>
      <c r="H66" s="138">
        <v>0.49560724748012702</v>
      </c>
      <c r="I66" s="138">
        <v>0.49560724748012702</v>
      </c>
      <c r="J66" s="138">
        <v>0.49560724748012702</v>
      </c>
      <c r="K66" s="138">
        <v>0.78996274339303496</v>
      </c>
      <c r="L66" s="138">
        <v>1.15220355671584</v>
      </c>
      <c r="M66" s="138"/>
      <c r="N66" s="138"/>
      <c r="O66" s="138"/>
      <c r="P66" s="138"/>
      <c r="Q66" s="138">
        <v>1.5629756938470301</v>
      </c>
      <c r="R66" s="138">
        <v>1.65993878211949</v>
      </c>
      <c r="S66" s="135">
        <v>1.5366516317791099</v>
      </c>
      <c r="T66" s="138">
        <v>1.4152008538060199</v>
      </c>
      <c r="U66" s="138">
        <v>0.74378894100288095</v>
      </c>
      <c r="V66" s="138">
        <v>0.49560724748012702</v>
      </c>
      <c r="W66" s="138">
        <v>0.49560724748012702</v>
      </c>
    </row>
    <row r="67" spans="1:23" x14ac:dyDescent="0.3">
      <c r="A67" s="407"/>
      <c r="B67" s="410"/>
      <c r="C67" s="178"/>
      <c r="D67" s="178"/>
      <c r="E67" s="178"/>
      <c r="F67" s="194"/>
      <c r="G67" s="36" t="s">
        <v>0</v>
      </c>
      <c r="H67" s="137">
        <f t="shared" ref="H67:W67" si="50">SUM(H59:H66)</f>
        <v>1.744467247480127</v>
      </c>
      <c r="I67" s="137">
        <f t="shared" si="50"/>
        <v>1.744467247480127</v>
      </c>
      <c r="J67" s="137">
        <f t="shared" si="50"/>
        <v>1.744467247480127</v>
      </c>
      <c r="K67" s="137">
        <f t="shared" si="50"/>
        <v>3.597682743393035</v>
      </c>
      <c r="L67" s="137">
        <f t="shared" si="50"/>
        <v>4.8454635567158402</v>
      </c>
      <c r="M67" s="137"/>
      <c r="N67" s="137"/>
      <c r="O67" s="137"/>
      <c r="P67" s="137"/>
      <c r="Q67" s="137">
        <f t="shared" si="50"/>
        <v>6.4302956938470306</v>
      </c>
      <c r="R67" s="137">
        <f t="shared" si="50"/>
        <v>6.8307587821194904</v>
      </c>
      <c r="S67" s="27">
        <f t="shared" si="50"/>
        <v>6.3743756317791096</v>
      </c>
      <c r="T67" s="137">
        <f t="shared" si="50"/>
        <v>5.9585088538060198</v>
      </c>
      <c r="U67" s="137">
        <f t="shared" si="50"/>
        <v>3.4793489410028808</v>
      </c>
      <c r="V67" s="137">
        <f t="shared" si="50"/>
        <v>1.744467247480127</v>
      </c>
      <c r="W67" s="137">
        <f t="shared" si="50"/>
        <v>1.744467247480127</v>
      </c>
    </row>
    <row r="68" spans="1:23" ht="30" customHeight="1" x14ac:dyDescent="0.3">
      <c r="A68" s="376" t="s">
        <v>111</v>
      </c>
      <c r="B68" s="379" t="s">
        <v>110</v>
      </c>
      <c r="C68" s="173"/>
      <c r="D68" s="173"/>
      <c r="E68" s="173"/>
      <c r="F68" s="187"/>
      <c r="G68" s="26" t="s">
        <v>25</v>
      </c>
      <c r="H68" s="136">
        <v>1.3782859999999999</v>
      </c>
      <c r="I68" s="136">
        <v>1.3782859999999999</v>
      </c>
      <c r="J68" s="136">
        <v>1.3930689999999999</v>
      </c>
      <c r="K68" s="136">
        <v>1.3930689999999999</v>
      </c>
      <c r="L68" s="136">
        <v>2.9162810000000001</v>
      </c>
      <c r="M68" s="136"/>
      <c r="N68" s="136"/>
      <c r="O68" s="136"/>
      <c r="P68" s="136"/>
      <c r="Q68" s="136">
        <v>2.7121089999999999</v>
      </c>
      <c r="R68" s="136">
        <v>2.6278060000000001</v>
      </c>
      <c r="S68" s="140">
        <v>2.6577160000000002</v>
      </c>
      <c r="T68" s="136">
        <v>2.6688649999999998</v>
      </c>
      <c r="U68" s="136">
        <v>3.134045</v>
      </c>
      <c r="V68" s="136">
        <v>1.395483</v>
      </c>
      <c r="W68" s="136">
        <v>1.395483</v>
      </c>
    </row>
    <row r="69" spans="1:23" x14ac:dyDescent="0.3">
      <c r="A69" s="377"/>
      <c r="B69" s="380"/>
      <c r="C69" s="174"/>
      <c r="D69" s="174"/>
      <c r="E69" s="174"/>
      <c r="F69" s="188"/>
      <c r="G69" s="26" t="s">
        <v>24</v>
      </c>
      <c r="H69" s="134">
        <v>0.74473270000000003</v>
      </c>
      <c r="I69" s="134">
        <v>0.74473270000000003</v>
      </c>
      <c r="J69" s="134">
        <v>0.76675439999999995</v>
      </c>
      <c r="K69" s="134">
        <v>0.76675439999999995</v>
      </c>
      <c r="L69" s="134">
        <v>1.8745579999999999</v>
      </c>
      <c r="M69" s="134"/>
      <c r="N69" s="134"/>
      <c r="O69" s="134"/>
      <c r="P69" s="134"/>
      <c r="Q69" s="134">
        <v>1.168201</v>
      </c>
      <c r="R69" s="134">
        <v>1.0024550000000001</v>
      </c>
      <c r="S69" s="135">
        <v>1.303998</v>
      </c>
      <c r="T69" s="134">
        <v>1.4823459999999999</v>
      </c>
      <c r="U69" s="134">
        <v>2.3694950000000001</v>
      </c>
      <c r="V69" s="134">
        <v>0.71933809999999998</v>
      </c>
      <c r="W69" s="134">
        <v>0.71933809999999998</v>
      </c>
    </row>
    <row r="70" spans="1:23" x14ac:dyDescent="0.3">
      <c r="A70" s="377"/>
      <c r="B70" s="380"/>
      <c r="C70" s="174"/>
      <c r="D70" s="174"/>
      <c r="E70" s="174"/>
      <c r="F70" s="188"/>
      <c r="G70" s="26" t="s">
        <v>23</v>
      </c>
      <c r="H70" s="134">
        <v>9.4284999999999994E-3</v>
      </c>
      <c r="I70" s="134">
        <v>9.4284999999999994E-3</v>
      </c>
      <c r="J70" s="134">
        <v>9.5595999999999997E-3</v>
      </c>
      <c r="K70" s="134">
        <v>9.5595999999999997E-3</v>
      </c>
      <c r="L70" s="134">
        <v>1.9559300000000002E-2</v>
      </c>
      <c r="M70" s="134"/>
      <c r="N70" s="134"/>
      <c r="O70" s="134"/>
      <c r="P70" s="134"/>
      <c r="Q70" s="134">
        <v>1.9214599999999998E-2</v>
      </c>
      <c r="R70" s="134">
        <v>1.77479E-2</v>
      </c>
      <c r="S70" s="135">
        <v>1.7470800000000002E-2</v>
      </c>
      <c r="T70" s="134">
        <v>1.8362300000000002E-2</v>
      </c>
      <c r="U70" s="134">
        <v>2.2360000000000001E-2</v>
      </c>
      <c r="V70" s="134">
        <v>9.0384000000000003E-3</v>
      </c>
      <c r="W70" s="134">
        <v>9.0384000000000003E-3</v>
      </c>
    </row>
    <row r="71" spans="1:23" x14ac:dyDescent="0.3">
      <c r="A71" s="377"/>
      <c r="B71" s="380"/>
      <c r="C71" s="174"/>
      <c r="D71" s="174"/>
      <c r="E71" s="174"/>
      <c r="F71" s="188"/>
      <c r="G71" s="26" t="s">
        <v>22</v>
      </c>
      <c r="H71" s="134">
        <v>0.44973590000000002</v>
      </c>
      <c r="I71" s="134">
        <v>0.44973590000000002</v>
      </c>
      <c r="J71" s="134">
        <v>0.46518779999999998</v>
      </c>
      <c r="K71" s="134">
        <v>0.46518779999999998</v>
      </c>
      <c r="L71" s="134">
        <v>1.0228120000000001</v>
      </c>
      <c r="M71" s="134"/>
      <c r="N71" s="134"/>
      <c r="O71" s="134"/>
      <c r="P71" s="134"/>
      <c r="Q71" s="134">
        <v>0.85252660000000002</v>
      </c>
      <c r="R71" s="134">
        <v>0.83111349999999995</v>
      </c>
      <c r="S71" s="135">
        <v>0.87741179999999996</v>
      </c>
      <c r="T71" s="134">
        <v>0.89569160000000003</v>
      </c>
      <c r="U71" s="134">
        <v>1.102697</v>
      </c>
      <c r="V71" s="134">
        <v>0.45027139999999999</v>
      </c>
      <c r="W71" s="134">
        <v>0.45027139999999999</v>
      </c>
    </row>
    <row r="72" spans="1:23" x14ac:dyDescent="0.3">
      <c r="A72" s="377"/>
      <c r="B72" s="380"/>
      <c r="C72" s="174"/>
      <c r="D72" s="174"/>
      <c r="E72" s="174"/>
      <c r="F72" s="188"/>
      <c r="G72" s="26" t="s">
        <v>21</v>
      </c>
      <c r="H72" s="134">
        <v>0.1483679</v>
      </c>
      <c r="I72" s="134">
        <v>0.1483679</v>
      </c>
      <c r="J72" s="134">
        <v>0.14874409999999999</v>
      </c>
      <c r="K72" s="134">
        <v>0.14874409999999999</v>
      </c>
      <c r="L72" s="134">
        <v>0.30922309999999997</v>
      </c>
      <c r="M72" s="134"/>
      <c r="N72" s="134"/>
      <c r="O72" s="134"/>
      <c r="P72" s="134"/>
      <c r="Q72" s="134">
        <v>0.2880644</v>
      </c>
      <c r="R72" s="134">
        <v>0.27559329999999999</v>
      </c>
      <c r="S72" s="135">
        <v>0.28014729999999999</v>
      </c>
      <c r="T72" s="134">
        <v>0.28980440000000002</v>
      </c>
      <c r="U72" s="134">
        <v>0.34209709999999999</v>
      </c>
      <c r="V72" s="134">
        <v>0.1483207</v>
      </c>
      <c r="W72" s="134">
        <v>0.1483207</v>
      </c>
    </row>
    <row r="73" spans="1:23" x14ac:dyDescent="0.3">
      <c r="A73" s="377"/>
      <c r="B73" s="380"/>
      <c r="C73" s="174"/>
      <c r="D73" s="174"/>
      <c r="E73" s="174"/>
      <c r="F73" s="188"/>
      <c r="G73" s="26" t="s">
        <v>20</v>
      </c>
      <c r="H73" s="134">
        <v>0.11691360000000001</v>
      </c>
      <c r="I73" s="134">
        <v>0.11691360000000001</v>
      </c>
      <c r="J73" s="134">
        <v>0.11740299999999999</v>
      </c>
      <c r="K73" s="134">
        <v>0.11740299999999999</v>
      </c>
      <c r="L73" s="134">
        <v>0.3263317</v>
      </c>
      <c r="M73" s="134"/>
      <c r="N73" s="134"/>
      <c r="O73" s="134"/>
      <c r="P73" s="134"/>
      <c r="Q73" s="134">
        <v>0.1521836</v>
      </c>
      <c r="R73" s="134">
        <v>-0.18846360000000001</v>
      </c>
      <c r="S73" s="135">
        <v>0.18060599999999999</v>
      </c>
      <c r="T73" s="134">
        <v>0.28037719999999999</v>
      </c>
      <c r="U73" s="134">
        <v>0.65780110000000003</v>
      </c>
      <c r="V73" s="134">
        <v>0.1112257</v>
      </c>
      <c r="W73" s="134">
        <v>0.1112257</v>
      </c>
    </row>
    <row r="74" spans="1:23" x14ac:dyDescent="0.3">
      <c r="A74" s="377"/>
      <c r="B74" s="380"/>
      <c r="C74" s="174"/>
      <c r="D74" s="174"/>
      <c r="E74" s="174"/>
      <c r="F74" s="188"/>
      <c r="G74" s="26" t="s">
        <v>19</v>
      </c>
      <c r="H74" s="134">
        <v>0.11329690000000001</v>
      </c>
      <c r="I74" s="134">
        <v>0.11329690000000001</v>
      </c>
      <c r="J74" s="134">
        <v>0.1138593</v>
      </c>
      <c r="K74" s="134">
        <v>0.1138593</v>
      </c>
      <c r="L74" s="134">
        <v>0.37147639999999998</v>
      </c>
      <c r="M74" s="134"/>
      <c r="N74" s="134"/>
      <c r="O74" s="134"/>
      <c r="P74" s="134"/>
      <c r="Q74" s="134">
        <v>0.10093149999999999</v>
      </c>
      <c r="R74" s="134">
        <v>-8.5484299999999999E-2</v>
      </c>
      <c r="S74" s="135">
        <v>0.1197553</v>
      </c>
      <c r="T74" s="134">
        <v>0.31848369999999998</v>
      </c>
      <c r="U74" s="134">
        <v>0.54114859999999998</v>
      </c>
      <c r="V74" s="134">
        <v>0.1019938</v>
      </c>
      <c r="W74" s="134">
        <v>0.1019938</v>
      </c>
    </row>
    <row r="75" spans="1:23" x14ac:dyDescent="0.3">
      <c r="A75" s="377"/>
      <c r="B75" s="380"/>
      <c r="C75" s="174"/>
      <c r="D75" s="174"/>
      <c r="E75" s="174"/>
      <c r="F75" s="188"/>
      <c r="G75" s="26" t="s">
        <v>1</v>
      </c>
      <c r="H75" s="134">
        <v>1.75397</v>
      </c>
      <c r="I75" s="134">
        <v>1.75397</v>
      </c>
      <c r="J75" s="134">
        <v>1.8004039999999999</v>
      </c>
      <c r="K75" s="134">
        <v>1.8004039999999999</v>
      </c>
      <c r="L75" s="134">
        <v>3.9589159999999999</v>
      </c>
      <c r="M75" s="134"/>
      <c r="N75" s="134"/>
      <c r="O75" s="134"/>
      <c r="P75" s="134"/>
      <c r="Q75" s="134">
        <v>3.1598199999999999</v>
      </c>
      <c r="R75" s="134">
        <v>2.8069899999999999</v>
      </c>
      <c r="S75" s="135">
        <v>3.1688830000000001</v>
      </c>
      <c r="T75" s="134">
        <v>3.493347</v>
      </c>
      <c r="U75" s="134">
        <v>5.0168929999999996</v>
      </c>
      <c r="V75" s="134">
        <v>1.7560899999999999</v>
      </c>
      <c r="W75" s="134">
        <v>1.7560899999999999</v>
      </c>
    </row>
    <row r="76" spans="1:23" x14ac:dyDescent="0.3">
      <c r="A76" s="378"/>
      <c r="B76" s="381"/>
      <c r="C76" s="175"/>
      <c r="D76" s="175"/>
      <c r="E76" s="175"/>
      <c r="F76" s="189"/>
      <c r="G76" s="26" t="s">
        <v>0</v>
      </c>
      <c r="H76" s="28">
        <f t="shared" ref="H76:W76" si="51">SUM(H68:H75)</f>
        <v>4.7147314999999992</v>
      </c>
      <c r="I76" s="28">
        <f t="shared" si="51"/>
        <v>4.7147314999999992</v>
      </c>
      <c r="J76" s="28">
        <f t="shared" si="51"/>
        <v>4.8149811999999992</v>
      </c>
      <c r="K76" s="28">
        <f t="shared" si="51"/>
        <v>4.8149811999999992</v>
      </c>
      <c r="L76" s="28">
        <f t="shared" si="51"/>
        <v>10.7991575</v>
      </c>
      <c r="M76" s="28"/>
      <c r="N76" s="28"/>
      <c r="O76" s="28"/>
      <c r="P76" s="28"/>
      <c r="Q76" s="28">
        <f t="shared" si="51"/>
        <v>8.4530506999999986</v>
      </c>
      <c r="R76" s="28">
        <f t="shared" si="51"/>
        <v>7.2877577999999987</v>
      </c>
      <c r="S76" s="27">
        <f t="shared" si="51"/>
        <v>8.6059881999999988</v>
      </c>
      <c r="T76" s="28">
        <f t="shared" si="51"/>
        <v>9.4472772000000003</v>
      </c>
      <c r="U76" s="28">
        <f t="shared" si="51"/>
        <v>13.186536800000001</v>
      </c>
      <c r="V76" s="28">
        <f t="shared" si="51"/>
        <v>4.6917610999999999</v>
      </c>
      <c r="W76" s="28">
        <f t="shared" si="51"/>
        <v>4.6917610999999999</v>
      </c>
    </row>
    <row r="77" spans="1:23" x14ac:dyDescent="0.3">
      <c r="A77" s="405" t="s">
        <v>109</v>
      </c>
      <c r="B77" s="408" t="s">
        <v>26</v>
      </c>
      <c r="C77" s="176"/>
      <c r="D77" s="176"/>
      <c r="E77" s="176"/>
      <c r="F77" s="192"/>
      <c r="G77" s="36" t="s">
        <v>25</v>
      </c>
      <c r="H77" s="139">
        <v>21.898216247558594</v>
      </c>
      <c r="I77" s="139">
        <v>20.638715744018555</v>
      </c>
      <c r="J77" s="139">
        <v>19.967931747436523</v>
      </c>
      <c r="K77" s="139">
        <v>15.572355270385742</v>
      </c>
      <c r="L77" s="139">
        <v>19.355157852172852</v>
      </c>
      <c r="M77" s="139"/>
      <c r="N77" s="139"/>
      <c r="O77" s="139"/>
      <c r="P77" s="139"/>
      <c r="Q77" s="139">
        <v>39.530887603759766</v>
      </c>
      <c r="R77" s="139">
        <v>40.173637390136719</v>
      </c>
      <c r="S77" s="131">
        <v>39.988182067871094</v>
      </c>
      <c r="T77" s="139">
        <v>41.087108612060547</v>
      </c>
      <c r="U77" s="139">
        <v>20.592269897460938</v>
      </c>
      <c r="V77" s="139">
        <v>20.730539321899414</v>
      </c>
      <c r="W77" s="139">
        <v>24.30908203125</v>
      </c>
    </row>
    <row r="78" spans="1:23" x14ac:dyDescent="0.3">
      <c r="A78" s="406"/>
      <c r="B78" s="409"/>
      <c r="C78" s="177"/>
      <c r="D78" s="177"/>
      <c r="E78" s="177"/>
      <c r="F78" s="193"/>
      <c r="G78" s="36" t="s">
        <v>24</v>
      </c>
      <c r="H78" s="138">
        <v>1.9616458415985107</v>
      </c>
      <c r="I78" s="138">
        <v>1.8326708078384399</v>
      </c>
      <c r="J78" s="138">
        <v>1.7342406511306763</v>
      </c>
      <c r="K78" s="138">
        <v>1.6427268981933594</v>
      </c>
      <c r="L78" s="138">
        <v>3.5931470394134521</v>
      </c>
      <c r="M78" s="138"/>
      <c r="N78" s="138"/>
      <c r="O78" s="138"/>
      <c r="P78" s="138"/>
      <c r="Q78" s="138">
        <v>9.7581882476806641</v>
      </c>
      <c r="R78" s="138">
        <v>10.40137767791748</v>
      </c>
      <c r="S78" s="135">
        <v>9.8458232879638672</v>
      </c>
      <c r="T78" s="138">
        <v>8.8324594497680664</v>
      </c>
      <c r="U78" s="138">
        <v>3.0696909427642822</v>
      </c>
      <c r="V78" s="138">
        <v>1.8977829217910767</v>
      </c>
      <c r="W78" s="138">
        <v>2.2930972576141357</v>
      </c>
    </row>
    <row r="79" spans="1:23" x14ac:dyDescent="0.3">
      <c r="A79" s="406"/>
      <c r="B79" s="409"/>
      <c r="C79" s="177"/>
      <c r="D79" s="177"/>
      <c r="E79" s="177"/>
      <c r="F79" s="193"/>
      <c r="G79" s="36" t="s">
        <v>23</v>
      </c>
      <c r="H79" s="138">
        <v>6.7173577845096588E-2</v>
      </c>
      <c r="I79" s="138">
        <v>6.499539315700531E-2</v>
      </c>
      <c r="J79" s="138">
        <v>6.5999902784824371E-2</v>
      </c>
      <c r="K79" s="138">
        <v>6.2559425830841064E-2</v>
      </c>
      <c r="L79" s="138">
        <v>5.7964786887168884E-2</v>
      </c>
      <c r="M79" s="138"/>
      <c r="N79" s="138"/>
      <c r="O79" s="138"/>
      <c r="P79" s="138"/>
      <c r="Q79" s="138">
        <v>0.29003983736038208</v>
      </c>
      <c r="R79" s="138">
        <v>0.28536367416381836</v>
      </c>
      <c r="S79" s="135">
        <v>0.29626366496086121</v>
      </c>
      <c r="T79" s="138">
        <v>0.29959943890571594</v>
      </c>
      <c r="U79" s="138">
        <v>5.9405829757452011E-2</v>
      </c>
      <c r="V79" s="138">
        <v>7.0154890418052673E-2</v>
      </c>
      <c r="W79" s="138">
        <v>7.1333520114421844E-2</v>
      </c>
    </row>
    <row r="80" spans="1:23" x14ac:dyDescent="0.3">
      <c r="A80" s="406"/>
      <c r="B80" s="409"/>
      <c r="C80" s="177"/>
      <c r="D80" s="177"/>
      <c r="E80" s="177"/>
      <c r="F80" s="193"/>
      <c r="G80" s="36" t="s">
        <v>22</v>
      </c>
      <c r="H80" s="138">
        <v>0.55418562889099121</v>
      </c>
      <c r="I80" s="138">
        <v>0.51677042245864868</v>
      </c>
      <c r="J80" s="138">
        <v>0.49442824721336365</v>
      </c>
      <c r="K80" s="138">
        <v>0.5180550217628479</v>
      </c>
      <c r="L80" s="138">
        <v>1.1289033889770508</v>
      </c>
      <c r="M80" s="138"/>
      <c r="N80" s="138"/>
      <c r="O80" s="138"/>
      <c r="P80" s="138"/>
      <c r="Q80" s="138">
        <v>3.1605556011199951</v>
      </c>
      <c r="R80" s="138">
        <v>3.285412073135376</v>
      </c>
      <c r="S80" s="135">
        <v>3.2492995262145996</v>
      </c>
      <c r="T80" s="138">
        <v>2.868659496307373</v>
      </c>
      <c r="U80" s="138">
        <v>0.98675400018692017</v>
      </c>
      <c r="V80" s="138">
        <v>0.55653828382492065</v>
      </c>
      <c r="W80" s="138">
        <v>0.66679590940475464</v>
      </c>
    </row>
    <row r="81" spans="1:23" x14ac:dyDescent="0.3">
      <c r="A81" s="406"/>
      <c r="B81" s="409"/>
      <c r="C81" s="177"/>
      <c r="D81" s="177"/>
      <c r="E81" s="177"/>
      <c r="F81" s="193"/>
      <c r="G81" s="36" t="s">
        <v>21</v>
      </c>
      <c r="H81" s="138">
        <v>4.318474292755127</v>
      </c>
      <c r="I81" s="138">
        <v>4.030670166015625</v>
      </c>
      <c r="J81" s="138">
        <v>3.9246840476989746</v>
      </c>
      <c r="K81" s="138">
        <v>3.0530111789703369</v>
      </c>
      <c r="L81" s="138">
        <v>3.4922938346862793</v>
      </c>
      <c r="M81" s="138"/>
      <c r="N81" s="138"/>
      <c r="O81" s="138"/>
      <c r="P81" s="138"/>
      <c r="Q81" s="138">
        <v>7.0330204963684082</v>
      </c>
      <c r="R81" s="138">
        <v>7.2177371978759766</v>
      </c>
      <c r="S81" s="135">
        <v>6.8741650581359863</v>
      </c>
      <c r="T81" s="138">
        <v>6.9541621208190918</v>
      </c>
      <c r="U81" s="138">
        <v>3.589153528213501</v>
      </c>
      <c r="V81" s="138">
        <v>4.2054433822631836</v>
      </c>
      <c r="W81" s="138">
        <v>4.8372454643249512</v>
      </c>
    </row>
    <row r="82" spans="1:23" x14ac:dyDescent="0.3">
      <c r="A82" s="406"/>
      <c r="B82" s="409"/>
      <c r="C82" s="177"/>
      <c r="D82" s="177"/>
      <c r="E82" s="177"/>
      <c r="F82" s="193"/>
      <c r="G82" s="36" t="s">
        <v>20</v>
      </c>
      <c r="H82" s="138">
        <v>2.7811946868896484</v>
      </c>
      <c r="I82" s="138">
        <v>2.7267014980316162</v>
      </c>
      <c r="J82" s="138">
        <v>2.679445743560791</v>
      </c>
      <c r="K82" s="138">
        <v>1.9200683832168579</v>
      </c>
      <c r="L82" s="138">
        <v>3.5759694576263428</v>
      </c>
      <c r="M82" s="138"/>
      <c r="N82" s="138"/>
      <c r="O82" s="138"/>
      <c r="P82" s="138"/>
      <c r="Q82" s="138">
        <v>10.266007423400879</v>
      </c>
      <c r="R82" s="138">
        <v>10.464763641357422</v>
      </c>
      <c r="S82" s="135">
        <v>10.288867950439453</v>
      </c>
      <c r="T82" s="138">
        <v>9.3705940246582031</v>
      </c>
      <c r="U82" s="138">
        <v>2.9896228313446045</v>
      </c>
      <c r="V82" s="138">
        <v>2.7852604389190674</v>
      </c>
      <c r="W82" s="138">
        <v>3.2830376625061035</v>
      </c>
    </row>
    <row r="83" spans="1:23" x14ac:dyDescent="0.3">
      <c r="A83" s="406"/>
      <c r="B83" s="409"/>
      <c r="C83" s="177"/>
      <c r="D83" s="177"/>
      <c r="E83" s="177"/>
      <c r="F83" s="193"/>
      <c r="G83" s="36" t="s">
        <v>19</v>
      </c>
      <c r="H83" s="138">
        <v>0.81408584117889404</v>
      </c>
      <c r="I83" s="138">
        <v>0.78009086847305298</v>
      </c>
      <c r="J83" s="138">
        <v>0.77088725566864014</v>
      </c>
      <c r="K83" s="138">
        <v>0.61014753580093384</v>
      </c>
      <c r="L83" s="138">
        <v>1.1946401596069336</v>
      </c>
      <c r="M83" s="138"/>
      <c r="N83" s="138"/>
      <c r="O83" s="138"/>
      <c r="P83" s="138"/>
      <c r="Q83" s="138">
        <v>3.0752735137939453</v>
      </c>
      <c r="R83" s="138">
        <v>3.2373137474060059</v>
      </c>
      <c r="S83" s="135">
        <v>3.0176315307617188</v>
      </c>
      <c r="T83" s="138">
        <v>2.7975153923034668</v>
      </c>
      <c r="U83" s="138">
        <v>1.0763918161392212</v>
      </c>
      <c r="V83" s="138">
        <v>0.79915648698806763</v>
      </c>
      <c r="W83" s="138">
        <v>0.95758181810379028</v>
      </c>
    </row>
    <row r="84" spans="1:23" x14ac:dyDescent="0.3">
      <c r="A84" s="406"/>
      <c r="B84" s="409"/>
      <c r="C84" s="177"/>
      <c r="D84" s="177"/>
      <c r="E84" s="177"/>
      <c r="F84" s="193"/>
      <c r="G84" s="36" t="s">
        <v>1</v>
      </c>
      <c r="H84" s="138">
        <v>2.1136105060577393</v>
      </c>
      <c r="I84" s="138">
        <v>2.0369229316711426</v>
      </c>
      <c r="J84" s="138">
        <v>2.0045371055603027</v>
      </c>
      <c r="K84" s="138">
        <v>1.7321933507919312</v>
      </c>
      <c r="L84" s="138">
        <v>2.1086499691009521</v>
      </c>
      <c r="M84" s="138"/>
      <c r="N84" s="138"/>
      <c r="O84" s="138"/>
      <c r="P84" s="138"/>
      <c r="Q84" s="138">
        <v>6.6702113151550293</v>
      </c>
      <c r="R84" s="138">
        <v>7.4321765899658203</v>
      </c>
      <c r="S84" s="135">
        <v>7.1165609359741211</v>
      </c>
      <c r="T84" s="138">
        <v>6.8240270614624023</v>
      </c>
      <c r="U84" s="138">
        <v>2.1240541934967041</v>
      </c>
      <c r="V84" s="138">
        <v>2.1256639957427979</v>
      </c>
      <c r="W84" s="138">
        <v>2.4868202209472656</v>
      </c>
    </row>
    <row r="85" spans="1:23" x14ac:dyDescent="0.3">
      <c r="A85" s="407"/>
      <c r="B85" s="410"/>
      <c r="C85" s="178"/>
      <c r="D85" s="178"/>
      <c r="E85" s="178"/>
      <c r="F85" s="194"/>
      <c r="G85" s="36" t="s">
        <v>0</v>
      </c>
      <c r="H85" s="137">
        <f t="shared" ref="H85:W85" si="52">SUM(H77:H84)</f>
        <v>34.508586622774601</v>
      </c>
      <c r="I85" s="137">
        <f t="shared" si="52"/>
        <v>32.627537831664085</v>
      </c>
      <c r="J85" s="137">
        <f t="shared" si="52"/>
        <v>31.642154701054096</v>
      </c>
      <c r="K85" s="137">
        <f t="shared" si="52"/>
        <v>25.11111706495285</v>
      </c>
      <c r="L85" s="137">
        <f t="shared" si="52"/>
        <v>34.506726488471031</v>
      </c>
      <c r="M85" s="137"/>
      <c r="N85" s="137"/>
      <c r="O85" s="137"/>
      <c r="P85" s="137"/>
      <c r="Q85" s="137">
        <f t="shared" si="52"/>
        <v>79.784184038639069</v>
      </c>
      <c r="R85" s="137">
        <f t="shared" si="52"/>
        <v>82.497781991958618</v>
      </c>
      <c r="S85" s="27">
        <f t="shared" si="52"/>
        <v>80.676794022321701</v>
      </c>
      <c r="T85" s="137">
        <f t="shared" si="52"/>
        <v>79.034125596284866</v>
      </c>
      <c r="U85" s="137">
        <f t="shared" si="52"/>
        <v>34.487343039363623</v>
      </c>
      <c r="V85" s="137">
        <f t="shared" si="52"/>
        <v>33.170539721846581</v>
      </c>
      <c r="W85" s="137">
        <f t="shared" si="52"/>
        <v>38.904993884265423</v>
      </c>
    </row>
    <row r="86" spans="1:23" x14ac:dyDescent="0.3">
      <c r="A86" s="376" t="s">
        <v>108</v>
      </c>
      <c r="B86" s="379" t="s">
        <v>26</v>
      </c>
      <c r="C86" s="173"/>
      <c r="D86" s="173"/>
      <c r="E86" s="173"/>
      <c r="F86" s="187"/>
      <c r="G86" s="26" t="s">
        <v>25</v>
      </c>
      <c r="H86" s="136">
        <v>0</v>
      </c>
      <c r="I86" s="136">
        <v>0</v>
      </c>
      <c r="J86" s="136">
        <v>0</v>
      </c>
      <c r="K86" s="136">
        <v>0</v>
      </c>
      <c r="L86" s="136">
        <v>0</v>
      </c>
      <c r="M86" s="136"/>
      <c r="N86" s="136"/>
      <c r="O86" s="136"/>
      <c r="P86" s="136"/>
      <c r="Q86" s="136">
        <v>0</v>
      </c>
      <c r="R86" s="136">
        <v>0</v>
      </c>
      <c r="S86" s="131">
        <v>0</v>
      </c>
      <c r="T86" s="136">
        <v>0</v>
      </c>
      <c r="U86" s="136">
        <v>0</v>
      </c>
      <c r="V86" s="136">
        <v>0</v>
      </c>
      <c r="W86" s="136">
        <v>0</v>
      </c>
    </row>
    <row r="87" spans="1:23" x14ac:dyDescent="0.3">
      <c r="A87" s="377"/>
      <c r="B87" s="380"/>
      <c r="C87" s="174"/>
      <c r="D87" s="174"/>
      <c r="E87" s="174"/>
      <c r="F87" s="188"/>
      <c r="G87" s="26" t="s">
        <v>24</v>
      </c>
      <c r="H87" s="134">
        <v>0</v>
      </c>
      <c r="I87" s="134">
        <v>0</v>
      </c>
      <c r="J87" s="134">
        <v>0</v>
      </c>
      <c r="K87" s="134">
        <v>0</v>
      </c>
      <c r="L87" s="134">
        <v>0</v>
      </c>
      <c r="M87" s="134"/>
      <c r="N87" s="134"/>
      <c r="O87" s="134"/>
      <c r="P87" s="134"/>
      <c r="Q87" s="134">
        <v>0</v>
      </c>
      <c r="R87" s="134">
        <v>0</v>
      </c>
      <c r="S87" s="135">
        <v>0</v>
      </c>
      <c r="T87" s="134">
        <v>0</v>
      </c>
      <c r="U87" s="134">
        <v>0</v>
      </c>
      <c r="V87" s="134">
        <v>0</v>
      </c>
      <c r="W87" s="134">
        <v>0</v>
      </c>
    </row>
    <row r="88" spans="1:23" x14ac:dyDescent="0.3">
      <c r="A88" s="377"/>
      <c r="B88" s="380"/>
      <c r="C88" s="174"/>
      <c r="D88" s="174"/>
      <c r="E88" s="174"/>
      <c r="F88" s="188"/>
      <c r="G88" s="26" t="s">
        <v>23</v>
      </c>
      <c r="H88" s="136">
        <v>0</v>
      </c>
      <c r="I88" s="136">
        <v>0</v>
      </c>
      <c r="J88" s="136">
        <v>0</v>
      </c>
      <c r="K88" s="136">
        <v>0</v>
      </c>
      <c r="L88" s="136">
        <v>0</v>
      </c>
      <c r="M88" s="136"/>
      <c r="N88" s="136"/>
      <c r="O88" s="136"/>
      <c r="P88" s="136"/>
      <c r="Q88" s="136">
        <v>0</v>
      </c>
      <c r="R88" s="136">
        <v>0</v>
      </c>
      <c r="S88" s="131">
        <v>0</v>
      </c>
      <c r="T88" s="136">
        <v>0</v>
      </c>
      <c r="U88" s="136">
        <v>0</v>
      </c>
      <c r="V88" s="136">
        <v>0</v>
      </c>
      <c r="W88" s="136">
        <v>0</v>
      </c>
    </row>
    <row r="89" spans="1:23" x14ac:dyDescent="0.3">
      <c r="A89" s="377"/>
      <c r="B89" s="380"/>
      <c r="C89" s="174"/>
      <c r="D89" s="174"/>
      <c r="E89" s="174"/>
      <c r="F89" s="188"/>
      <c r="G89" s="26" t="s">
        <v>22</v>
      </c>
      <c r="H89" s="134">
        <v>0</v>
      </c>
      <c r="I89" s="134">
        <v>0</v>
      </c>
      <c r="J89" s="134">
        <v>0</v>
      </c>
      <c r="K89" s="134">
        <v>0</v>
      </c>
      <c r="L89" s="134">
        <v>0</v>
      </c>
      <c r="M89" s="134"/>
      <c r="N89" s="134"/>
      <c r="O89" s="134"/>
      <c r="P89" s="134"/>
      <c r="Q89" s="134">
        <v>0</v>
      </c>
      <c r="R89" s="134">
        <v>0</v>
      </c>
      <c r="S89" s="135">
        <v>0</v>
      </c>
      <c r="T89" s="134">
        <v>0</v>
      </c>
      <c r="U89" s="134">
        <v>0</v>
      </c>
      <c r="V89" s="134">
        <v>0</v>
      </c>
      <c r="W89" s="134">
        <v>0</v>
      </c>
    </row>
    <row r="90" spans="1:23" x14ac:dyDescent="0.3">
      <c r="A90" s="377"/>
      <c r="B90" s="380"/>
      <c r="C90" s="174"/>
      <c r="D90" s="174"/>
      <c r="E90" s="174"/>
      <c r="F90" s="188"/>
      <c r="G90" s="26" t="s">
        <v>21</v>
      </c>
      <c r="H90" s="136">
        <v>0</v>
      </c>
      <c r="I90" s="136">
        <v>0</v>
      </c>
      <c r="J90" s="136">
        <v>0</v>
      </c>
      <c r="K90" s="136">
        <v>0</v>
      </c>
      <c r="L90" s="136">
        <v>0</v>
      </c>
      <c r="M90" s="136"/>
      <c r="N90" s="136"/>
      <c r="O90" s="136"/>
      <c r="P90" s="136"/>
      <c r="Q90" s="136">
        <v>0</v>
      </c>
      <c r="R90" s="136">
        <v>0</v>
      </c>
      <c r="S90" s="131">
        <v>0</v>
      </c>
      <c r="T90" s="136">
        <v>0</v>
      </c>
      <c r="U90" s="136">
        <v>0</v>
      </c>
      <c r="V90" s="136">
        <v>0</v>
      </c>
      <c r="W90" s="136">
        <v>0</v>
      </c>
    </row>
    <row r="91" spans="1:23" x14ac:dyDescent="0.3">
      <c r="A91" s="377"/>
      <c r="B91" s="380"/>
      <c r="C91" s="174"/>
      <c r="D91" s="174"/>
      <c r="E91" s="174"/>
      <c r="F91" s="188"/>
      <c r="G91" s="26" t="s">
        <v>20</v>
      </c>
      <c r="H91" s="134">
        <v>0</v>
      </c>
      <c r="I91" s="134">
        <v>0</v>
      </c>
      <c r="J91" s="134">
        <v>0</v>
      </c>
      <c r="K91" s="134">
        <v>0</v>
      </c>
      <c r="L91" s="134">
        <v>0</v>
      </c>
      <c r="M91" s="134"/>
      <c r="N91" s="134"/>
      <c r="O91" s="134"/>
      <c r="P91" s="134"/>
      <c r="Q91" s="134">
        <v>0</v>
      </c>
      <c r="R91" s="134">
        <v>0</v>
      </c>
      <c r="S91" s="135">
        <v>0</v>
      </c>
      <c r="T91" s="134">
        <v>0</v>
      </c>
      <c r="U91" s="134">
        <v>0</v>
      </c>
      <c r="V91" s="134">
        <v>0</v>
      </c>
      <c r="W91" s="134">
        <v>0</v>
      </c>
    </row>
    <row r="92" spans="1:23" x14ac:dyDescent="0.3">
      <c r="A92" s="377"/>
      <c r="B92" s="380"/>
      <c r="C92" s="174"/>
      <c r="D92" s="174"/>
      <c r="E92" s="174"/>
      <c r="F92" s="188"/>
      <c r="G92" s="26" t="s">
        <v>19</v>
      </c>
      <c r="H92" s="136">
        <v>0</v>
      </c>
      <c r="I92" s="136">
        <v>0</v>
      </c>
      <c r="J92" s="136">
        <v>0</v>
      </c>
      <c r="K92" s="136">
        <v>0</v>
      </c>
      <c r="L92" s="136">
        <v>0</v>
      </c>
      <c r="M92" s="136"/>
      <c r="N92" s="136"/>
      <c r="O92" s="136"/>
      <c r="P92" s="136"/>
      <c r="Q92" s="136">
        <v>0</v>
      </c>
      <c r="R92" s="136">
        <v>0</v>
      </c>
      <c r="S92" s="131">
        <v>0</v>
      </c>
      <c r="T92" s="136">
        <v>0</v>
      </c>
      <c r="U92" s="136">
        <v>0</v>
      </c>
      <c r="V92" s="136">
        <v>0</v>
      </c>
      <c r="W92" s="136">
        <v>0</v>
      </c>
    </row>
    <row r="93" spans="1:23" x14ac:dyDescent="0.3">
      <c r="A93" s="377"/>
      <c r="B93" s="380"/>
      <c r="C93" s="174"/>
      <c r="D93" s="174"/>
      <c r="E93" s="174"/>
      <c r="F93" s="188"/>
      <c r="G93" s="26" t="s">
        <v>1</v>
      </c>
      <c r="H93" s="134">
        <v>0</v>
      </c>
      <c r="I93" s="134">
        <v>0</v>
      </c>
      <c r="J93" s="134">
        <v>0</v>
      </c>
      <c r="K93" s="134">
        <v>0</v>
      </c>
      <c r="L93" s="134">
        <v>0</v>
      </c>
      <c r="M93" s="134"/>
      <c r="N93" s="134"/>
      <c r="O93" s="134"/>
      <c r="P93" s="134"/>
      <c r="Q93" s="134">
        <v>0</v>
      </c>
      <c r="R93" s="134">
        <v>0</v>
      </c>
      <c r="S93" s="135">
        <v>0</v>
      </c>
      <c r="T93" s="134">
        <v>0</v>
      </c>
      <c r="U93" s="134">
        <v>0</v>
      </c>
      <c r="V93" s="134">
        <v>0</v>
      </c>
      <c r="W93" s="134">
        <v>0</v>
      </c>
    </row>
    <row r="94" spans="1:23" x14ac:dyDescent="0.3">
      <c r="A94" s="378"/>
      <c r="B94" s="381"/>
      <c r="C94" s="175"/>
      <c r="D94" s="175"/>
      <c r="E94" s="175"/>
      <c r="F94" s="189"/>
      <c r="G94" s="26" t="s">
        <v>0</v>
      </c>
      <c r="H94" s="133">
        <v>0</v>
      </c>
      <c r="I94" s="133">
        <v>0</v>
      </c>
      <c r="J94" s="133">
        <v>0</v>
      </c>
      <c r="K94" s="133">
        <v>0</v>
      </c>
      <c r="L94" s="133">
        <v>0</v>
      </c>
      <c r="M94" s="133"/>
      <c r="N94" s="133"/>
      <c r="O94" s="133"/>
      <c r="P94" s="133"/>
      <c r="Q94" s="133">
        <v>0</v>
      </c>
      <c r="R94" s="133">
        <v>0</v>
      </c>
      <c r="S94" s="25">
        <v>0</v>
      </c>
      <c r="T94" s="133">
        <v>0</v>
      </c>
      <c r="U94" s="133">
        <v>0</v>
      </c>
      <c r="V94" s="133">
        <v>0</v>
      </c>
      <c r="W94" s="133">
        <v>0</v>
      </c>
    </row>
    <row r="95" spans="1:23" x14ac:dyDescent="0.3">
      <c r="A95" s="397" t="s">
        <v>107</v>
      </c>
      <c r="B95" s="398"/>
      <c r="C95" s="179"/>
      <c r="D95" s="179"/>
      <c r="E95" s="179"/>
      <c r="F95" s="195"/>
      <c r="G95" s="132" t="s">
        <v>25</v>
      </c>
      <c r="H95" s="130">
        <f t="shared" ref="H95:W103" si="53">SUM(H59,H68,H77,H86)</f>
        <v>23.497682247558593</v>
      </c>
      <c r="I95" s="130">
        <f t="shared" si="53"/>
        <v>22.238181744018554</v>
      </c>
      <c r="J95" s="130">
        <f t="shared" si="53"/>
        <v>21.582180747436524</v>
      </c>
      <c r="K95" s="130">
        <f t="shared" si="53"/>
        <v>17.294644270385742</v>
      </c>
      <c r="L95" s="130">
        <f t="shared" si="53"/>
        <v>22.754194852172851</v>
      </c>
      <c r="M95" s="130"/>
      <c r="N95" s="130"/>
      <c r="O95" s="130"/>
      <c r="P95" s="130"/>
      <c r="Q95" s="130">
        <f t="shared" si="53"/>
        <v>42.877392603759766</v>
      </c>
      <c r="R95" s="130">
        <f t="shared" si="53"/>
        <v>43.527163390136721</v>
      </c>
      <c r="S95" s="131">
        <f t="shared" si="53"/>
        <v>43.315250067871091</v>
      </c>
      <c r="T95" s="130">
        <f t="shared" si="53"/>
        <v>44.42638561206055</v>
      </c>
      <c r="U95" s="130">
        <f t="shared" si="53"/>
        <v>24.129202897460939</v>
      </c>
      <c r="V95" s="130">
        <f t="shared" si="53"/>
        <v>22.347202321899413</v>
      </c>
      <c r="W95" s="130">
        <f t="shared" si="53"/>
        <v>25.925745031249999</v>
      </c>
    </row>
    <row r="96" spans="1:23" x14ac:dyDescent="0.3">
      <c r="A96" s="399"/>
      <c r="B96" s="400"/>
      <c r="C96" s="180"/>
      <c r="D96" s="180"/>
      <c r="E96" s="180"/>
      <c r="F96" s="196"/>
      <c r="G96" s="129" t="s">
        <v>24</v>
      </c>
      <c r="H96" s="130">
        <f t="shared" si="53"/>
        <v>2.9568385415985108</v>
      </c>
      <c r="I96" s="130">
        <f t="shared" si="53"/>
        <v>2.82786350783844</v>
      </c>
      <c r="J96" s="130">
        <f t="shared" si="53"/>
        <v>2.7514550511306761</v>
      </c>
      <c r="K96" s="130">
        <f t="shared" si="53"/>
        <v>3.523321298193359</v>
      </c>
      <c r="L96" s="130">
        <f t="shared" si="53"/>
        <v>6.8085610394134521</v>
      </c>
      <c r="M96" s="130"/>
      <c r="N96" s="130"/>
      <c r="O96" s="130"/>
      <c r="P96" s="130"/>
      <c r="Q96" s="130">
        <f t="shared" si="53"/>
        <v>12.638997247680663</v>
      </c>
      <c r="R96" s="130">
        <f t="shared" si="53"/>
        <v>13.189492677917482</v>
      </c>
      <c r="S96" s="131">
        <f t="shared" si="53"/>
        <v>12.851893287963868</v>
      </c>
      <c r="T96" s="130">
        <f t="shared" si="53"/>
        <v>11.888553449768066</v>
      </c>
      <c r="U96" s="130">
        <f t="shared" si="53"/>
        <v>6.4927059427642826</v>
      </c>
      <c r="V96" s="130">
        <f t="shared" si="53"/>
        <v>2.8675810217910769</v>
      </c>
      <c r="W96" s="130">
        <f t="shared" si="53"/>
        <v>3.262895357614136</v>
      </c>
    </row>
    <row r="97" spans="1:23" x14ac:dyDescent="0.3">
      <c r="A97" s="399"/>
      <c r="B97" s="400"/>
      <c r="C97" s="180"/>
      <c r="D97" s="180"/>
      <c r="E97" s="180"/>
      <c r="F97" s="196"/>
      <c r="G97" s="129" t="s">
        <v>23</v>
      </c>
      <c r="H97" s="130">
        <f t="shared" si="53"/>
        <v>7.7382077845096583E-2</v>
      </c>
      <c r="I97" s="130">
        <f t="shared" si="53"/>
        <v>7.5203893157005305E-2</v>
      </c>
      <c r="J97" s="130">
        <f t="shared" si="53"/>
        <v>7.6339502784824376E-2</v>
      </c>
      <c r="K97" s="130">
        <f t="shared" si="53"/>
        <v>7.4619025830841068E-2</v>
      </c>
      <c r="L97" s="130">
        <f t="shared" si="53"/>
        <v>8.362408688716888E-2</v>
      </c>
      <c r="M97" s="130"/>
      <c r="N97" s="130"/>
      <c r="O97" s="130"/>
      <c r="P97" s="130"/>
      <c r="Q97" s="130">
        <f t="shared" si="53"/>
        <v>0.31699443736038208</v>
      </c>
      <c r="R97" s="130">
        <f t="shared" si="53"/>
        <v>0.31107157416381837</v>
      </c>
      <c r="S97" s="131">
        <f t="shared" si="53"/>
        <v>0.3214344649608612</v>
      </c>
      <c r="T97" s="130">
        <f t="shared" si="53"/>
        <v>0.32468173890571594</v>
      </c>
      <c r="U97" s="130">
        <f t="shared" si="53"/>
        <v>8.5605829757452012E-2</v>
      </c>
      <c r="V97" s="130">
        <f t="shared" si="53"/>
        <v>7.9973290418052678E-2</v>
      </c>
      <c r="W97" s="130">
        <f t="shared" si="53"/>
        <v>8.1151920114421849E-2</v>
      </c>
    </row>
    <row r="98" spans="1:23" x14ac:dyDescent="0.3">
      <c r="A98" s="399"/>
      <c r="B98" s="400"/>
      <c r="C98" s="180"/>
      <c r="D98" s="180"/>
      <c r="E98" s="180"/>
      <c r="F98" s="196"/>
      <c r="G98" s="129" t="s">
        <v>22</v>
      </c>
      <c r="H98" s="130">
        <f t="shared" si="53"/>
        <v>1.1208615288909911</v>
      </c>
      <c r="I98" s="130">
        <f t="shared" si="53"/>
        <v>1.0834463224586486</v>
      </c>
      <c r="J98" s="130">
        <f t="shared" si="53"/>
        <v>1.0765560472133635</v>
      </c>
      <c r="K98" s="130">
        <f t="shared" si="53"/>
        <v>1.4722228217628479</v>
      </c>
      <c r="L98" s="130">
        <f t="shared" si="53"/>
        <v>2.676259388977051</v>
      </c>
      <c r="M98" s="130"/>
      <c r="N98" s="130"/>
      <c r="O98" s="130"/>
      <c r="P98" s="130"/>
      <c r="Q98" s="130">
        <f t="shared" si="53"/>
        <v>4.6970542011199949</v>
      </c>
      <c r="R98" s="130">
        <f t="shared" si="53"/>
        <v>4.7922455731353759</v>
      </c>
      <c r="S98" s="131">
        <f t="shared" si="53"/>
        <v>4.7701793262145991</v>
      </c>
      <c r="T98" s="130">
        <f t="shared" si="53"/>
        <v>4.3730750963073728</v>
      </c>
      <c r="U98" s="130">
        <f t="shared" si="53"/>
        <v>2.5163590001869203</v>
      </c>
      <c r="V98" s="130">
        <f t="shared" si="53"/>
        <v>1.1237496838249208</v>
      </c>
      <c r="W98" s="130">
        <f t="shared" si="53"/>
        <v>1.2340073094047548</v>
      </c>
    </row>
    <row r="99" spans="1:23" x14ac:dyDescent="0.3">
      <c r="A99" s="399"/>
      <c r="B99" s="400"/>
      <c r="C99" s="180"/>
      <c r="D99" s="180"/>
      <c r="E99" s="180"/>
      <c r="F99" s="196"/>
      <c r="G99" s="129" t="s">
        <v>21</v>
      </c>
      <c r="H99" s="130">
        <f t="shared" si="53"/>
        <v>4.5410421927551265</v>
      </c>
      <c r="I99" s="130">
        <f t="shared" si="53"/>
        <v>4.2532380660156246</v>
      </c>
      <c r="J99" s="130">
        <f t="shared" si="53"/>
        <v>4.1476281476989749</v>
      </c>
      <c r="K99" s="130">
        <f t="shared" si="53"/>
        <v>3.2862752789703369</v>
      </c>
      <c r="L99" s="130">
        <f t="shared" si="53"/>
        <v>3.9524889346862793</v>
      </c>
      <c r="M99" s="130"/>
      <c r="N99" s="130"/>
      <c r="O99" s="130"/>
      <c r="P99" s="130"/>
      <c r="Q99" s="130">
        <f t="shared" si="53"/>
        <v>7.5138328963684078</v>
      </c>
      <c r="R99" s="130">
        <f t="shared" si="53"/>
        <v>7.7062184978759767</v>
      </c>
      <c r="S99" s="131">
        <f t="shared" si="53"/>
        <v>7.3558283581359865</v>
      </c>
      <c r="T99" s="130">
        <f t="shared" si="53"/>
        <v>7.4368545208190922</v>
      </c>
      <c r="U99" s="130">
        <f t="shared" si="53"/>
        <v>4.0449026282135012</v>
      </c>
      <c r="V99" s="130">
        <f t="shared" si="53"/>
        <v>4.4279640822631841</v>
      </c>
      <c r="W99" s="130">
        <f t="shared" si="53"/>
        <v>5.0597661643249516</v>
      </c>
    </row>
    <row r="100" spans="1:23" x14ac:dyDescent="0.3">
      <c r="A100" s="399"/>
      <c r="B100" s="400"/>
      <c r="C100" s="180"/>
      <c r="D100" s="180"/>
      <c r="E100" s="180"/>
      <c r="F100" s="196"/>
      <c r="G100" s="129" t="s">
        <v>20</v>
      </c>
      <c r="H100" s="130">
        <f t="shared" si="53"/>
        <v>3.2613082868896486</v>
      </c>
      <c r="I100" s="130">
        <f t="shared" si="53"/>
        <v>3.2068150980316164</v>
      </c>
      <c r="J100" s="130">
        <f t="shared" si="53"/>
        <v>3.1600487435607909</v>
      </c>
      <c r="K100" s="130">
        <f t="shared" si="53"/>
        <v>2.4950513832168579</v>
      </c>
      <c r="L100" s="130">
        <f t="shared" si="53"/>
        <v>4.5608611576263431</v>
      </c>
      <c r="M100" s="130"/>
      <c r="N100" s="130"/>
      <c r="O100" s="130"/>
      <c r="P100" s="130"/>
      <c r="Q100" s="130">
        <f t="shared" si="53"/>
        <v>11.341467023400879</v>
      </c>
      <c r="R100" s="130">
        <f t="shared" si="53"/>
        <v>11.255584041357421</v>
      </c>
      <c r="S100" s="131">
        <f t="shared" si="53"/>
        <v>11.372265950439454</v>
      </c>
      <c r="T100" s="130">
        <f t="shared" si="53"/>
        <v>10.472995224658202</v>
      </c>
      <c r="U100" s="130">
        <f t="shared" si="53"/>
        <v>4.0362719313446043</v>
      </c>
      <c r="V100" s="130">
        <f t="shared" si="53"/>
        <v>3.2596861389190672</v>
      </c>
      <c r="W100" s="130">
        <f t="shared" si="53"/>
        <v>3.7574633625061034</v>
      </c>
    </row>
    <row r="101" spans="1:23" x14ac:dyDescent="0.3">
      <c r="A101" s="399"/>
      <c r="B101" s="400"/>
      <c r="C101" s="180"/>
      <c r="D101" s="180"/>
      <c r="E101" s="180"/>
      <c r="F101" s="196"/>
      <c r="G101" s="129" t="s">
        <v>19</v>
      </c>
      <c r="H101" s="130">
        <f t="shared" si="53"/>
        <v>1.1494827411788942</v>
      </c>
      <c r="I101" s="130">
        <f t="shared" si="53"/>
        <v>1.1154877684730531</v>
      </c>
      <c r="J101" s="130">
        <f t="shared" si="53"/>
        <v>1.10684655566864</v>
      </c>
      <c r="K101" s="130">
        <f t="shared" si="53"/>
        <v>1.0550868358009338</v>
      </c>
      <c r="L101" s="130">
        <f t="shared" si="53"/>
        <v>2.0955885596069335</v>
      </c>
      <c r="M101" s="130"/>
      <c r="N101" s="130"/>
      <c r="O101" s="130"/>
      <c r="P101" s="130"/>
      <c r="Q101" s="130">
        <f t="shared" si="53"/>
        <v>3.888785013793945</v>
      </c>
      <c r="R101" s="130">
        <f t="shared" si="53"/>
        <v>3.9354174474060057</v>
      </c>
      <c r="S101" s="131">
        <f t="shared" si="53"/>
        <v>3.8482108307617189</v>
      </c>
      <c r="T101" s="130">
        <f t="shared" si="53"/>
        <v>3.7847910923034669</v>
      </c>
      <c r="U101" s="130">
        <f t="shared" si="53"/>
        <v>1.9634444161392213</v>
      </c>
      <c r="V101" s="130">
        <f t="shared" si="53"/>
        <v>1.1232502869880676</v>
      </c>
      <c r="W101" s="130">
        <f t="shared" si="53"/>
        <v>1.2816756181037903</v>
      </c>
    </row>
    <row r="102" spans="1:23" x14ac:dyDescent="0.3">
      <c r="A102" s="399"/>
      <c r="B102" s="400"/>
      <c r="C102" s="180"/>
      <c r="D102" s="180"/>
      <c r="E102" s="180"/>
      <c r="F102" s="196"/>
      <c r="G102" s="129" t="s">
        <v>1</v>
      </c>
      <c r="H102" s="130">
        <f t="shared" si="53"/>
        <v>4.3631877535378667</v>
      </c>
      <c r="I102" s="130">
        <f t="shared" si="53"/>
        <v>4.28650017915127</v>
      </c>
      <c r="J102" s="130">
        <f t="shared" si="53"/>
        <v>4.3005483530404298</v>
      </c>
      <c r="K102" s="130">
        <f t="shared" si="53"/>
        <v>4.3225600941849658</v>
      </c>
      <c r="L102" s="130">
        <f t="shared" si="53"/>
        <v>7.2197695258167922</v>
      </c>
      <c r="M102" s="130"/>
      <c r="N102" s="130"/>
      <c r="O102" s="130"/>
      <c r="P102" s="130"/>
      <c r="Q102" s="130">
        <f t="shared" si="53"/>
        <v>11.393007009002059</v>
      </c>
      <c r="R102" s="130">
        <f t="shared" si="53"/>
        <v>11.899105372085311</v>
      </c>
      <c r="S102" s="131">
        <f t="shared" si="53"/>
        <v>11.82209556775323</v>
      </c>
      <c r="T102" s="130">
        <f t="shared" si="53"/>
        <v>11.732574915268422</v>
      </c>
      <c r="U102" s="130">
        <f t="shared" si="53"/>
        <v>7.884736134499585</v>
      </c>
      <c r="V102" s="130">
        <f t="shared" si="53"/>
        <v>4.377361243222925</v>
      </c>
      <c r="W102" s="130">
        <f t="shared" si="53"/>
        <v>4.7385174684273927</v>
      </c>
    </row>
    <row r="103" spans="1:23" x14ac:dyDescent="0.3">
      <c r="A103" s="401"/>
      <c r="B103" s="402"/>
      <c r="C103" s="181"/>
      <c r="D103" s="181"/>
      <c r="E103" s="181"/>
      <c r="F103" s="197"/>
      <c r="G103" s="129" t="s">
        <v>0</v>
      </c>
      <c r="H103" s="123">
        <f t="shared" si="53"/>
        <v>40.967785370254731</v>
      </c>
      <c r="I103" s="123">
        <f t="shared" si="53"/>
        <v>39.086736579144215</v>
      </c>
      <c r="J103" s="123">
        <f t="shared" si="53"/>
        <v>38.201603148534225</v>
      </c>
      <c r="K103" s="123">
        <f t="shared" si="53"/>
        <v>33.523781008345885</v>
      </c>
      <c r="L103" s="123">
        <f t="shared" si="53"/>
        <v>50.151347545186873</v>
      </c>
      <c r="M103" s="123"/>
      <c r="N103" s="123"/>
      <c r="O103" s="123"/>
      <c r="P103" s="123"/>
      <c r="Q103" s="123">
        <f t="shared" si="53"/>
        <v>94.667530432486103</v>
      </c>
      <c r="R103" s="123">
        <f t="shared" si="53"/>
        <v>96.616298574078115</v>
      </c>
      <c r="S103" s="124">
        <f t="shared" si="53"/>
        <v>95.657157854100802</v>
      </c>
      <c r="T103" s="123">
        <f t="shared" si="53"/>
        <v>94.439911650090892</v>
      </c>
      <c r="U103" s="123">
        <f t="shared" si="53"/>
        <v>51.153228780366504</v>
      </c>
      <c r="V103" s="123">
        <f t="shared" si="53"/>
        <v>39.606768069326705</v>
      </c>
      <c r="W103" s="123">
        <f t="shared" si="53"/>
        <v>45.341222231745547</v>
      </c>
    </row>
    <row r="104" spans="1:23" x14ac:dyDescent="0.3">
      <c r="A104" s="128"/>
      <c r="B104" s="128"/>
      <c r="C104" s="128"/>
      <c r="D104" s="128"/>
      <c r="E104" s="128"/>
      <c r="F104" s="198"/>
      <c r="G104" s="128"/>
      <c r="H104" s="126"/>
      <c r="I104" s="126"/>
      <c r="J104" s="126"/>
      <c r="K104" s="126"/>
      <c r="L104" s="126"/>
      <c r="M104" s="126"/>
      <c r="N104" s="126"/>
      <c r="O104" s="126"/>
      <c r="P104" s="126"/>
      <c r="Q104" s="126"/>
      <c r="R104" s="126"/>
      <c r="S104" s="127"/>
      <c r="T104" s="126"/>
      <c r="U104" s="126"/>
      <c r="V104" s="126"/>
      <c r="W104" s="126"/>
    </row>
    <row r="105" spans="1:23" ht="45" customHeight="1" x14ac:dyDescent="0.3">
      <c r="A105" s="403" t="s">
        <v>106</v>
      </c>
      <c r="B105" s="404"/>
      <c r="C105" s="181"/>
      <c r="D105" s="181"/>
      <c r="E105" s="181"/>
      <c r="F105" s="197"/>
      <c r="G105" s="125"/>
      <c r="H105" s="123">
        <f>SUM(H56,H103)</f>
        <v>236.59778537025471</v>
      </c>
      <c r="I105" s="123">
        <f t="shared" ref="I105:W105" si="54">SUM(I56,I103)</f>
        <v>225.28673657914419</v>
      </c>
      <c r="J105" s="123">
        <f t="shared" si="54"/>
        <v>238.93160314853421</v>
      </c>
      <c r="K105" s="123">
        <f t="shared" si="54"/>
        <v>249.51378100834589</v>
      </c>
      <c r="L105" s="123">
        <f t="shared" si="54"/>
        <v>334.48938631641886</v>
      </c>
      <c r="M105" s="123"/>
      <c r="N105" s="123"/>
      <c r="O105" s="123"/>
      <c r="P105" s="123"/>
      <c r="Q105" s="183">
        <f t="shared" si="54"/>
        <v>342.23124976590026</v>
      </c>
      <c r="R105" s="183">
        <f t="shared" si="54"/>
        <v>377.11639835688311</v>
      </c>
      <c r="S105" s="184">
        <f t="shared" si="54"/>
        <v>379.34480048901253</v>
      </c>
      <c r="T105" s="183">
        <f t="shared" si="54"/>
        <v>380.24477478590944</v>
      </c>
      <c r="U105" s="123">
        <f t="shared" si="54"/>
        <v>328.50110955159846</v>
      </c>
      <c r="V105" s="123">
        <f t="shared" si="54"/>
        <v>240.28676806932671</v>
      </c>
      <c r="W105" s="123">
        <f t="shared" si="54"/>
        <v>240.91122223174554</v>
      </c>
    </row>
    <row r="106" spans="1:23" x14ac:dyDescent="0.3">
      <c r="A106" s="186" t="s">
        <v>122</v>
      </c>
    </row>
  </sheetData>
  <mergeCells count="26">
    <mergeCell ref="A105:B105"/>
    <mergeCell ref="A48:B56"/>
    <mergeCell ref="A59:A67"/>
    <mergeCell ref="B59:B67"/>
    <mergeCell ref="A68:A76"/>
    <mergeCell ref="B68:B76"/>
    <mergeCell ref="A77:A85"/>
    <mergeCell ref="B77:B85"/>
    <mergeCell ref="A86:A94"/>
    <mergeCell ref="B86:B94"/>
    <mergeCell ref="A95:B103"/>
    <mergeCell ref="A21:A29"/>
    <mergeCell ref="B21:B29"/>
    <mergeCell ref="A30:A38"/>
    <mergeCell ref="B30:B38"/>
    <mergeCell ref="A39:A47"/>
    <mergeCell ref="B39:B47"/>
    <mergeCell ref="A6:W6"/>
    <mergeCell ref="A7:W7"/>
    <mergeCell ref="A8:W8"/>
    <mergeCell ref="A9:W9"/>
    <mergeCell ref="A12:A20"/>
    <mergeCell ref="B12:B20"/>
    <mergeCell ref="C10:F10"/>
    <mergeCell ref="M10:P10"/>
    <mergeCell ref="Q10:T10"/>
  </mergeCells>
  <pageMargins left="0.75" right="0.75" top="1" bottom="1" header="0.5" footer="0.5"/>
  <pageSetup orientation="portrait" horizontalDpi="4294967292" verticalDpi="4294967292" r:id="rId1"/>
  <headerFooter>
    <oddHeader>&amp;RDemandResponseOIR-2013_DR_ED_124-Q01Atch01-CONF</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Z68"/>
  <sheetViews>
    <sheetView topLeftCell="A9" zoomScaleNormal="100" workbookViewId="0">
      <selection activeCell="E37" sqref="E37"/>
    </sheetView>
    <sheetView workbookViewId="1">
      <selection activeCell="A5" sqref="A5"/>
    </sheetView>
  </sheetViews>
  <sheetFormatPr defaultColWidth="12.77734375" defaultRowHeight="15.6" x14ac:dyDescent="0.3"/>
  <cols>
    <col min="1" max="1" width="58.44140625" style="1" customWidth="1"/>
    <col min="2" max="5" width="13.21875" style="1" customWidth="1"/>
    <col min="6" max="6" width="13.21875" style="199" customWidth="1"/>
    <col min="7" max="7" width="31.77734375" style="1" customWidth="1"/>
    <col min="8" max="23" width="12.77734375" style="1" customWidth="1"/>
    <col min="24" max="16384" width="12.77734375" style="1"/>
  </cols>
  <sheetData>
    <row r="1" spans="1:23" x14ac:dyDescent="0.3">
      <c r="A1" s="325" t="s">
        <v>128</v>
      </c>
    </row>
    <row r="2" spans="1:23" x14ac:dyDescent="0.3">
      <c r="A2" s="325" t="s">
        <v>129</v>
      </c>
    </row>
    <row r="3" spans="1:23" x14ac:dyDescent="0.3">
      <c r="A3" s="325" t="s">
        <v>133</v>
      </c>
    </row>
    <row r="4" spans="1:23" x14ac:dyDescent="0.3">
      <c r="A4" s="325" t="s">
        <v>134</v>
      </c>
    </row>
    <row r="5" spans="1:23" x14ac:dyDescent="0.3">
      <c r="A5" s="347" t="s">
        <v>152</v>
      </c>
    </row>
    <row r="6" spans="1:23" x14ac:dyDescent="0.3">
      <c r="A6" s="420" t="s">
        <v>121</v>
      </c>
      <c r="B6" s="420"/>
      <c r="C6" s="420"/>
      <c r="D6" s="420"/>
      <c r="E6" s="420"/>
      <c r="F6" s="420"/>
      <c r="G6" s="420"/>
      <c r="H6" s="420"/>
      <c r="I6" s="420"/>
      <c r="J6" s="420"/>
      <c r="K6" s="420"/>
      <c r="L6" s="420"/>
      <c r="M6" s="420"/>
      <c r="N6" s="420"/>
      <c r="O6" s="420"/>
      <c r="P6" s="420"/>
      <c r="Q6" s="420"/>
      <c r="R6" s="420"/>
      <c r="S6" s="420"/>
      <c r="T6" s="420"/>
      <c r="U6" s="420"/>
      <c r="V6" s="420"/>
      <c r="W6" s="420"/>
    </row>
    <row r="7" spans="1:23" x14ac:dyDescent="0.3">
      <c r="A7" s="421" t="s">
        <v>18</v>
      </c>
      <c r="B7" s="421"/>
      <c r="C7" s="421"/>
      <c r="D7" s="421"/>
      <c r="E7" s="421"/>
      <c r="F7" s="421"/>
      <c r="G7" s="421"/>
      <c r="H7" s="421"/>
      <c r="I7" s="421"/>
      <c r="J7" s="421"/>
      <c r="K7" s="421"/>
      <c r="L7" s="421"/>
      <c r="M7" s="421"/>
      <c r="N7" s="421"/>
      <c r="O7" s="421"/>
      <c r="P7" s="421"/>
      <c r="Q7" s="421"/>
      <c r="R7" s="421"/>
      <c r="S7" s="421"/>
      <c r="T7" s="421"/>
      <c r="U7" s="421"/>
      <c r="V7" s="421"/>
      <c r="W7" s="421"/>
    </row>
    <row r="8" spans="1:23" x14ac:dyDescent="0.3">
      <c r="A8" s="421" t="s">
        <v>17</v>
      </c>
      <c r="B8" s="421"/>
      <c r="C8" s="421"/>
      <c r="D8" s="421"/>
      <c r="E8" s="421"/>
      <c r="F8" s="421"/>
      <c r="G8" s="421"/>
      <c r="H8" s="421"/>
      <c r="I8" s="421"/>
      <c r="J8" s="421"/>
      <c r="K8" s="421"/>
      <c r="L8" s="421"/>
      <c r="M8" s="421"/>
      <c r="N8" s="421"/>
      <c r="O8" s="421"/>
      <c r="P8" s="421"/>
      <c r="Q8" s="421"/>
      <c r="R8" s="421"/>
      <c r="S8" s="421"/>
      <c r="T8" s="421"/>
      <c r="U8" s="421"/>
      <c r="V8" s="421"/>
      <c r="W8" s="421"/>
    </row>
    <row r="9" spans="1:23" x14ac:dyDescent="0.3">
      <c r="A9" s="421" t="s">
        <v>16</v>
      </c>
      <c r="B9" s="421"/>
      <c r="C9" s="421"/>
      <c r="D9" s="421"/>
      <c r="E9" s="421"/>
      <c r="F9" s="421"/>
      <c r="G9" s="421"/>
      <c r="H9" s="421"/>
      <c r="I9" s="421"/>
      <c r="J9" s="421"/>
      <c r="K9" s="421"/>
      <c r="L9" s="421"/>
      <c r="M9" s="421"/>
      <c r="N9" s="421"/>
      <c r="O9" s="421"/>
      <c r="P9" s="421"/>
      <c r="Q9" s="421"/>
      <c r="R9" s="421"/>
      <c r="S9" s="421"/>
      <c r="T9" s="421"/>
      <c r="U9" s="421"/>
      <c r="V9" s="421"/>
      <c r="W9" s="421"/>
    </row>
    <row r="10" spans="1:23" x14ac:dyDescent="0.3">
      <c r="A10" s="294"/>
      <c r="B10" s="294"/>
      <c r="C10" s="394" t="s">
        <v>126</v>
      </c>
      <c r="D10" s="395"/>
      <c r="E10" s="395"/>
      <c r="F10" s="396"/>
      <c r="G10" s="294"/>
      <c r="H10" s="294"/>
      <c r="I10" s="294"/>
      <c r="J10" s="294"/>
      <c r="K10" s="294"/>
      <c r="L10" s="294"/>
      <c r="M10" s="394" t="s">
        <v>124</v>
      </c>
      <c r="N10" s="395"/>
      <c r="O10" s="395"/>
      <c r="P10" s="396"/>
      <c r="Q10" s="394" t="s">
        <v>125</v>
      </c>
      <c r="R10" s="395"/>
      <c r="S10" s="395"/>
      <c r="T10" s="396"/>
      <c r="U10" s="294"/>
      <c r="V10" s="294"/>
      <c r="W10" s="295"/>
    </row>
    <row r="11" spans="1:23" s="172" customFormat="1" ht="31.2" x14ac:dyDescent="0.3">
      <c r="A11" s="8" t="s">
        <v>15</v>
      </c>
      <c r="B11" s="7" t="s">
        <v>6</v>
      </c>
      <c r="C11" s="309" t="s">
        <v>102</v>
      </c>
      <c r="D11" s="309" t="s">
        <v>105</v>
      </c>
      <c r="E11" s="309" t="s">
        <v>104</v>
      </c>
      <c r="F11" s="309" t="s">
        <v>103</v>
      </c>
      <c r="G11" s="7" t="s">
        <v>5</v>
      </c>
      <c r="H11" s="6">
        <v>44580</v>
      </c>
      <c r="I11" s="5">
        <v>44611</v>
      </c>
      <c r="J11" s="5">
        <v>44639</v>
      </c>
      <c r="K11" s="5">
        <v>44670</v>
      </c>
      <c r="L11" s="5">
        <v>44700</v>
      </c>
      <c r="M11" s="5">
        <v>44731</v>
      </c>
      <c r="N11" s="5">
        <v>44761</v>
      </c>
      <c r="O11" s="5">
        <v>44792</v>
      </c>
      <c r="P11" s="5">
        <v>44823</v>
      </c>
      <c r="Q11" s="5">
        <v>44731</v>
      </c>
      <c r="R11" s="5">
        <v>44761</v>
      </c>
      <c r="S11" s="5">
        <v>44792</v>
      </c>
      <c r="T11" s="5">
        <v>44823</v>
      </c>
      <c r="U11" s="5">
        <v>44853</v>
      </c>
      <c r="V11" s="5">
        <v>44884</v>
      </c>
      <c r="W11" s="5">
        <v>44914</v>
      </c>
    </row>
    <row r="12" spans="1:23" x14ac:dyDescent="0.3">
      <c r="A12" s="422" t="s">
        <v>14</v>
      </c>
      <c r="B12" s="425">
        <v>1</v>
      </c>
      <c r="C12" s="329" t="s">
        <v>123</v>
      </c>
      <c r="D12" s="329" t="s">
        <v>123</v>
      </c>
      <c r="E12" s="329" t="s">
        <v>123</v>
      </c>
      <c r="F12" s="329" t="s">
        <v>123</v>
      </c>
      <c r="G12" s="3" t="s">
        <v>3</v>
      </c>
      <c r="H12" s="279" t="s">
        <v>4</v>
      </c>
      <c r="I12" s="280"/>
      <c r="J12" s="280"/>
      <c r="K12" s="280"/>
      <c r="L12" s="280"/>
      <c r="M12" s="280"/>
      <c r="N12" s="280"/>
      <c r="O12" s="280"/>
      <c r="P12" s="280"/>
      <c r="Q12" s="280"/>
      <c r="R12" s="280"/>
      <c r="S12" s="280"/>
      <c r="T12" s="280"/>
      <c r="U12" s="280"/>
      <c r="V12" s="280"/>
      <c r="W12" s="281"/>
    </row>
    <row r="13" spans="1:23" x14ac:dyDescent="0.3">
      <c r="A13" s="423"/>
      <c r="B13" s="426"/>
      <c r="C13" s="332" t="s">
        <v>123</v>
      </c>
      <c r="D13" s="332" t="s">
        <v>123</v>
      </c>
      <c r="E13" s="332" t="s">
        <v>123</v>
      </c>
      <c r="F13" s="332" t="s">
        <v>123</v>
      </c>
      <c r="G13" s="3" t="s">
        <v>2</v>
      </c>
      <c r="H13" s="282"/>
      <c r="I13" s="283"/>
      <c r="J13" s="283"/>
      <c r="K13" s="283"/>
      <c r="L13" s="283"/>
      <c r="M13" s="283"/>
      <c r="N13" s="283"/>
      <c r="O13" s="283"/>
      <c r="P13" s="283"/>
      <c r="Q13" s="283"/>
      <c r="R13" s="283"/>
      <c r="S13" s="283"/>
      <c r="T13" s="283"/>
      <c r="U13" s="283"/>
      <c r="V13" s="283"/>
      <c r="W13" s="284"/>
    </row>
    <row r="14" spans="1:23" x14ac:dyDescent="0.3">
      <c r="A14" s="423"/>
      <c r="B14" s="426"/>
      <c r="C14" s="332" t="s">
        <v>123</v>
      </c>
      <c r="D14" s="332" t="s">
        <v>123</v>
      </c>
      <c r="E14" s="332" t="s">
        <v>123</v>
      </c>
      <c r="F14" s="332" t="s">
        <v>123</v>
      </c>
      <c r="G14" s="22" t="s">
        <v>1</v>
      </c>
      <c r="H14" s="24">
        <v>44.154002000000006</v>
      </c>
      <c r="I14" s="23">
        <v>49.659399999999998</v>
      </c>
      <c r="J14" s="23">
        <v>50.335288000000006</v>
      </c>
      <c r="K14" s="23">
        <v>56.11994</v>
      </c>
      <c r="L14" s="23">
        <v>58.41982800000001</v>
      </c>
      <c r="M14" s="23">
        <v>55.632896000000002</v>
      </c>
      <c r="N14" s="23">
        <v>59.060682000000007</v>
      </c>
      <c r="O14" s="18">
        <v>54.052602</v>
      </c>
      <c r="P14" s="23">
        <v>58.458490000000005</v>
      </c>
      <c r="Q14" s="56"/>
      <c r="R14" s="56"/>
      <c r="S14" s="319"/>
      <c r="T14" s="56"/>
      <c r="U14" s="23">
        <v>63.494638000000009</v>
      </c>
      <c r="V14" s="23">
        <v>63.471257999999999</v>
      </c>
      <c r="W14" s="23">
        <v>52.235684000000006</v>
      </c>
    </row>
    <row r="15" spans="1:23" ht="18" customHeight="1" x14ac:dyDescent="0.3">
      <c r="A15" s="424"/>
      <c r="B15" s="427"/>
      <c r="C15" s="327" t="s">
        <v>123</v>
      </c>
      <c r="D15" s="327" t="s">
        <v>123</v>
      </c>
      <c r="E15" s="327" t="s">
        <v>123</v>
      </c>
      <c r="F15" s="328" t="s">
        <v>123</v>
      </c>
      <c r="G15" s="22" t="s">
        <v>0</v>
      </c>
      <c r="H15" s="21">
        <v>144.6</v>
      </c>
      <c r="I15" s="20">
        <v>156.5</v>
      </c>
      <c r="J15" s="20">
        <v>144.69999999999999</v>
      </c>
      <c r="K15" s="20">
        <v>156.69999999999999</v>
      </c>
      <c r="L15" s="20">
        <v>164.8</v>
      </c>
      <c r="M15" s="20">
        <v>167.1</v>
      </c>
      <c r="N15" s="20">
        <v>166.7</v>
      </c>
      <c r="O15" s="14">
        <v>168.1</v>
      </c>
      <c r="P15" s="20">
        <v>167.9</v>
      </c>
      <c r="Q15" s="54"/>
      <c r="R15" s="54"/>
      <c r="S15" s="55"/>
      <c r="T15" s="54"/>
      <c r="U15" s="20">
        <v>167.1</v>
      </c>
      <c r="V15" s="20">
        <v>173.2</v>
      </c>
      <c r="W15" s="20">
        <v>153</v>
      </c>
    </row>
    <row r="16" spans="1:23" x14ac:dyDescent="0.3">
      <c r="A16" s="428" t="s">
        <v>13</v>
      </c>
      <c r="B16" s="431">
        <v>1</v>
      </c>
      <c r="C16" s="275" t="s">
        <v>123</v>
      </c>
      <c r="D16" s="275" t="s">
        <v>123</v>
      </c>
      <c r="E16" s="275" t="s">
        <v>123</v>
      </c>
      <c r="F16" s="275" t="s">
        <v>123</v>
      </c>
      <c r="G16" s="4" t="s">
        <v>3</v>
      </c>
      <c r="H16" s="19">
        <v>313.81824</v>
      </c>
      <c r="I16" s="17">
        <v>339.19159999999999</v>
      </c>
      <c r="J16" s="17">
        <v>315.65802000000002</v>
      </c>
      <c r="K16" s="17">
        <v>317.91036000000003</v>
      </c>
      <c r="L16" s="17">
        <v>304.57839999999999</v>
      </c>
      <c r="M16" s="17">
        <v>312.51548000000003</v>
      </c>
      <c r="N16" s="17">
        <v>298.45534000000004</v>
      </c>
      <c r="O16" s="18">
        <v>309.37887999999998</v>
      </c>
      <c r="P16" s="17">
        <v>308.12146000000001</v>
      </c>
      <c r="Q16" s="57"/>
      <c r="R16" s="57"/>
      <c r="S16" s="319"/>
      <c r="T16" s="57"/>
      <c r="U16" s="17">
        <v>306.10834000000006</v>
      </c>
      <c r="V16" s="17">
        <v>318.48130000000003</v>
      </c>
      <c r="W16" s="17">
        <v>292.22399999999999</v>
      </c>
    </row>
    <row r="17" spans="1:23" x14ac:dyDescent="0.3">
      <c r="A17" s="429"/>
      <c r="B17" s="432"/>
      <c r="C17" s="275" t="s">
        <v>123</v>
      </c>
      <c r="D17" s="275" t="s">
        <v>123</v>
      </c>
      <c r="E17" s="275" t="s">
        <v>123</v>
      </c>
      <c r="F17" s="275" t="s">
        <v>123</v>
      </c>
      <c r="G17" s="3" t="s">
        <v>2</v>
      </c>
      <c r="H17" s="279" t="s">
        <v>4</v>
      </c>
      <c r="I17" s="280"/>
      <c r="J17" s="280"/>
      <c r="K17" s="280"/>
      <c r="L17" s="280"/>
      <c r="M17" s="280"/>
      <c r="N17" s="280"/>
      <c r="O17" s="280"/>
      <c r="P17" s="280"/>
      <c r="Q17" s="280"/>
      <c r="R17" s="280"/>
      <c r="S17" s="280"/>
      <c r="T17" s="280"/>
      <c r="U17" s="280"/>
      <c r="V17" s="280"/>
      <c r="W17" s="281"/>
    </row>
    <row r="18" spans="1:23" x14ac:dyDescent="0.3">
      <c r="A18" s="429"/>
      <c r="B18" s="432"/>
      <c r="C18" s="275" t="s">
        <v>123</v>
      </c>
      <c r="D18" s="275" t="s">
        <v>123</v>
      </c>
      <c r="E18" s="275" t="s">
        <v>123</v>
      </c>
      <c r="F18" s="275" t="s">
        <v>123</v>
      </c>
      <c r="G18" s="3" t="s">
        <v>1</v>
      </c>
      <c r="H18" s="282"/>
      <c r="I18" s="283"/>
      <c r="J18" s="283"/>
      <c r="K18" s="283"/>
      <c r="L18" s="283"/>
      <c r="M18" s="283"/>
      <c r="N18" s="283"/>
      <c r="O18" s="283"/>
      <c r="P18" s="283"/>
      <c r="Q18" s="283"/>
      <c r="R18" s="283"/>
      <c r="S18" s="283"/>
      <c r="T18" s="283"/>
      <c r="U18" s="283"/>
      <c r="V18" s="283"/>
      <c r="W18" s="284"/>
    </row>
    <row r="19" spans="1:23" ht="17.25" customHeight="1" x14ac:dyDescent="0.3">
      <c r="A19" s="430"/>
      <c r="B19" s="433"/>
      <c r="C19" s="326" t="s">
        <v>123</v>
      </c>
      <c r="D19" s="326" t="s">
        <v>123</v>
      </c>
      <c r="E19" s="326" t="s">
        <v>123</v>
      </c>
      <c r="F19" s="264" t="s">
        <v>123</v>
      </c>
      <c r="G19" s="4" t="s">
        <v>0</v>
      </c>
      <c r="H19" s="16">
        <v>373.6</v>
      </c>
      <c r="I19" s="15">
        <v>397.7</v>
      </c>
      <c r="J19" s="15">
        <v>372</v>
      </c>
      <c r="K19" s="15">
        <v>388</v>
      </c>
      <c r="L19" s="15">
        <v>373.9</v>
      </c>
      <c r="M19" s="15">
        <v>382.2</v>
      </c>
      <c r="N19" s="15">
        <v>359.9</v>
      </c>
      <c r="O19" s="14">
        <v>375.1</v>
      </c>
      <c r="P19" s="15">
        <v>378.3</v>
      </c>
      <c r="Q19" s="58"/>
      <c r="R19" s="58"/>
      <c r="S19" s="55"/>
      <c r="T19" s="58"/>
      <c r="U19" s="15">
        <v>368.7</v>
      </c>
      <c r="V19" s="15">
        <v>376.6</v>
      </c>
      <c r="W19" s="15">
        <v>354.2</v>
      </c>
    </row>
    <row r="20" spans="1:23" x14ac:dyDescent="0.3">
      <c r="A20" s="422" t="s">
        <v>12</v>
      </c>
      <c r="B20" s="425">
        <v>1</v>
      </c>
      <c r="C20" s="329" t="s">
        <v>123</v>
      </c>
      <c r="D20" s="329" t="s">
        <v>123</v>
      </c>
      <c r="E20" s="329" t="s">
        <v>123</v>
      </c>
      <c r="F20" s="329" t="s">
        <v>123</v>
      </c>
      <c r="G20" s="22" t="s">
        <v>3</v>
      </c>
      <c r="H20" s="24">
        <v>3.0735641368103024</v>
      </c>
      <c r="I20" s="23">
        <v>3.1418646415328984</v>
      </c>
      <c r="J20" s="23">
        <v>3.8677961940765377</v>
      </c>
      <c r="K20" s="23">
        <v>4.437296466751099</v>
      </c>
      <c r="L20" s="23">
        <v>4.5525021144103999</v>
      </c>
      <c r="M20" s="23">
        <v>4.7389387973785393</v>
      </c>
      <c r="N20" s="23">
        <v>4.9174641262435914</v>
      </c>
      <c r="O20" s="18">
        <v>4.9611608109283454</v>
      </c>
      <c r="P20" s="23">
        <v>5.0103997764587405</v>
      </c>
      <c r="Q20" s="56"/>
      <c r="R20" s="56"/>
      <c r="S20" s="319"/>
      <c r="T20" s="56"/>
      <c r="U20" s="23">
        <v>4.774738152008057</v>
      </c>
      <c r="V20" s="23">
        <v>4.6578721028137213</v>
      </c>
      <c r="W20" s="23">
        <v>3.7101331988525388</v>
      </c>
    </row>
    <row r="21" spans="1:23" x14ac:dyDescent="0.3">
      <c r="A21" s="423"/>
      <c r="B21" s="426"/>
      <c r="C21" s="329" t="s">
        <v>123</v>
      </c>
      <c r="D21" s="329" t="s">
        <v>123</v>
      </c>
      <c r="E21" s="329" t="s">
        <v>123</v>
      </c>
      <c r="F21" s="329" t="s">
        <v>123</v>
      </c>
      <c r="G21" s="22" t="s">
        <v>2</v>
      </c>
      <c r="H21" s="24">
        <v>7.3635410438346867</v>
      </c>
      <c r="I21" s="23">
        <v>6.8955620299530027</v>
      </c>
      <c r="J21" s="23">
        <v>9.9225830386161817</v>
      </c>
      <c r="K21" s="23">
        <v>16.808455212478638</v>
      </c>
      <c r="L21" s="23">
        <v>19.282518134651188</v>
      </c>
      <c r="M21" s="23">
        <v>25.044962033386234</v>
      </c>
      <c r="N21" s="23">
        <v>25.113801780395509</v>
      </c>
      <c r="O21" s="18">
        <v>25.412927445373533</v>
      </c>
      <c r="P21" s="23">
        <v>23.742607181739807</v>
      </c>
      <c r="Q21" s="56"/>
      <c r="R21" s="56"/>
      <c r="S21" s="319"/>
      <c r="T21" s="56"/>
      <c r="U21" s="23">
        <v>18.773888510398869</v>
      </c>
      <c r="V21" s="23">
        <v>11.025359677791595</v>
      </c>
      <c r="W21" s="23">
        <v>7.3871047054481505</v>
      </c>
    </row>
    <row r="22" spans="1:23" x14ac:dyDescent="0.3">
      <c r="A22" s="423"/>
      <c r="B22" s="426"/>
      <c r="C22" s="329" t="s">
        <v>123</v>
      </c>
      <c r="D22" s="329" t="s">
        <v>123</v>
      </c>
      <c r="E22" s="329" t="s">
        <v>123</v>
      </c>
      <c r="F22" s="329" t="s">
        <v>123</v>
      </c>
      <c r="G22" s="22" t="s">
        <v>1</v>
      </c>
      <c r="H22" s="24">
        <v>0.12691809396743775</v>
      </c>
      <c r="I22" s="23">
        <v>0.11561668996810914</v>
      </c>
      <c r="J22" s="23">
        <v>0.47468520126342773</v>
      </c>
      <c r="K22" s="23">
        <v>1.6167556988525391</v>
      </c>
      <c r="L22" s="23">
        <v>1.8484142898559568</v>
      </c>
      <c r="M22" s="23">
        <v>2.0654437390136722</v>
      </c>
      <c r="N22" s="23">
        <v>2.0392902410888669</v>
      </c>
      <c r="O22" s="18">
        <v>2.0136263076782228</v>
      </c>
      <c r="P22" s="23">
        <v>1.898082778930664</v>
      </c>
      <c r="Q22" s="56"/>
      <c r="R22" s="56"/>
      <c r="S22" s="319"/>
      <c r="T22" s="56"/>
      <c r="U22" s="23">
        <v>1.4418828341674805</v>
      </c>
      <c r="V22" s="23">
        <v>0.85446392761230461</v>
      </c>
      <c r="W22" s="23">
        <v>-0.13181307168960571</v>
      </c>
    </row>
    <row r="23" spans="1:23" ht="21" customHeight="1" x14ac:dyDescent="0.3">
      <c r="A23" s="424"/>
      <c r="B23" s="427"/>
      <c r="C23" s="327" t="s">
        <v>123</v>
      </c>
      <c r="D23" s="327" t="s">
        <v>123</v>
      </c>
      <c r="E23" s="327" t="s">
        <v>123</v>
      </c>
      <c r="F23" s="328" t="s">
        <v>123</v>
      </c>
      <c r="G23" s="22" t="s">
        <v>0</v>
      </c>
      <c r="H23" s="21">
        <v>10.6</v>
      </c>
      <c r="I23" s="20">
        <v>10.199999999999999</v>
      </c>
      <c r="J23" s="20">
        <v>14.3</v>
      </c>
      <c r="K23" s="20">
        <v>22.9</v>
      </c>
      <c r="L23" s="20">
        <v>25.7</v>
      </c>
      <c r="M23" s="20">
        <v>31.9</v>
      </c>
      <c r="N23" s="20">
        <v>32.1</v>
      </c>
      <c r="O23" s="14">
        <v>32.4</v>
      </c>
      <c r="P23" s="20">
        <v>30.7</v>
      </c>
      <c r="Q23" s="54"/>
      <c r="R23" s="54"/>
      <c r="S23" s="55"/>
      <c r="T23" s="54"/>
      <c r="U23" s="20">
        <v>25</v>
      </c>
      <c r="V23" s="20">
        <v>16.5</v>
      </c>
      <c r="W23" s="20">
        <v>11</v>
      </c>
    </row>
    <row r="24" spans="1:23" x14ac:dyDescent="0.3">
      <c r="A24" s="428" t="s">
        <v>11</v>
      </c>
      <c r="B24" s="431">
        <v>1</v>
      </c>
      <c r="C24" s="275" t="s">
        <v>123</v>
      </c>
      <c r="D24" s="275" t="s">
        <v>123</v>
      </c>
      <c r="E24" s="275" t="s">
        <v>123</v>
      </c>
      <c r="F24" s="275" t="s">
        <v>123</v>
      </c>
      <c r="G24" s="3" t="s">
        <v>3</v>
      </c>
      <c r="H24" s="19">
        <v>0.23254762080950597</v>
      </c>
      <c r="I24" s="17">
        <v>0.23254762080950597</v>
      </c>
      <c r="J24" s="17">
        <v>0.23254762080950597</v>
      </c>
      <c r="K24" s="17">
        <v>0.23254762080950597</v>
      </c>
      <c r="L24" s="285" t="s">
        <v>4</v>
      </c>
      <c r="M24" s="286"/>
      <c r="N24" s="286"/>
      <c r="O24" s="286"/>
      <c r="P24" s="286"/>
      <c r="Q24" s="286"/>
      <c r="R24" s="286"/>
      <c r="S24" s="286"/>
      <c r="T24" s="286"/>
      <c r="U24" s="287"/>
      <c r="V24" s="17">
        <v>0.23254762080950597</v>
      </c>
      <c r="W24" s="17">
        <v>0.23254762080950597</v>
      </c>
    </row>
    <row r="25" spans="1:23" x14ac:dyDescent="0.3">
      <c r="A25" s="429"/>
      <c r="B25" s="432"/>
      <c r="C25" s="276" t="s">
        <v>123</v>
      </c>
      <c r="D25" s="276" t="s">
        <v>123</v>
      </c>
      <c r="E25" s="276" t="s">
        <v>123</v>
      </c>
      <c r="F25" s="276" t="s">
        <v>123</v>
      </c>
      <c r="G25" s="4" t="s">
        <v>2</v>
      </c>
      <c r="H25" s="19">
        <v>0.50909917919049408</v>
      </c>
      <c r="I25" s="17">
        <v>0.50909917919049408</v>
      </c>
      <c r="J25" s="17">
        <v>0.50909917919049408</v>
      </c>
      <c r="K25" s="17">
        <v>0.50909917919049408</v>
      </c>
      <c r="L25" s="17">
        <v>0.85005413454296808</v>
      </c>
      <c r="M25" s="17">
        <v>0.85005413454296808</v>
      </c>
      <c r="N25" s="17">
        <v>0.85005413454296808</v>
      </c>
      <c r="O25" s="18">
        <v>0.85005413454296808</v>
      </c>
      <c r="P25" s="17">
        <v>0.85005413454296808</v>
      </c>
      <c r="Q25" s="57"/>
      <c r="R25" s="57"/>
      <c r="S25" s="319"/>
      <c r="T25" s="57"/>
      <c r="U25" s="17">
        <v>0.85005413454296808</v>
      </c>
      <c r="V25" s="17">
        <v>0.50909917919049408</v>
      </c>
      <c r="W25" s="17">
        <v>0.50909917919049408</v>
      </c>
    </row>
    <row r="26" spans="1:23" x14ac:dyDescent="0.3">
      <c r="A26" s="429"/>
      <c r="B26" s="432"/>
      <c r="C26" s="276" t="s">
        <v>123</v>
      </c>
      <c r="D26" s="276" t="s">
        <v>123</v>
      </c>
      <c r="E26" s="276" t="s">
        <v>123</v>
      </c>
      <c r="F26" s="276" t="s">
        <v>123</v>
      </c>
      <c r="G26" s="3" t="s">
        <v>1</v>
      </c>
      <c r="H26" s="19">
        <v>0</v>
      </c>
      <c r="I26" s="17">
        <v>0</v>
      </c>
      <c r="J26" s="17">
        <v>0</v>
      </c>
      <c r="K26" s="17">
        <v>0</v>
      </c>
      <c r="L26" s="288" t="s">
        <v>4</v>
      </c>
      <c r="M26" s="289"/>
      <c r="N26" s="289"/>
      <c r="O26" s="289"/>
      <c r="P26" s="289"/>
      <c r="Q26" s="289"/>
      <c r="R26" s="289"/>
      <c r="S26" s="289"/>
      <c r="T26" s="289"/>
      <c r="U26" s="290"/>
      <c r="V26" s="17">
        <v>0</v>
      </c>
      <c r="W26" s="17">
        <v>0</v>
      </c>
    </row>
    <row r="27" spans="1:23" ht="14.25" customHeight="1" x14ac:dyDescent="0.3">
      <c r="A27" s="430"/>
      <c r="B27" s="433"/>
      <c r="C27" s="326" t="s">
        <v>123</v>
      </c>
      <c r="D27" s="326" t="s">
        <v>123</v>
      </c>
      <c r="E27" s="326" t="s">
        <v>123</v>
      </c>
      <c r="F27" s="264" t="s">
        <v>123</v>
      </c>
      <c r="G27" s="4" t="s">
        <v>0</v>
      </c>
      <c r="H27" s="16">
        <v>0.7</v>
      </c>
      <c r="I27" s="15">
        <v>0.7</v>
      </c>
      <c r="J27" s="15">
        <v>0.7</v>
      </c>
      <c r="K27" s="15">
        <v>0.7</v>
      </c>
      <c r="L27" s="15">
        <v>3.8</v>
      </c>
      <c r="M27" s="15">
        <v>3.8</v>
      </c>
      <c r="N27" s="15">
        <v>3.8</v>
      </c>
      <c r="O27" s="14">
        <v>3.8</v>
      </c>
      <c r="P27" s="15">
        <v>3.8</v>
      </c>
      <c r="Q27" s="58"/>
      <c r="R27" s="58"/>
      <c r="S27" s="55"/>
      <c r="T27" s="58"/>
      <c r="U27" s="15">
        <v>3.8</v>
      </c>
      <c r="V27" s="15">
        <v>0.7</v>
      </c>
      <c r="W27" s="15">
        <v>0.7</v>
      </c>
    </row>
    <row r="28" spans="1:23" ht="16.05" customHeight="1" x14ac:dyDescent="0.3">
      <c r="A28" s="440" t="s">
        <v>10</v>
      </c>
      <c r="B28" s="443">
        <v>1</v>
      </c>
      <c r="C28" s="274" t="s">
        <v>123</v>
      </c>
      <c r="D28" s="274" t="s">
        <v>123</v>
      </c>
      <c r="E28" s="274" t="s">
        <v>123</v>
      </c>
      <c r="F28" s="274" t="s">
        <v>123</v>
      </c>
      <c r="G28" s="3" t="s">
        <v>3</v>
      </c>
      <c r="H28" s="24">
        <v>0</v>
      </c>
      <c r="I28" s="23">
        <v>0</v>
      </c>
      <c r="J28" s="23">
        <v>0</v>
      </c>
      <c r="K28" s="23">
        <v>0</v>
      </c>
      <c r="L28" s="293" t="s">
        <v>4</v>
      </c>
      <c r="M28" s="291"/>
      <c r="N28" s="291"/>
      <c r="O28" s="291"/>
      <c r="P28" s="291"/>
      <c r="Q28" s="291"/>
      <c r="R28" s="291"/>
      <c r="S28" s="291"/>
      <c r="T28" s="291"/>
      <c r="U28" s="292"/>
      <c r="V28" s="23">
        <v>0</v>
      </c>
      <c r="W28" s="23">
        <v>0</v>
      </c>
    </row>
    <row r="29" spans="1:23" x14ac:dyDescent="0.3">
      <c r="A29" s="441"/>
      <c r="B29" s="444"/>
      <c r="C29" s="274" t="s">
        <v>123</v>
      </c>
      <c r="D29" s="274" t="s">
        <v>123</v>
      </c>
      <c r="E29" s="274" t="s">
        <v>123</v>
      </c>
      <c r="F29" s="274" t="s">
        <v>123</v>
      </c>
      <c r="G29" s="22" t="s">
        <v>2</v>
      </c>
      <c r="H29" s="24">
        <v>0</v>
      </c>
      <c r="I29" s="23">
        <v>0</v>
      </c>
      <c r="J29" s="23">
        <v>0</v>
      </c>
      <c r="K29" s="23">
        <v>0</v>
      </c>
      <c r="L29" s="23">
        <v>0.44429944115329212</v>
      </c>
      <c r="M29" s="23">
        <v>0.44429944115329212</v>
      </c>
      <c r="N29" s="23">
        <v>0.44429944115329212</v>
      </c>
      <c r="O29" s="18">
        <v>0.44429944115329212</v>
      </c>
      <c r="P29" s="23">
        <v>0.44429944115329212</v>
      </c>
      <c r="Q29" s="56"/>
      <c r="R29" s="56"/>
      <c r="S29" s="319"/>
      <c r="T29" s="56"/>
      <c r="U29" s="23">
        <v>0.44429944115329212</v>
      </c>
      <c r="V29" s="23">
        <v>0</v>
      </c>
      <c r="W29" s="23">
        <v>0</v>
      </c>
    </row>
    <row r="30" spans="1:23" x14ac:dyDescent="0.3">
      <c r="A30" s="441"/>
      <c r="B30" s="444"/>
      <c r="C30" s="274" t="s">
        <v>123</v>
      </c>
      <c r="D30" s="274" t="s">
        <v>123</v>
      </c>
      <c r="E30" s="274" t="s">
        <v>123</v>
      </c>
      <c r="F30" s="274" t="s">
        <v>123</v>
      </c>
      <c r="G30" s="3" t="s">
        <v>1</v>
      </c>
      <c r="H30" s="24">
        <v>0</v>
      </c>
      <c r="I30" s="23">
        <v>0</v>
      </c>
      <c r="J30" s="23">
        <v>0</v>
      </c>
      <c r="K30" s="23">
        <v>0</v>
      </c>
      <c r="L30" s="293" t="s">
        <v>4</v>
      </c>
      <c r="M30" s="289"/>
      <c r="N30" s="289"/>
      <c r="O30" s="289"/>
      <c r="P30" s="289"/>
      <c r="Q30" s="289"/>
      <c r="R30" s="289"/>
      <c r="S30" s="289"/>
      <c r="T30" s="289"/>
      <c r="U30" s="290"/>
      <c r="V30" s="23">
        <v>0</v>
      </c>
      <c r="W30" s="23">
        <v>0</v>
      </c>
    </row>
    <row r="31" spans="1:23" x14ac:dyDescent="0.3">
      <c r="A31" s="442"/>
      <c r="B31" s="445"/>
      <c r="C31" s="333" t="s">
        <v>123</v>
      </c>
      <c r="D31" s="333" t="s">
        <v>123</v>
      </c>
      <c r="E31" s="333" t="s">
        <v>123</v>
      </c>
      <c r="F31" s="277" t="s">
        <v>123</v>
      </c>
      <c r="G31" s="22" t="s">
        <v>0</v>
      </c>
      <c r="H31" s="21">
        <v>0</v>
      </c>
      <c r="I31" s="20">
        <v>0</v>
      </c>
      <c r="J31" s="20">
        <v>0</v>
      </c>
      <c r="K31" s="20">
        <v>0</v>
      </c>
      <c r="L31" s="20">
        <v>3.8</v>
      </c>
      <c r="M31" s="20">
        <v>3.8</v>
      </c>
      <c r="N31" s="20">
        <v>3.8</v>
      </c>
      <c r="O31" s="14">
        <v>3.8</v>
      </c>
      <c r="P31" s="20">
        <v>3.8</v>
      </c>
      <c r="Q31" s="54"/>
      <c r="R31" s="54"/>
      <c r="S31" s="55"/>
      <c r="T31" s="54"/>
      <c r="U31" s="20">
        <v>3.8</v>
      </c>
      <c r="V31" s="20">
        <v>0</v>
      </c>
      <c r="W31" s="20">
        <v>0</v>
      </c>
    </row>
    <row r="32" spans="1:23" x14ac:dyDescent="0.3">
      <c r="A32" s="428" t="s">
        <v>9</v>
      </c>
      <c r="B32" s="431">
        <v>1</v>
      </c>
      <c r="C32" s="275" t="s">
        <v>123</v>
      </c>
      <c r="D32" s="275" t="s">
        <v>123</v>
      </c>
      <c r="E32" s="275" t="s">
        <v>123</v>
      </c>
      <c r="F32" s="275" t="s">
        <v>123</v>
      </c>
      <c r="G32" s="4" t="s">
        <v>3</v>
      </c>
      <c r="H32" s="19">
        <v>0</v>
      </c>
      <c r="I32" s="17">
        <v>0</v>
      </c>
      <c r="J32" s="17">
        <v>2.0798901759999997</v>
      </c>
      <c r="K32" s="17">
        <v>8.6995406399999986</v>
      </c>
      <c r="L32" s="17">
        <v>8.8595321919999996</v>
      </c>
      <c r="M32" s="17">
        <v>8.3995564799999975</v>
      </c>
      <c r="N32" s="17">
        <v>11.619386463999998</v>
      </c>
      <c r="O32" s="18">
        <v>11.969367983999998</v>
      </c>
      <c r="P32" s="17">
        <v>13.149305680000001</v>
      </c>
      <c r="Q32" s="57"/>
      <c r="R32" s="57"/>
      <c r="S32" s="319"/>
      <c r="T32" s="57"/>
      <c r="U32" s="17">
        <v>11.189409167999997</v>
      </c>
      <c r="V32" s="17">
        <v>8.3295601759999993</v>
      </c>
      <c r="W32" s="17">
        <v>0</v>
      </c>
    </row>
    <row r="33" spans="1:26" x14ac:dyDescent="0.3">
      <c r="A33" s="429"/>
      <c r="B33" s="432"/>
      <c r="C33" s="276" t="s">
        <v>123</v>
      </c>
      <c r="D33" s="276" t="s">
        <v>123</v>
      </c>
      <c r="E33" s="276" t="s">
        <v>123</v>
      </c>
      <c r="F33" s="276" t="s">
        <v>123</v>
      </c>
      <c r="G33" s="4" t="s">
        <v>2</v>
      </c>
      <c r="H33" s="19">
        <v>0</v>
      </c>
      <c r="I33" s="17">
        <v>0</v>
      </c>
      <c r="J33" s="17">
        <v>0.26146608600000004</v>
      </c>
      <c r="K33" s="17">
        <v>1.9840661820000005</v>
      </c>
      <c r="L33" s="17">
        <v>2.2125743580000004</v>
      </c>
      <c r="M33" s="17">
        <v>2.6608019340000002</v>
      </c>
      <c r="N33" s="17">
        <v>3.2979881939999998</v>
      </c>
      <c r="O33" s="18">
        <v>3.3485236560000002</v>
      </c>
      <c r="P33" s="17">
        <v>3.3045797759999997</v>
      </c>
      <c r="Q33" s="57"/>
      <c r="R33" s="57"/>
      <c r="S33" s="319"/>
      <c r="T33" s="57"/>
      <c r="U33" s="17">
        <v>2.6212524420000003</v>
      </c>
      <c r="V33" s="17">
        <v>1.7028253500000001</v>
      </c>
      <c r="W33" s="17">
        <v>0</v>
      </c>
    </row>
    <row r="34" spans="1:26" x14ac:dyDescent="0.3">
      <c r="A34" s="429"/>
      <c r="B34" s="432"/>
      <c r="C34" s="276" t="s">
        <v>123</v>
      </c>
      <c r="D34" s="276" t="s">
        <v>123</v>
      </c>
      <c r="E34" s="276" t="s">
        <v>123</v>
      </c>
      <c r="F34" s="276" t="s">
        <v>123</v>
      </c>
      <c r="G34" s="4" t="s">
        <v>1</v>
      </c>
      <c r="H34" s="19">
        <v>0</v>
      </c>
      <c r="I34" s="17">
        <v>0</v>
      </c>
      <c r="J34" s="17">
        <v>2.7766729999999999E-3</v>
      </c>
      <c r="K34" s="17">
        <v>0.63030477100000004</v>
      </c>
      <c r="L34" s="17">
        <v>0.82800388859999996</v>
      </c>
      <c r="M34" s="17">
        <v>1.0679084357999999</v>
      </c>
      <c r="N34" s="17">
        <v>1.3766744734</v>
      </c>
      <c r="O34" s="18">
        <v>1.1445446106000001</v>
      </c>
      <c r="P34" s="17">
        <v>1.1306612456000003</v>
      </c>
      <c r="Q34" s="57"/>
      <c r="R34" s="57"/>
      <c r="S34" s="319"/>
      <c r="T34" s="57"/>
      <c r="U34" s="17">
        <v>0.62641742879999995</v>
      </c>
      <c r="V34" s="17">
        <v>0.32153873340000005</v>
      </c>
      <c r="W34" s="17">
        <v>0</v>
      </c>
    </row>
    <row r="35" spans="1:26" ht="17.25" customHeight="1" x14ac:dyDescent="0.3">
      <c r="A35" s="430"/>
      <c r="B35" s="433"/>
      <c r="C35" s="326" t="s">
        <v>123</v>
      </c>
      <c r="D35" s="326" t="s">
        <v>123</v>
      </c>
      <c r="E35" s="326" t="s">
        <v>123</v>
      </c>
      <c r="F35" s="264" t="s">
        <v>123</v>
      </c>
      <c r="G35" s="4" t="s">
        <v>0</v>
      </c>
      <c r="H35" s="16">
        <v>0</v>
      </c>
      <c r="I35" s="15">
        <v>0</v>
      </c>
      <c r="J35" s="15">
        <v>2.2999999999999998</v>
      </c>
      <c r="K35" s="15">
        <v>11.3</v>
      </c>
      <c r="L35" s="15">
        <v>11.9</v>
      </c>
      <c r="M35" s="15">
        <v>12.1</v>
      </c>
      <c r="N35" s="15">
        <v>16.3</v>
      </c>
      <c r="O35" s="14">
        <v>16.5</v>
      </c>
      <c r="P35" s="15">
        <v>17.600000000000001</v>
      </c>
      <c r="Q35" s="58"/>
      <c r="R35" s="58"/>
      <c r="S35" s="55"/>
      <c r="T35" s="58"/>
      <c r="U35" s="15">
        <v>14.4</v>
      </c>
      <c r="V35" s="15">
        <v>10.3</v>
      </c>
      <c r="W35" s="15">
        <v>0</v>
      </c>
    </row>
    <row r="36" spans="1:26" x14ac:dyDescent="0.3">
      <c r="A36" s="434" t="s">
        <v>8</v>
      </c>
      <c r="B36" s="437">
        <v>1</v>
      </c>
      <c r="C36" s="334" t="s">
        <v>123</v>
      </c>
      <c r="D36" s="334" t="s">
        <v>123</v>
      </c>
      <c r="E36" s="334" t="s">
        <v>123</v>
      </c>
      <c r="F36" s="334" t="s">
        <v>123</v>
      </c>
      <c r="G36" s="22" t="s">
        <v>3</v>
      </c>
      <c r="H36" s="24">
        <v>0</v>
      </c>
      <c r="I36" s="23">
        <v>0</v>
      </c>
      <c r="J36" s="23">
        <v>0</v>
      </c>
      <c r="K36" s="23">
        <v>31.216645448800858</v>
      </c>
      <c r="L36" s="23">
        <v>33.618541397822852</v>
      </c>
      <c r="M36" s="23">
        <v>47.213632383337391</v>
      </c>
      <c r="N36" s="23">
        <v>98.929276714596242</v>
      </c>
      <c r="O36" s="18">
        <v>116.21839760086364</v>
      </c>
      <c r="P36" s="23">
        <v>124.2210036213456</v>
      </c>
      <c r="Q36" s="56"/>
      <c r="R36" s="56"/>
      <c r="S36" s="319"/>
      <c r="T36" s="56"/>
      <c r="U36" s="23">
        <v>70.31624775485227</v>
      </c>
      <c r="V36" s="23">
        <v>26.047400732911946</v>
      </c>
      <c r="W36" s="23">
        <v>0</v>
      </c>
    </row>
    <row r="37" spans="1:26" x14ac:dyDescent="0.3">
      <c r="A37" s="435"/>
      <c r="B37" s="438"/>
      <c r="C37" s="334" t="s">
        <v>123</v>
      </c>
      <c r="D37" s="334" t="s">
        <v>123</v>
      </c>
      <c r="E37" s="334" t="s">
        <v>123</v>
      </c>
      <c r="F37" s="334" t="s">
        <v>123</v>
      </c>
      <c r="G37" s="22" t="s">
        <v>2</v>
      </c>
      <c r="H37" s="24">
        <v>0</v>
      </c>
      <c r="I37" s="23">
        <v>0</v>
      </c>
      <c r="J37" s="23">
        <v>0</v>
      </c>
      <c r="K37" s="23">
        <v>0.2471661658704761</v>
      </c>
      <c r="L37" s="23">
        <v>1.5353429663718761</v>
      </c>
      <c r="M37" s="23">
        <v>12.227990702704265</v>
      </c>
      <c r="N37" s="23">
        <v>18.016537079312364</v>
      </c>
      <c r="O37" s="18">
        <v>18.364356026215127</v>
      </c>
      <c r="P37" s="23">
        <v>15.456941619244585</v>
      </c>
      <c r="Q37" s="56"/>
      <c r="R37" s="56"/>
      <c r="S37" s="319"/>
      <c r="T37" s="56"/>
      <c r="U37" s="23">
        <v>3.9508230485732403</v>
      </c>
      <c r="V37" s="23">
        <v>1.1859744284922833</v>
      </c>
      <c r="W37" s="23">
        <v>0</v>
      </c>
    </row>
    <row r="38" spans="1:26" x14ac:dyDescent="0.3">
      <c r="A38" s="435"/>
      <c r="B38" s="438"/>
      <c r="C38" s="334" t="s">
        <v>123</v>
      </c>
      <c r="D38" s="334" t="s">
        <v>123</v>
      </c>
      <c r="E38" s="334" t="s">
        <v>123</v>
      </c>
      <c r="F38" s="334" t="s">
        <v>123</v>
      </c>
      <c r="G38" s="22" t="s">
        <v>1</v>
      </c>
      <c r="H38" s="24">
        <v>0</v>
      </c>
      <c r="I38" s="23">
        <v>0</v>
      </c>
      <c r="J38" s="23">
        <v>0</v>
      </c>
      <c r="K38" s="23">
        <v>5.1168855222805012E-4</v>
      </c>
      <c r="L38" s="23">
        <v>0.48702681479635235</v>
      </c>
      <c r="M38" s="23">
        <v>5.4104001541940576</v>
      </c>
      <c r="N38" s="23">
        <v>9.0954073911115501</v>
      </c>
      <c r="O38" s="18">
        <v>7.4337390286419467</v>
      </c>
      <c r="P38" s="23">
        <v>5.8700499042760708</v>
      </c>
      <c r="Q38" s="56"/>
      <c r="R38" s="56"/>
      <c r="S38" s="319"/>
      <c r="T38" s="56"/>
      <c r="U38" s="23">
        <v>0</v>
      </c>
      <c r="V38" s="23">
        <v>0</v>
      </c>
      <c r="W38" s="23">
        <v>0</v>
      </c>
    </row>
    <row r="39" spans="1:26" ht="19.2" customHeight="1" x14ac:dyDescent="0.3">
      <c r="A39" s="436"/>
      <c r="B39" s="439"/>
      <c r="C39" s="335" t="s">
        <v>123</v>
      </c>
      <c r="D39" s="335" t="s">
        <v>123</v>
      </c>
      <c r="E39" s="335" t="s">
        <v>123</v>
      </c>
      <c r="F39" s="336" t="s">
        <v>123</v>
      </c>
      <c r="G39" s="22" t="s">
        <v>0</v>
      </c>
      <c r="H39" s="21">
        <v>0</v>
      </c>
      <c r="I39" s="20">
        <v>0</v>
      </c>
      <c r="J39" s="20">
        <v>0</v>
      </c>
      <c r="K39" s="20">
        <v>31.5</v>
      </c>
      <c r="L39" s="20">
        <v>35.6</v>
      </c>
      <c r="M39" s="20">
        <v>64.900000000000006</v>
      </c>
      <c r="N39" s="20">
        <v>126</v>
      </c>
      <c r="O39" s="14">
        <v>142</v>
      </c>
      <c r="P39" s="20">
        <v>145.5</v>
      </c>
      <c r="Q39" s="54"/>
      <c r="R39" s="54"/>
      <c r="S39" s="55"/>
      <c r="T39" s="54"/>
      <c r="U39" s="20">
        <v>74.3</v>
      </c>
      <c r="V39" s="20">
        <v>27.2</v>
      </c>
      <c r="W39" s="20">
        <v>0</v>
      </c>
    </row>
    <row r="40" spans="1:26" ht="14.25" customHeight="1" x14ac:dyDescent="0.3">
      <c r="A40" s="428" t="s">
        <v>7</v>
      </c>
      <c r="B40" s="431">
        <v>0</v>
      </c>
      <c r="C40" s="275" t="s">
        <v>123</v>
      </c>
      <c r="D40" s="275" t="s">
        <v>123</v>
      </c>
      <c r="E40" s="275" t="s">
        <v>123</v>
      </c>
      <c r="F40" s="275" t="s">
        <v>123</v>
      </c>
      <c r="G40" s="4" t="s">
        <v>3</v>
      </c>
      <c r="H40" s="19">
        <v>0</v>
      </c>
      <c r="I40" s="17">
        <v>0</v>
      </c>
      <c r="J40" s="17">
        <v>0</v>
      </c>
      <c r="K40" s="17">
        <v>12.451359405734015</v>
      </c>
      <c r="L40" s="17">
        <v>15.014104610507378</v>
      </c>
      <c r="M40" s="17">
        <v>18.7417249904206</v>
      </c>
      <c r="N40" s="17">
        <v>35.650708376050005</v>
      </c>
      <c r="O40" s="18">
        <v>39.277827729478489</v>
      </c>
      <c r="P40" s="17">
        <v>39.432815436335652</v>
      </c>
      <c r="Q40" s="57"/>
      <c r="R40" s="57"/>
      <c r="S40" s="319"/>
      <c r="T40" s="57"/>
      <c r="U40" s="17">
        <v>26.532691621757955</v>
      </c>
      <c r="V40" s="17">
        <v>16.395181056238528</v>
      </c>
      <c r="W40" s="17">
        <v>0</v>
      </c>
    </row>
    <row r="41" spans="1:26" x14ac:dyDescent="0.3">
      <c r="A41" s="429"/>
      <c r="B41" s="432"/>
      <c r="C41" s="276" t="s">
        <v>123</v>
      </c>
      <c r="D41" s="276" t="s">
        <v>123</v>
      </c>
      <c r="E41" s="276" t="s">
        <v>123</v>
      </c>
      <c r="F41" s="276" t="s">
        <v>123</v>
      </c>
      <c r="G41" s="4" t="s">
        <v>2</v>
      </c>
      <c r="H41" s="19">
        <v>0</v>
      </c>
      <c r="I41" s="17">
        <v>0</v>
      </c>
      <c r="J41" s="17">
        <v>0</v>
      </c>
      <c r="K41" s="17">
        <v>0</v>
      </c>
      <c r="L41" s="17">
        <v>2.398790819404065</v>
      </c>
      <c r="M41" s="17">
        <v>3.9366500444663699</v>
      </c>
      <c r="N41" s="17">
        <v>6.1439416407388405</v>
      </c>
      <c r="O41" s="18">
        <v>6.2686170786581945</v>
      </c>
      <c r="P41" s="17">
        <v>5.4864058205971507</v>
      </c>
      <c r="Q41" s="57"/>
      <c r="R41" s="57"/>
      <c r="S41" s="319"/>
      <c r="T41" s="57"/>
      <c r="U41" s="17">
        <v>2.8811257697246964</v>
      </c>
      <c r="V41" s="17">
        <v>0</v>
      </c>
      <c r="W41" s="17">
        <v>0</v>
      </c>
    </row>
    <row r="42" spans="1:26" x14ac:dyDescent="0.3">
      <c r="A42" s="429"/>
      <c r="B42" s="432"/>
      <c r="C42" s="276" t="s">
        <v>123</v>
      </c>
      <c r="D42" s="276" t="s">
        <v>123</v>
      </c>
      <c r="E42" s="276" t="s">
        <v>123</v>
      </c>
      <c r="F42" s="276" t="s">
        <v>123</v>
      </c>
      <c r="G42" s="4" t="s">
        <v>1</v>
      </c>
      <c r="H42" s="19">
        <v>0</v>
      </c>
      <c r="I42" s="17">
        <v>0</v>
      </c>
      <c r="J42" s="17">
        <v>0</v>
      </c>
      <c r="K42" s="17">
        <v>0</v>
      </c>
      <c r="L42" s="17">
        <v>0.39797295194993482</v>
      </c>
      <c r="M42" s="17">
        <v>0.74465710633637516</v>
      </c>
      <c r="N42" s="17">
        <v>1.2624442976001711</v>
      </c>
      <c r="O42" s="18">
        <v>1.0254892720401287</v>
      </c>
      <c r="P42" s="17">
        <v>0.88689887347512408</v>
      </c>
      <c r="Q42" s="57"/>
      <c r="R42" s="57"/>
      <c r="S42" s="319"/>
      <c r="T42" s="57"/>
      <c r="U42" s="17">
        <v>0</v>
      </c>
      <c r="V42" s="17">
        <v>0</v>
      </c>
      <c r="W42" s="17">
        <v>0</v>
      </c>
    </row>
    <row r="43" spans="1:26" x14ac:dyDescent="0.3">
      <c r="A43" s="430"/>
      <c r="B43" s="433"/>
      <c r="C43" s="326" t="s">
        <v>123</v>
      </c>
      <c r="D43" s="326" t="s">
        <v>123</v>
      </c>
      <c r="E43" s="326" t="s">
        <v>123</v>
      </c>
      <c r="F43" s="264" t="s">
        <v>123</v>
      </c>
      <c r="G43" s="4" t="s">
        <v>0</v>
      </c>
      <c r="H43" s="16">
        <v>0</v>
      </c>
      <c r="I43" s="15">
        <v>0</v>
      </c>
      <c r="J43" s="15">
        <v>0</v>
      </c>
      <c r="K43" s="15">
        <v>12.4</v>
      </c>
      <c r="L43" s="15">
        <v>17.8</v>
      </c>
      <c r="M43" s="15">
        <v>23.4</v>
      </c>
      <c r="N43" s="15">
        <v>43</v>
      </c>
      <c r="O43" s="14">
        <v>46.6</v>
      </c>
      <c r="P43" s="15">
        <v>46</v>
      </c>
      <c r="Q43" s="58"/>
      <c r="R43" s="58"/>
      <c r="S43" s="55"/>
      <c r="T43" s="58"/>
      <c r="U43" s="15">
        <v>29.4</v>
      </c>
      <c r="V43" s="15">
        <v>16.399999999999999</v>
      </c>
      <c r="W43" s="15">
        <v>0</v>
      </c>
      <c r="Y43" s="29"/>
      <c r="Z43" s="29"/>
    </row>
    <row r="44" spans="1:26" s="314" customFormat="1" x14ac:dyDescent="0.3">
      <c r="A44" s="310" t="s">
        <v>56</v>
      </c>
      <c r="B44" s="311"/>
      <c r="C44" s="337" t="s">
        <v>123</v>
      </c>
      <c r="D44" s="338" t="s">
        <v>123</v>
      </c>
      <c r="E44" s="338" t="s">
        <v>123</v>
      </c>
      <c r="F44" s="339" t="s">
        <v>123</v>
      </c>
      <c r="G44" s="313"/>
      <c r="H44" s="59"/>
      <c r="I44" s="60"/>
      <c r="J44" s="60"/>
      <c r="K44" s="60"/>
      <c r="L44" s="60"/>
      <c r="M44" s="60"/>
      <c r="N44" s="60"/>
      <c r="O44" s="60"/>
      <c r="P44" s="60"/>
      <c r="Q44" s="60"/>
      <c r="R44" s="60"/>
      <c r="S44" s="60"/>
      <c r="T44" s="60"/>
      <c r="U44" s="60"/>
      <c r="V44" s="60"/>
      <c r="W44" s="60"/>
      <c r="Y44" s="315"/>
      <c r="Z44" s="315"/>
    </row>
    <row r="45" spans="1:26" x14ac:dyDescent="0.3">
      <c r="A45" s="446" t="s">
        <v>120</v>
      </c>
      <c r="B45" s="447"/>
      <c r="C45" s="340" t="s">
        <v>123</v>
      </c>
      <c r="D45" s="340" t="s">
        <v>123</v>
      </c>
      <c r="E45" s="340" t="s">
        <v>123</v>
      </c>
      <c r="F45" s="340" t="s">
        <v>123</v>
      </c>
      <c r="G45" s="2" t="s">
        <v>3</v>
      </c>
      <c r="H45" s="13">
        <v>377.93</v>
      </c>
      <c r="I45" s="13">
        <v>407.35</v>
      </c>
      <c r="J45" s="13">
        <v>383.09</v>
      </c>
      <c r="K45" s="13">
        <v>437.42</v>
      </c>
      <c r="L45" s="13">
        <v>437.91</v>
      </c>
      <c r="M45" s="13">
        <v>465.36</v>
      </c>
      <c r="N45" s="13">
        <v>519.74</v>
      </c>
      <c r="O45" s="14">
        <v>555.11</v>
      </c>
      <c r="P45" s="13">
        <v>564.55999999999995</v>
      </c>
      <c r="Q45" s="61"/>
      <c r="R45" s="61"/>
      <c r="S45" s="55"/>
      <c r="T45" s="61"/>
      <c r="U45" s="13">
        <v>489.42</v>
      </c>
      <c r="V45" s="13">
        <v>439.01</v>
      </c>
      <c r="W45" s="13">
        <v>355.79</v>
      </c>
    </row>
    <row r="46" spans="1:26" x14ac:dyDescent="0.3">
      <c r="A46" s="448"/>
      <c r="B46" s="449"/>
      <c r="C46" s="341" t="s">
        <v>123</v>
      </c>
      <c r="D46" s="341" t="s">
        <v>123</v>
      </c>
      <c r="E46" s="341" t="s">
        <v>123</v>
      </c>
      <c r="F46" s="341" t="s">
        <v>123</v>
      </c>
      <c r="G46" s="2" t="s">
        <v>2</v>
      </c>
      <c r="H46" s="13">
        <v>80.03</v>
      </c>
      <c r="I46" s="13">
        <v>81.28</v>
      </c>
      <c r="J46" s="13">
        <v>75.94</v>
      </c>
      <c r="K46" s="13">
        <v>91.49</v>
      </c>
      <c r="L46" s="13">
        <v>105.33</v>
      </c>
      <c r="M46" s="13">
        <v>126.17</v>
      </c>
      <c r="N46" s="13">
        <v>131.19</v>
      </c>
      <c r="O46" s="14">
        <v>134.52000000000001</v>
      </c>
      <c r="P46" s="13">
        <v>122.29</v>
      </c>
      <c r="Q46" s="61"/>
      <c r="R46" s="61"/>
      <c r="S46" s="55"/>
      <c r="T46" s="61"/>
      <c r="U46" s="13">
        <v>99.52</v>
      </c>
      <c r="V46" s="13">
        <v>90.71</v>
      </c>
      <c r="W46" s="13">
        <v>80.09</v>
      </c>
    </row>
    <row r="47" spans="1:26" x14ac:dyDescent="0.3">
      <c r="A47" s="448"/>
      <c r="B47" s="449"/>
      <c r="C47" s="341" t="s">
        <v>123</v>
      </c>
      <c r="D47" s="341" t="s">
        <v>123</v>
      </c>
      <c r="E47" s="341" t="s">
        <v>123</v>
      </c>
      <c r="F47" s="341" t="s">
        <v>123</v>
      </c>
      <c r="G47" s="2" t="s">
        <v>1</v>
      </c>
      <c r="H47" s="13">
        <v>71.55</v>
      </c>
      <c r="I47" s="13">
        <v>76.430000000000007</v>
      </c>
      <c r="J47" s="13">
        <v>75.02</v>
      </c>
      <c r="K47" s="13">
        <v>94.66</v>
      </c>
      <c r="L47" s="13">
        <v>94.06</v>
      </c>
      <c r="M47" s="13">
        <v>97.66</v>
      </c>
      <c r="N47" s="13">
        <v>100.72</v>
      </c>
      <c r="O47" s="14">
        <v>98.7</v>
      </c>
      <c r="P47" s="13">
        <v>106.56</v>
      </c>
      <c r="Q47" s="61"/>
      <c r="R47" s="61"/>
      <c r="S47" s="55"/>
      <c r="T47" s="61"/>
      <c r="U47" s="13">
        <v>97.55</v>
      </c>
      <c r="V47" s="13">
        <v>91.4</v>
      </c>
      <c r="W47" s="13">
        <v>83.03</v>
      </c>
    </row>
    <row r="48" spans="1:26" x14ac:dyDescent="0.3">
      <c r="A48" s="450"/>
      <c r="B48" s="451"/>
      <c r="C48" s="320">
        <f>'ELCC Results'!I23</f>
        <v>0.84577988492671774</v>
      </c>
      <c r="D48" s="320">
        <f>'ELCC Results'!J23</f>
        <v>0.83867001552799769</v>
      </c>
      <c r="E48" s="320">
        <f>'ELCC Results'!K23</f>
        <v>0.78998611727490853</v>
      </c>
      <c r="F48" s="320">
        <f>'ELCC Results'!L23</f>
        <v>0.82656574990735954</v>
      </c>
      <c r="G48" s="2" t="s">
        <v>0</v>
      </c>
      <c r="H48" s="13">
        <f t="shared" ref="H48:W48" si="0">SUM(H15,H19,H23,H27,H31,H35,H39,H43)</f>
        <v>529.50000000000011</v>
      </c>
      <c r="I48" s="13">
        <f t="shared" si="0"/>
        <v>565.10000000000014</v>
      </c>
      <c r="J48" s="13">
        <f t="shared" si="0"/>
        <v>534</v>
      </c>
      <c r="K48" s="13">
        <f t="shared" si="0"/>
        <v>623.5</v>
      </c>
      <c r="L48" s="13">
        <f t="shared" si="0"/>
        <v>637.29999999999995</v>
      </c>
      <c r="M48" s="13">
        <f t="shared" si="0"/>
        <v>689.19999999999982</v>
      </c>
      <c r="N48" s="13">
        <f t="shared" si="0"/>
        <v>751.5999999999998</v>
      </c>
      <c r="O48" s="14">
        <f t="shared" si="0"/>
        <v>788.3</v>
      </c>
      <c r="P48" s="13">
        <f t="shared" si="0"/>
        <v>793.6</v>
      </c>
      <c r="Q48" s="61">
        <f>M48*C48</f>
        <v>582.91149669149377</v>
      </c>
      <c r="R48" s="61">
        <f t="shared" ref="R48:T48" si="1">N48*D48</f>
        <v>630.34438367084294</v>
      </c>
      <c r="S48" s="55">
        <f t="shared" si="1"/>
        <v>622.74605624781032</v>
      </c>
      <c r="T48" s="61">
        <f t="shared" si="1"/>
        <v>655.96257912648059</v>
      </c>
      <c r="U48" s="13">
        <f t="shared" si="0"/>
        <v>686.49999999999977</v>
      </c>
      <c r="V48" s="13">
        <f t="shared" si="0"/>
        <v>620.9</v>
      </c>
      <c r="W48" s="13">
        <f t="shared" si="0"/>
        <v>518.90000000000009</v>
      </c>
    </row>
    <row r="49" spans="1:23" x14ac:dyDescent="0.3">
      <c r="A49" s="12"/>
      <c r="B49" s="11"/>
      <c r="C49" s="11"/>
      <c r="D49" s="11"/>
      <c r="E49" s="11"/>
      <c r="F49" s="303"/>
      <c r="G49" s="11"/>
      <c r="H49" s="9"/>
      <c r="I49" s="9"/>
      <c r="J49" s="9"/>
      <c r="K49" s="9"/>
      <c r="L49" s="9"/>
      <c r="M49" s="9"/>
      <c r="N49" s="9"/>
      <c r="O49" s="9"/>
      <c r="P49" s="9"/>
      <c r="Q49" s="9"/>
      <c r="R49" s="9"/>
      <c r="S49" s="10"/>
      <c r="T49" s="9"/>
      <c r="U49" s="9"/>
      <c r="V49" s="9"/>
      <c r="W49" s="9"/>
    </row>
    <row r="50" spans="1:23" s="172" customFormat="1" ht="31.2" x14ac:dyDescent="0.3">
      <c r="A50" s="8" t="s">
        <v>98</v>
      </c>
      <c r="B50" s="7" t="s">
        <v>6</v>
      </c>
      <c r="C50" s="7"/>
      <c r="D50" s="7"/>
      <c r="E50" s="7"/>
      <c r="F50" s="296"/>
      <c r="G50" s="7" t="s">
        <v>5</v>
      </c>
      <c r="H50" s="6">
        <v>44580</v>
      </c>
      <c r="I50" s="5">
        <v>44611</v>
      </c>
      <c r="J50" s="5">
        <v>44639</v>
      </c>
      <c r="K50" s="5">
        <v>44670</v>
      </c>
      <c r="L50" s="5">
        <v>44700</v>
      </c>
      <c r="M50" s="5"/>
      <c r="N50" s="5"/>
      <c r="O50" s="5"/>
      <c r="P50" s="5"/>
      <c r="Q50" s="5">
        <v>44731</v>
      </c>
      <c r="R50" s="5">
        <v>44761</v>
      </c>
      <c r="S50" s="5">
        <v>44792</v>
      </c>
      <c r="T50" s="5">
        <v>44823</v>
      </c>
      <c r="U50" s="5">
        <v>44853</v>
      </c>
      <c r="V50" s="5">
        <v>44884</v>
      </c>
      <c r="W50" s="5">
        <v>44914</v>
      </c>
    </row>
    <row r="51" spans="1:23" ht="17.25" customHeight="1" x14ac:dyDescent="0.3">
      <c r="A51" s="434" t="s">
        <v>119</v>
      </c>
      <c r="B51" s="437">
        <v>0</v>
      </c>
      <c r="C51" s="214"/>
      <c r="D51" s="214"/>
      <c r="E51" s="214"/>
      <c r="F51" s="300"/>
      <c r="G51" s="22" t="s">
        <v>3</v>
      </c>
      <c r="H51" s="167">
        <v>0</v>
      </c>
      <c r="I51" s="165">
        <v>0</v>
      </c>
      <c r="J51" s="165">
        <v>0</v>
      </c>
      <c r="K51" s="165">
        <v>0</v>
      </c>
      <c r="L51" s="165">
        <v>0</v>
      </c>
      <c r="M51" s="165"/>
      <c r="N51" s="165"/>
      <c r="O51" s="165"/>
      <c r="P51" s="165"/>
      <c r="Q51" s="165">
        <v>0</v>
      </c>
      <c r="R51" s="165">
        <v>0</v>
      </c>
      <c r="S51" s="166">
        <v>0</v>
      </c>
      <c r="T51" s="165">
        <v>0</v>
      </c>
      <c r="U51" s="165">
        <v>0</v>
      </c>
      <c r="V51" s="165">
        <v>0</v>
      </c>
      <c r="W51" s="165">
        <v>0</v>
      </c>
    </row>
    <row r="52" spans="1:23" x14ac:dyDescent="0.3">
      <c r="A52" s="435"/>
      <c r="B52" s="438"/>
      <c r="C52" s="215"/>
      <c r="D52" s="215"/>
      <c r="E52" s="215"/>
      <c r="F52" s="301"/>
      <c r="G52" s="22" t="s">
        <v>2</v>
      </c>
      <c r="H52" s="167">
        <v>0</v>
      </c>
      <c r="I52" s="165">
        <v>0</v>
      </c>
      <c r="J52" s="165">
        <v>0</v>
      </c>
      <c r="K52" s="165">
        <v>0</v>
      </c>
      <c r="L52" s="165">
        <v>0</v>
      </c>
      <c r="M52" s="165"/>
      <c r="N52" s="165"/>
      <c r="O52" s="165"/>
      <c r="P52" s="165"/>
      <c r="Q52" s="165">
        <v>0</v>
      </c>
      <c r="R52" s="165">
        <v>0</v>
      </c>
      <c r="S52" s="166">
        <v>0</v>
      </c>
      <c r="T52" s="165">
        <v>0</v>
      </c>
      <c r="U52" s="165">
        <v>0</v>
      </c>
      <c r="V52" s="165">
        <v>0</v>
      </c>
      <c r="W52" s="165">
        <v>0</v>
      </c>
    </row>
    <row r="53" spans="1:23" x14ac:dyDescent="0.3">
      <c r="A53" s="435"/>
      <c r="B53" s="438"/>
      <c r="C53" s="215"/>
      <c r="D53" s="215"/>
      <c r="E53" s="215"/>
      <c r="F53" s="301"/>
      <c r="G53" s="22" t="s">
        <v>1</v>
      </c>
      <c r="H53" s="167">
        <v>0</v>
      </c>
      <c r="I53" s="165">
        <v>0</v>
      </c>
      <c r="J53" s="165">
        <v>0</v>
      </c>
      <c r="K53" s="165">
        <v>0</v>
      </c>
      <c r="L53" s="165">
        <v>0</v>
      </c>
      <c r="M53" s="165"/>
      <c r="N53" s="165"/>
      <c r="O53" s="165"/>
      <c r="P53" s="165"/>
      <c r="Q53" s="165">
        <v>0</v>
      </c>
      <c r="R53" s="165">
        <v>0</v>
      </c>
      <c r="S53" s="166">
        <v>0</v>
      </c>
      <c r="T53" s="165">
        <v>0</v>
      </c>
      <c r="U53" s="165">
        <v>0</v>
      </c>
      <c r="V53" s="165">
        <v>0</v>
      </c>
      <c r="W53" s="165">
        <v>0</v>
      </c>
    </row>
    <row r="54" spans="1:23" ht="16.2" customHeight="1" x14ac:dyDescent="0.3">
      <c r="A54" s="436"/>
      <c r="B54" s="439"/>
      <c r="C54" s="216"/>
      <c r="D54" s="216"/>
      <c r="E54" s="216"/>
      <c r="F54" s="302"/>
      <c r="G54" s="22" t="s">
        <v>0</v>
      </c>
      <c r="H54" s="164">
        <v>0</v>
      </c>
      <c r="I54" s="163">
        <v>0</v>
      </c>
      <c r="J54" s="163">
        <v>0</v>
      </c>
      <c r="K54" s="163">
        <v>0</v>
      </c>
      <c r="L54" s="163">
        <v>0</v>
      </c>
      <c r="M54" s="163"/>
      <c r="N54" s="163"/>
      <c r="O54" s="163"/>
      <c r="P54" s="163"/>
      <c r="Q54" s="163">
        <v>0</v>
      </c>
      <c r="R54" s="163">
        <v>0</v>
      </c>
      <c r="S54" s="162">
        <v>0</v>
      </c>
      <c r="T54" s="163">
        <v>0</v>
      </c>
      <c r="U54" s="163">
        <v>0</v>
      </c>
      <c r="V54" s="163">
        <v>0</v>
      </c>
      <c r="W54" s="163">
        <v>0</v>
      </c>
    </row>
    <row r="55" spans="1:23" x14ac:dyDescent="0.3">
      <c r="A55" s="428" t="s">
        <v>118</v>
      </c>
      <c r="B55" s="431">
        <v>0</v>
      </c>
      <c r="C55" s="217"/>
      <c r="D55" s="217"/>
      <c r="E55" s="217"/>
      <c r="F55" s="297"/>
      <c r="G55" s="4" t="s">
        <v>3</v>
      </c>
      <c r="H55" s="171">
        <v>7.0829249880376484</v>
      </c>
      <c r="I55" s="170">
        <v>7.0814711691242662</v>
      </c>
      <c r="J55" s="170">
        <v>7.126575194279785</v>
      </c>
      <c r="K55" s="170">
        <v>7.7099524681308962</v>
      </c>
      <c r="L55" s="170">
        <v>7.8722082093714834</v>
      </c>
      <c r="M55" s="170"/>
      <c r="N55" s="170"/>
      <c r="O55" s="170"/>
      <c r="P55" s="170"/>
      <c r="Q55" s="170">
        <v>7.6082948696887014</v>
      </c>
      <c r="R55" s="170">
        <v>7.5786684594616629</v>
      </c>
      <c r="S55" s="166">
        <v>7.6765483407950335</v>
      </c>
      <c r="T55" s="170">
        <v>7.6661112517477425</v>
      </c>
      <c r="U55" s="170">
        <v>8.1387841040162705</v>
      </c>
      <c r="V55" s="170">
        <v>7.3073578658342599</v>
      </c>
      <c r="W55" s="170">
        <v>7.0804448407378811</v>
      </c>
    </row>
    <row r="56" spans="1:23" x14ac:dyDescent="0.3">
      <c r="A56" s="429"/>
      <c r="B56" s="432"/>
      <c r="C56" s="218"/>
      <c r="D56" s="218"/>
      <c r="E56" s="218"/>
      <c r="F56" s="298"/>
      <c r="G56" s="3" t="s">
        <v>2</v>
      </c>
      <c r="H56" s="460" t="s">
        <v>4</v>
      </c>
      <c r="I56" s="461"/>
      <c r="J56" s="461"/>
      <c r="K56" s="461"/>
      <c r="L56" s="461"/>
      <c r="M56" s="461"/>
      <c r="N56" s="461"/>
      <c r="O56" s="461"/>
      <c r="P56" s="461"/>
      <c r="Q56" s="461"/>
      <c r="R56" s="461"/>
      <c r="S56" s="461"/>
      <c r="T56" s="461"/>
      <c r="U56" s="461"/>
      <c r="V56" s="461"/>
      <c r="W56" s="462"/>
    </row>
    <row r="57" spans="1:23" x14ac:dyDescent="0.3">
      <c r="A57" s="429"/>
      <c r="B57" s="432"/>
      <c r="C57" s="218"/>
      <c r="D57" s="218"/>
      <c r="E57" s="218"/>
      <c r="F57" s="298"/>
      <c r="G57" s="3" t="s">
        <v>1</v>
      </c>
      <c r="H57" s="463"/>
      <c r="I57" s="464"/>
      <c r="J57" s="464"/>
      <c r="K57" s="464"/>
      <c r="L57" s="464"/>
      <c r="M57" s="464"/>
      <c r="N57" s="464"/>
      <c r="O57" s="464"/>
      <c r="P57" s="464"/>
      <c r="Q57" s="464"/>
      <c r="R57" s="464"/>
      <c r="S57" s="464"/>
      <c r="T57" s="464"/>
      <c r="U57" s="464"/>
      <c r="V57" s="464"/>
      <c r="W57" s="465"/>
    </row>
    <row r="58" spans="1:23" ht="15" customHeight="1" x14ac:dyDescent="0.3">
      <c r="A58" s="430"/>
      <c r="B58" s="433"/>
      <c r="C58" s="219"/>
      <c r="D58" s="219"/>
      <c r="E58" s="219"/>
      <c r="F58" s="299"/>
      <c r="G58" s="4" t="s">
        <v>0</v>
      </c>
      <c r="H58" s="169">
        <v>8.1</v>
      </c>
      <c r="I58" s="169">
        <v>8.1</v>
      </c>
      <c r="J58" s="169">
        <v>8.1</v>
      </c>
      <c r="K58" s="168">
        <v>8.8000000000000007</v>
      </c>
      <c r="L58" s="168">
        <v>9</v>
      </c>
      <c r="M58" s="168"/>
      <c r="N58" s="168"/>
      <c r="O58" s="168"/>
      <c r="P58" s="168"/>
      <c r="Q58" s="168">
        <v>8.6999999999999993</v>
      </c>
      <c r="R58" s="168">
        <v>8.6</v>
      </c>
      <c r="S58" s="162">
        <v>8.6999999999999993</v>
      </c>
      <c r="T58" s="168">
        <v>8.6999999999999993</v>
      </c>
      <c r="U58" s="168">
        <v>9.3000000000000007</v>
      </c>
      <c r="V58" s="168">
        <v>8.3000000000000007</v>
      </c>
      <c r="W58" s="168">
        <v>8.1</v>
      </c>
    </row>
    <row r="59" spans="1:23" x14ac:dyDescent="0.3">
      <c r="A59" s="434" t="s">
        <v>117</v>
      </c>
      <c r="B59" s="437">
        <v>0</v>
      </c>
      <c r="C59" s="214"/>
      <c r="D59" s="214"/>
      <c r="E59" s="214"/>
      <c r="F59" s="300"/>
      <c r="G59" s="22" t="s">
        <v>3</v>
      </c>
      <c r="H59" s="167">
        <v>0.11213958740234417</v>
      </c>
      <c r="I59" s="165">
        <v>6.8841094970703051E-2</v>
      </c>
      <c r="J59" s="165">
        <v>0.25170776367187475</v>
      </c>
      <c r="K59" s="165">
        <v>0.29913013610839878</v>
      </c>
      <c r="L59" s="165">
        <v>0.26146243286132725</v>
      </c>
      <c r="M59" s="165"/>
      <c r="N59" s="165"/>
      <c r="O59" s="165"/>
      <c r="P59" s="165"/>
      <c r="Q59" s="165">
        <v>0.65359335937499985</v>
      </c>
      <c r="R59" s="165">
        <v>-3.4014404296875078E-2</v>
      </c>
      <c r="S59" s="166">
        <v>-0.20471381835937522</v>
      </c>
      <c r="T59" s="165">
        <v>-0.35522830352783219</v>
      </c>
      <c r="U59" s="165">
        <v>0.24254168701171891</v>
      </c>
      <c r="V59" s="165">
        <v>6.5563479614258041E-2</v>
      </c>
      <c r="W59" s="165">
        <v>1.071639404296878E-2</v>
      </c>
    </row>
    <row r="60" spans="1:23" x14ac:dyDescent="0.3">
      <c r="A60" s="435"/>
      <c r="B60" s="438"/>
      <c r="C60" s="215"/>
      <c r="D60" s="215"/>
      <c r="E60" s="215"/>
      <c r="F60" s="301"/>
      <c r="G60" s="3" t="s">
        <v>2</v>
      </c>
      <c r="H60" s="466" t="s">
        <v>4</v>
      </c>
      <c r="I60" s="467"/>
      <c r="J60" s="467"/>
      <c r="K60" s="467"/>
      <c r="L60" s="467"/>
      <c r="M60" s="467"/>
      <c r="N60" s="467"/>
      <c r="O60" s="467"/>
      <c r="P60" s="467"/>
      <c r="Q60" s="467"/>
      <c r="R60" s="467"/>
      <c r="S60" s="467"/>
      <c r="T60" s="467"/>
      <c r="U60" s="467"/>
      <c r="V60" s="467"/>
      <c r="W60" s="468"/>
    </row>
    <row r="61" spans="1:23" x14ac:dyDescent="0.3">
      <c r="A61" s="435"/>
      <c r="B61" s="438"/>
      <c r="C61" s="215"/>
      <c r="D61" s="215"/>
      <c r="E61" s="215"/>
      <c r="F61" s="301"/>
      <c r="G61" s="3" t="s">
        <v>1</v>
      </c>
      <c r="H61" s="469"/>
      <c r="I61" s="470"/>
      <c r="J61" s="470"/>
      <c r="K61" s="470"/>
      <c r="L61" s="470"/>
      <c r="M61" s="470"/>
      <c r="N61" s="470"/>
      <c r="O61" s="470"/>
      <c r="P61" s="470"/>
      <c r="Q61" s="470"/>
      <c r="R61" s="470"/>
      <c r="S61" s="470"/>
      <c r="T61" s="470"/>
      <c r="U61" s="470"/>
      <c r="V61" s="470"/>
      <c r="W61" s="471"/>
    </row>
    <row r="62" spans="1:23" ht="14.25" customHeight="1" x14ac:dyDescent="0.3">
      <c r="A62" s="436"/>
      <c r="B62" s="439"/>
      <c r="C62" s="216"/>
      <c r="D62" s="216"/>
      <c r="E62" s="216"/>
      <c r="F62" s="302"/>
      <c r="G62" s="22" t="s">
        <v>0</v>
      </c>
      <c r="H62" s="164">
        <v>0.1</v>
      </c>
      <c r="I62" s="163">
        <v>0.1</v>
      </c>
      <c r="J62" s="163">
        <v>0.2</v>
      </c>
      <c r="K62" s="163">
        <v>0.3</v>
      </c>
      <c r="L62" s="163">
        <v>0.3</v>
      </c>
      <c r="M62" s="163"/>
      <c r="N62" s="163"/>
      <c r="O62" s="163"/>
      <c r="P62" s="163"/>
      <c r="Q62" s="163">
        <v>0.6</v>
      </c>
      <c r="R62" s="163">
        <v>0</v>
      </c>
      <c r="S62" s="162">
        <v>-0.2</v>
      </c>
      <c r="T62" s="163">
        <v>-0.3</v>
      </c>
      <c r="U62" s="163">
        <v>0.2</v>
      </c>
      <c r="V62" s="163">
        <v>0.1</v>
      </c>
      <c r="W62" s="163">
        <v>0</v>
      </c>
    </row>
    <row r="63" spans="1:23" ht="18" customHeight="1" x14ac:dyDescent="0.3">
      <c r="A63" s="452" t="s">
        <v>85</v>
      </c>
      <c r="B63" s="453"/>
      <c r="C63" s="211"/>
      <c r="D63" s="211"/>
      <c r="E63" s="211"/>
      <c r="F63" s="304"/>
      <c r="G63" s="2" t="s">
        <v>3</v>
      </c>
      <c r="H63" s="161">
        <f t="shared" ref="H63:W63" si="2">SUM(H51,H55,H59)</f>
        <v>7.1950645754399929</v>
      </c>
      <c r="I63" s="161">
        <f t="shared" si="2"/>
        <v>7.1503122640949694</v>
      </c>
      <c r="J63" s="161">
        <f t="shared" si="2"/>
        <v>7.3782829579516598</v>
      </c>
      <c r="K63" s="161">
        <f t="shared" si="2"/>
        <v>8.0090826042392944</v>
      </c>
      <c r="L63" s="161">
        <f t="shared" si="2"/>
        <v>8.1336706422328113</v>
      </c>
      <c r="M63" s="161"/>
      <c r="N63" s="161"/>
      <c r="O63" s="161"/>
      <c r="P63" s="161"/>
      <c r="Q63" s="161">
        <f t="shared" si="2"/>
        <v>8.2618882290637004</v>
      </c>
      <c r="R63" s="161">
        <f t="shared" si="2"/>
        <v>7.5446540551647878</v>
      </c>
      <c r="S63" s="162">
        <f t="shared" si="2"/>
        <v>7.4718345224356586</v>
      </c>
      <c r="T63" s="161">
        <f t="shared" si="2"/>
        <v>7.31088294821991</v>
      </c>
      <c r="U63" s="161">
        <f t="shared" si="2"/>
        <v>8.3813257910279901</v>
      </c>
      <c r="V63" s="161">
        <f t="shared" si="2"/>
        <v>7.3729213454485176</v>
      </c>
      <c r="W63" s="161">
        <f t="shared" si="2"/>
        <v>7.0911612347808495</v>
      </c>
    </row>
    <row r="64" spans="1:23" x14ac:dyDescent="0.3">
      <c r="A64" s="454"/>
      <c r="B64" s="455"/>
      <c r="C64" s="212"/>
      <c r="D64" s="212"/>
      <c r="E64" s="212"/>
      <c r="F64" s="305"/>
      <c r="G64" s="2" t="s">
        <v>2</v>
      </c>
      <c r="H64" s="161">
        <v>0.23</v>
      </c>
      <c r="I64" s="161">
        <v>0.23</v>
      </c>
      <c r="J64" s="161">
        <v>0.23</v>
      </c>
      <c r="K64" s="161">
        <v>0.25</v>
      </c>
      <c r="L64" s="161">
        <v>0.26</v>
      </c>
      <c r="M64" s="161"/>
      <c r="N64" s="161"/>
      <c r="O64" s="161"/>
      <c r="P64" s="161"/>
      <c r="Q64" s="161">
        <v>0.26</v>
      </c>
      <c r="R64" s="161">
        <v>0.28000000000000003</v>
      </c>
      <c r="S64" s="162">
        <v>0.28999999999999998</v>
      </c>
      <c r="T64" s="161">
        <v>0.28999999999999998</v>
      </c>
      <c r="U64" s="161">
        <v>0.26</v>
      </c>
      <c r="V64" s="161">
        <v>0.24</v>
      </c>
      <c r="W64" s="161">
        <v>0.23</v>
      </c>
    </row>
    <row r="65" spans="1:23" x14ac:dyDescent="0.3">
      <c r="A65" s="454"/>
      <c r="B65" s="455"/>
      <c r="C65" s="212"/>
      <c r="D65" s="212"/>
      <c r="E65" s="212"/>
      <c r="F65" s="305"/>
      <c r="G65" s="2" t="s">
        <v>1</v>
      </c>
      <c r="H65" s="161">
        <v>0.75</v>
      </c>
      <c r="I65" s="161">
        <v>75</v>
      </c>
      <c r="J65" s="161">
        <v>0.76</v>
      </c>
      <c r="K65" s="161">
        <v>0.82</v>
      </c>
      <c r="L65" s="161" t="s">
        <v>116</v>
      </c>
      <c r="M65" s="161"/>
      <c r="N65" s="161"/>
      <c r="O65" s="161"/>
      <c r="P65" s="161"/>
      <c r="Q65" s="161">
        <v>0.8</v>
      </c>
      <c r="R65" s="161">
        <v>0.79</v>
      </c>
      <c r="S65" s="162">
        <v>0.8</v>
      </c>
      <c r="T65" s="161">
        <v>0.8</v>
      </c>
      <c r="U65" s="161">
        <v>0.86</v>
      </c>
      <c r="V65" s="161">
        <v>0.78</v>
      </c>
      <c r="W65" s="161">
        <v>0.75</v>
      </c>
    </row>
    <row r="66" spans="1:23" ht="18" customHeight="1" x14ac:dyDescent="0.3">
      <c r="A66" s="456"/>
      <c r="B66" s="457"/>
      <c r="C66" s="213"/>
      <c r="D66" s="213"/>
      <c r="E66" s="213"/>
      <c r="F66" s="306"/>
      <c r="G66" s="2" t="s">
        <v>0</v>
      </c>
      <c r="H66" s="161">
        <f t="shared" ref="H66:W66" si="3">SUM(H54,H58,H62)</f>
        <v>8.1999999999999993</v>
      </c>
      <c r="I66" s="161">
        <f t="shared" si="3"/>
        <v>8.1999999999999993</v>
      </c>
      <c r="J66" s="161">
        <f t="shared" si="3"/>
        <v>8.2999999999999989</v>
      </c>
      <c r="K66" s="161">
        <f t="shared" si="3"/>
        <v>9.1000000000000014</v>
      </c>
      <c r="L66" s="161">
        <f t="shared" si="3"/>
        <v>9.3000000000000007</v>
      </c>
      <c r="M66" s="161"/>
      <c r="N66" s="161"/>
      <c r="O66" s="161"/>
      <c r="P66" s="161"/>
      <c r="Q66" s="161">
        <f t="shared" si="3"/>
        <v>9.2999999999999989</v>
      </c>
      <c r="R66" s="161">
        <f t="shared" si="3"/>
        <v>8.6</v>
      </c>
      <c r="S66" s="162">
        <f t="shared" si="3"/>
        <v>8.5</v>
      </c>
      <c r="T66" s="161">
        <f t="shared" si="3"/>
        <v>8.3999999999999986</v>
      </c>
      <c r="U66" s="161">
        <f t="shared" si="3"/>
        <v>9.5</v>
      </c>
      <c r="V66" s="161">
        <f t="shared" si="3"/>
        <v>8.4</v>
      </c>
      <c r="W66" s="161">
        <f t="shared" si="3"/>
        <v>8.1</v>
      </c>
    </row>
    <row r="67" spans="1:23" x14ac:dyDescent="0.3">
      <c r="A67" s="160"/>
      <c r="B67" s="159"/>
      <c r="C67" s="159"/>
      <c r="D67" s="159"/>
      <c r="E67" s="159"/>
      <c r="F67" s="307"/>
      <c r="G67" s="159"/>
      <c r="H67" s="157"/>
      <c r="I67" s="157"/>
      <c r="J67" s="157"/>
      <c r="K67" s="157"/>
      <c r="L67" s="157"/>
      <c r="M67" s="157"/>
      <c r="N67" s="157"/>
      <c r="O67" s="157"/>
      <c r="P67" s="157"/>
      <c r="Q67" s="157"/>
      <c r="R67" s="157"/>
      <c r="S67" s="158"/>
      <c r="T67" s="157"/>
      <c r="U67" s="157"/>
      <c r="V67" s="157"/>
      <c r="W67" s="157"/>
    </row>
    <row r="68" spans="1:23" x14ac:dyDescent="0.3">
      <c r="A68" s="458" t="s">
        <v>84</v>
      </c>
      <c r="B68" s="459"/>
      <c r="C68" s="210"/>
      <c r="D68" s="210"/>
      <c r="E68" s="210"/>
      <c r="F68" s="308"/>
      <c r="G68" s="156"/>
      <c r="H68" s="155">
        <f t="shared" ref="H68:W68" si="4">SUM(H48,H66)</f>
        <v>537.70000000000016</v>
      </c>
      <c r="I68" s="155">
        <f t="shared" si="4"/>
        <v>573.30000000000018</v>
      </c>
      <c r="J68" s="155">
        <f t="shared" si="4"/>
        <v>542.29999999999995</v>
      </c>
      <c r="K68" s="155">
        <f t="shared" si="4"/>
        <v>632.6</v>
      </c>
      <c r="L68" s="155">
        <f t="shared" si="4"/>
        <v>646.59999999999991</v>
      </c>
      <c r="M68" s="155"/>
      <c r="N68" s="155"/>
      <c r="O68" s="155"/>
      <c r="P68" s="155"/>
      <c r="Q68" s="61">
        <f>Q48+Q66</f>
        <v>592.21149669149372</v>
      </c>
      <c r="R68" s="61">
        <f t="shared" ref="R68:T68" si="5">R48+R66</f>
        <v>638.94438367084297</v>
      </c>
      <c r="S68" s="55">
        <f t="shared" si="5"/>
        <v>631.24605624781032</v>
      </c>
      <c r="T68" s="61">
        <f t="shared" si="5"/>
        <v>664.36257912648057</v>
      </c>
      <c r="U68" s="155">
        <f t="shared" si="4"/>
        <v>695.99999999999977</v>
      </c>
      <c r="V68" s="155">
        <f t="shared" si="4"/>
        <v>629.29999999999995</v>
      </c>
      <c r="W68" s="155">
        <f t="shared" si="4"/>
        <v>527.00000000000011</v>
      </c>
    </row>
  </sheetData>
  <mergeCells count="34">
    <mergeCell ref="A63:B66"/>
    <mergeCell ref="A68:B68"/>
    <mergeCell ref="A55:A58"/>
    <mergeCell ref="B55:B58"/>
    <mergeCell ref="H56:W57"/>
    <mergeCell ref="A59:A62"/>
    <mergeCell ref="B59:B62"/>
    <mergeCell ref="H60:W61"/>
    <mergeCell ref="A51:A54"/>
    <mergeCell ref="B51:B54"/>
    <mergeCell ref="A24:A27"/>
    <mergeCell ref="B24:B27"/>
    <mergeCell ref="A28:A31"/>
    <mergeCell ref="B28:B31"/>
    <mergeCell ref="A32:A35"/>
    <mergeCell ref="B32:B35"/>
    <mergeCell ref="A36:A39"/>
    <mergeCell ref="B36:B39"/>
    <mergeCell ref="A40:A43"/>
    <mergeCell ref="B40:B43"/>
    <mergeCell ref="A45:B48"/>
    <mergeCell ref="A12:A15"/>
    <mergeCell ref="B12:B15"/>
    <mergeCell ref="A16:A19"/>
    <mergeCell ref="B16:B19"/>
    <mergeCell ref="A20:A23"/>
    <mergeCell ref="B20:B23"/>
    <mergeCell ref="A6:W6"/>
    <mergeCell ref="A7:W7"/>
    <mergeCell ref="A8:W8"/>
    <mergeCell ref="A9:W9"/>
    <mergeCell ref="C10:F10"/>
    <mergeCell ref="M10:P10"/>
    <mergeCell ref="Q10:T10"/>
  </mergeCells>
  <printOptions horizontalCentered="1"/>
  <pageMargins left="0" right="0" top="1" bottom="0.5" header="0.25" footer="0.25"/>
  <pageSetup scale="58" fitToHeight="10" orientation="landscape" horizontalDpi="4294967292" verticalDpi="4294967292" r:id="rId1"/>
  <headerFooter>
    <oddHeader xml:space="preserve">&amp;C&amp;9&amp;KFF0000- CONFIDENTIAL -
Protected Materials Pursuant to CPUC Decisions and Applicable Law  as described in Accompanying Declaration
- PUBLIC DISCLOSURE RESTRICTED -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Z68"/>
  <sheetViews>
    <sheetView topLeftCell="A10" zoomScaleNormal="100" workbookViewId="0">
      <selection activeCell="A20" sqref="A20:A23"/>
    </sheetView>
    <sheetView zoomScale="90" zoomScaleNormal="90" workbookViewId="1">
      <selection activeCell="A4" sqref="A4"/>
    </sheetView>
  </sheetViews>
  <sheetFormatPr defaultColWidth="12.77734375" defaultRowHeight="15.6" x14ac:dyDescent="0.3"/>
  <cols>
    <col min="1" max="1" width="58.44140625" style="1" customWidth="1"/>
    <col min="2" max="5" width="13.21875" style="1" customWidth="1"/>
    <col min="6" max="6" width="13.21875" style="199" customWidth="1"/>
    <col min="7" max="7" width="31.77734375" style="1" customWidth="1"/>
    <col min="8" max="23" width="12.77734375" style="1" customWidth="1"/>
    <col min="24" max="16384" width="12.77734375" style="1"/>
  </cols>
  <sheetData>
    <row r="1" spans="1:23" x14ac:dyDescent="0.3">
      <c r="A1" s="325" t="s">
        <v>130</v>
      </c>
    </row>
    <row r="2" spans="1:23" x14ac:dyDescent="0.3">
      <c r="A2" s="325" t="s">
        <v>129</v>
      </c>
    </row>
    <row r="3" spans="1:23" x14ac:dyDescent="0.3">
      <c r="A3" s="325" t="s">
        <v>131</v>
      </c>
    </row>
    <row r="4" spans="1:23" x14ac:dyDescent="0.3">
      <c r="A4" s="347" t="s">
        <v>151</v>
      </c>
    </row>
    <row r="6" spans="1:23" x14ac:dyDescent="0.3">
      <c r="A6" s="420" t="s">
        <v>121</v>
      </c>
      <c r="B6" s="420"/>
      <c r="C6" s="420"/>
      <c r="D6" s="420"/>
      <c r="E6" s="420"/>
      <c r="F6" s="420"/>
      <c r="G6" s="420"/>
      <c r="H6" s="420"/>
      <c r="I6" s="420"/>
      <c r="J6" s="420"/>
      <c r="K6" s="420"/>
      <c r="L6" s="420"/>
      <c r="M6" s="420"/>
      <c r="N6" s="420"/>
      <c r="O6" s="420"/>
      <c r="P6" s="420"/>
      <c r="Q6" s="420"/>
      <c r="R6" s="420"/>
      <c r="S6" s="420"/>
      <c r="T6" s="420"/>
      <c r="U6" s="420"/>
      <c r="V6" s="420"/>
      <c r="W6" s="420"/>
    </row>
    <row r="7" spans="1:23" x14ac:dyDescent="0.3">
      <c r="A7" s="421" t="s">
        <v>18</v>
      </c>
      <c r="B7" s="421"/>
      <c r="C7" s="421"/>
      <c r="D7" s="421"/>
      <c r="E7" s="421"/>
      <c r="F7" s="421"/>
      <c r="G7" s="421"/>
      <c r="H7" s="421"/>
      <c r="I7" s="421"/>
      <c r="J7" s="421"/>
      <c r="K7" s="421"/>
      <c r="L7" s="421"/>
      <c r="M7" s="421"/>
      <c r="N7" s="421"/>
      <c r="O7" s="421"/>
      <c r="P7" s="421"/>
      <c r="Q7" s="421"/>
      <c r="R7" s="421"/>
      <c r="S7" s="421"/>
      <c r="T7" s="421"/>
      <c r="U7" s="421"/>
      <c r="V7" s="421"/>
      <c r="W7" s="421"/>
    </row>
    <row r="8" spans="1:23" x14ac:dyDescent="0.3">
      <c r="A8" s="421" t="s">
        <v>17</v>
      </c>
      <c r="B8" s="421"/>
      <c r="C8" s="421"/>
      <c r="D8" s="421"/>
      <c r="E8" s="421"/>
      <c r="F8" s="421"/>
      <c r="G8" s="421"/>
      <c r="H8" s="421"/>
      <c r="I8" s="421"/>
      <c r="J8" s="421"/>
      <c r="K8" s="421"/>
      <c r="L8" s="421"/>
      <c r="M8" s="421"/>
      <c r="N8" s="421"/>
      <c r="O8" s="421"/>
      <c r="P8" s="421"/>
      <c r="Q8" s="421"/>
      <c r="R8" s="421"/>
      <c r="S8" s="421"/>
      <c r="T8" s="421"/>
      <c r="U8" s="421"/>
      <c r="V8" s="421"/>
      <c r="W8" s="421"/>
    </row>
    <row r="9" spans="1:23" x14ac:dyDescent="0.3">
      <c r="A9" s="421" t="s">
        <v>16</v>
      </c>
      <c r="B9" s="421"/>
      <c r="C9" s="421"/>
      <c r="D9" s="421"/>
      <c r="E9" s="421"/>
      <c r="F9" s="421"/>
      <c r="G9" s="421"/>
      <c r="H9" s="421"/>
      <c r="I9" s="421"/>
      <c r="J9" s="421"/>
      <c r="K9" s="421"/>
      <c r="L9" s="421"/>
      <c r="M9" s="421"/>
      <c r="N9" s="421"/>
      <c r="O9" s="421"/>
      <c r="P9" s="421"/>
      <c r="Q9" s="421"/>
      <c r="R9" s="421"/>
      <c r="S9" s="421"/>
      <c r="T9" s="421"/>
      <c r="U9" s="421"/>
      <c r="V9" s="421"/>
      <c r="W9" s="421"/>
    </row>
    <row r="10" spans="1:23" x14ac:dyDescent="0.3">
      <c r="A10" s="294"/>
      <c r="B10" s="294"/>
      <c r="C10" s="394" t="s">
        <v>126</v>
      </c>
      <c r="D10" s="395"/>
      <c r="E10" s="395"/>
      <c r="F10" s="396"/>
      <c r="G10" s="294"/>
      <c r="H10" s="294"/>
      <c r="I10" s="294"/>
      <c r="J10" s="294"/>
      <c r="K10" s="294"/>
      <c r="L10" s="294"/>
      <c r="M10" s="394" t="s">
        <v>124</v>
      </c>
      <c r="N10" s="395"/>
      <c r="O10" s="395"/>
      <c r="P10" s="396"/>
      <c r="Q10" s="394" t="s">
        <v>125</v>
      </c>
      <c r="R10" s="395"/>
      <c r="S10" s="395"/>
      <c r="T10" s="396"/>
      <c r="U10" s="294"/>
      <c r="V10" s="294"/>
      <c r="W10" s="295"/>
    </row>
    <row r="11" spans="1:23" s="172" customFormat="1" ht="31.2" x14ac:dyDescent="0.3">
      <c r="A11" s="8" t="s">
        <v>15</v>
      </c>
      <c r="B11" s="7" t="s">
        <v>6</v>
      </c>
      <c r="C11" s="309" t="s">
        <v>102</v>
      </c>
      <c r="D11" s="309" t="s">
        <v>105</v>
      </c>
      <c r="E11" s="309" t="s">
        <v>104</v>
      </c>
      <c r="F11" s="309" t="s">
        <v>103</v>
      </c>
      <c r="G11" s="7" t="s">
        <v>5</v>
      </c>
      <c r="H11" s="6">
        <v>44580</v>
      </c>
      <c r="I11" s="5">
        <v>44611</v>
      </c>
      <c r="J11" s="5">
        <v>44639</v>
      </c>
      <c r="K11" s="5">
        <v>44670</v>
      </c>
      <c r="L11" s="5">
        <v>44700</v>
      </c>
      <c r="M11" s="5">
        <v>44731</v>
      </c>
      <c r="N11" s="5">
        <v>44761</v>
      </c>
      <c r="O11" s="5">
        <v>44792</v>
      </c>
      <c r="P11" s="5">
        <v>44823</v>
      </c>
      <c r="Q11" s="5">
        <v>44731</v>
      </c>
      <c r="R11" s="5">
        <v>44761</v>
      </c>
      <c r="S11" s="5">
        <v>44792</v>
      </c>
      <c r="T11" s="5">
        <v>44823</v>
      </c>
      <c r="U11" s="5">
        <v>44853</v>
      </c>
      <c r="V11" s="5">
        <v>44884</v>
      </c>
      <c r="W11" s="5">
        <v>44914</v>
      </c>
    </row>
    <row r="12" spans="1:23" x14ac:dyDescent="0.3">
      <c r="A12" s="422" t="s">
        <v>14</v>
      </c>
      <c r="B12" s="425">
        <v>1</v>
      </c>
      <c r="C12" s="316">
        <f>'ELCC Results'!I29</f>
        <v>0.74991358583347489</v>
      </c>
      <c r="D12" s="316">
        <f>'ELCC Results'!J29</f>
        <v>0.78024783338241044</v>
      </c>
      <c r="E12" s="316">
        <f>'ELCC Results'!K29</f>
        <v>0.74551216890018002</v>
      </c>
      <c r="F12" s="316">
        <f>'ELCC Results'!L29</f>
        <v>0.76347243026052092</v>
      </c>
      <c r="G12" s="3" t="s">
        <v>3</v>
      </c>
      <c r="H12" s="279" t="s">
        <v>4</v>
      </c>
      <c r="I12" s="280"/>
      <c r="J12" s="280"/>
      <c r="K12" s="280"/>
      <c r="L12" s="280"/>
      <c r="M12" s="280"/>
      <c r="N12" s="280"/>
      <c r="O12" s="280"/>
      <c r="P12" s="280"/>
      <c r="Q12" s="280"/>
      <c r="R12" s="280"/>
      <c r="S12" s="280"/>
      <c r="T12" s="280"/>
      <c r="U12" s="280"/>
      <c r="V12" s="280"/>
      <c r="W12" s="281"/>
    </row>
    <row r="13" spans="1:23" x14ac:dyDescent="0.3">
      <c r="A13" s="423"/>
      <c r="B13" s="426"/>
      <c r="C13" s="317">
        <f>'ELCC Results'!I27</f>
        <v>0.63081176108869708</v>
      </c>
      <c r="D13" s="317">
        <f>'ELCC Results'!J27</f>
        <v>0.65373449526481819</v>
      </c>
      <c r="E13" s="317">
        <f>'ELCC Results'!K27</f>
        <v>0.65140568322027759</v>
      </c>
      <c r="F13" s="317">
        <f>'ELCC Results'!L27</f>
        <v>0.60287995914619141</v>
      </c>
      <c r="G13" s="3" t="s">
        <v>2</v>
      </c>
      <c r="H13" s="282"/>
      <c r="I13" s="283"/>
      <c r="J13" s="283"/>
      <c r="K13" s="283"/>
      <c r="L13" s="283"/>
      <c r="M13" s="283"/>
      <c r="N13" s="283"/>
      <c r="O13" s="283"/>
      <c r="P13" s="283"/>
      <c r="Q13" s="283"/>
      <c r="R13" s="283"/>
      <c r="S13" s="283"/>
      <c r="T13" s="283"/>
      <c r="U13" s="283"/>
      <c r="V13" s="283"/>
      <c r="W13" s="284"/>
    </row>
    <row r="14" spans="1:23" x14ac:dyDescent="0.3">
      <c r="A14" s="423"/>
      <c r="B14" s="426"/>
      <c r="C14" s="317">
        <f>'ELCC Results'!I28</f>
        <v>1.1651249218153563</v>
      </c>
      <c r="D14" s="317">
        <f>'ELCC Results'!J28</f>
        <v>1.2607197885675294</v>
      </c>
      <c r="E14" s="317">
        <f>'ELCC Results'!K28</f>
        <v>1.293748627329675</v>
      </c>
      <c r="F14" s="317">
        <f>'ELCC Results'!L28</f>
        <v>1.2194458132500572</v>
      </c>
      <c r="G14" s="22" t="s">
        <v>1</v>
      </c>
      <c r="H14" s="24">
        <v>44.154002000000006</v>
      </c>
      <c r="I14" s="23">
        <v>49.659399999999998</v>
      </c>
      <c r="J14" s="23">
        <v>50.335288000000006</v>
      </c>
      <c r="K14" s="23">
        <v>56.11994</v>
      </c>
      <c r="L14" s="23">
        <v>58.41982800000001</v>
      </c>
      <c r="M14" s="23">
        <v>55.632896000000002</v>
      </c>
      <c r="N14" s="23">
        <v>59.060682000000007</v>
      </c>
      <c r="O14" s="18">
        <v>54.052602</v>
      </c>
      <c r="P14" s="23">
        <v>58.458490000000005</v>
      </c>
      <c r="Q14" s="56">
        <f>M14*C14</f>
        <v>64.819273602361847</v>
      </c>
      <c r="R14" s="56">
        <f t="shared" ref="R14:T14" si="0">N14*D14</f>
        <v>74.458970523694106</v>
      </c>
      <c r="S14" s="319">
        <f t="shared" si="0"/>
        <v>69.93047964109725</v>
      </c>
      <c r="T14" s="56">
        <f t="shared" si="0"/>
        <v>71.286960879420334</v>
      </c>
      <c r="U14" s="23">
        <v>63.494638000000009</v>
      </c>
      <c r="V14" s="23">
        <v>63.471257999999999</v>
      </c>
      <c r="W14" s="23">
        <v>52.235684000000006</v>
      </c>
    </row>
    <row r="15" spans="1:23" ht="18" customHeight="1" x14ac:dyDescent="0.3">
      <c r="A15" s="424"/>
      <c r="B15" s="427"/>
      <c r="C15" s="327" t="s">
        <v>123</v>
      </c>
      <c r="D15" s="327" t="s">
        <v>123</v>
      </c>
      <c r="E15" s="327" t="s">
        <v>123</v>
      </c>
      <c r="F15" s="328" t="s">
        <v>123</v>
      </c>
      <c r="G15" s="22" t="s">
        <v>0</v>
      </c>
      <c r="H15" s="21">
        <v>144.6</v>
      </c>
      <c r="I15" s="20">
        <v>156.5</v>
      </c>
      <c r="J15" s="20">
        <v>144.69999999999999</v>
      </c>
      <c r="K15" s="20">
        <v>156.69999999999999</v>
      </c>
      <c r="L15" s="20">
        <v>164.8</v>
      </c>
      <c r="M15" s="20">
        <v>167.1</v>
      </c>
      <c r="N15" s="20">
        <v>166.7</v>
      </c>
      <c r="O15" s="14">
        <v>168.1</v>
      </c>
      <c r="P15" s="20">
        <v>167.9</v>
      </c>
      <c r="Q15" s="54" t="s">
        <v>127</v>
      </c>
      <c r="R15" s="54" t="s">
        <v>127</v>
      </c>
      <c r="S15" s="55" t="s">
        <v>127</v>
      </c>
      <c r="T15" s="54" t="s">
        <v>127</v>
      </c>
      <c r="U15" s="20">
        <v>167.1</v>
      </c>
      <c r="V15" s="20">
        <v>173.2</v>
      </c>
      <c r="W15" s="20">
        <v>153</v>
      </c>
    </row>
    <row r="16" spans="1:23" x14ac:dyDescent="0.3">
      <c r="A16" s="428" t="s">
        <v>13</v>
      </c>
      <c r="B16" s="431">
        <v>1</v>
      </c>
      <c r="C16" s="253">
        <f>C12</f>
        <v>0.74991358583347489</v>
      </c>
      <c r="D16" s="253">
        <f t="shared" ref="D16:F16" si="1">D12</f>
        <v>0.78024783338241044</v>
      </c>
      <c r="E16" s="253">
        <f t="shared" si="1"/>
        <v>0.74551216890018002</v>
      </c>
      <c r="F16" s="253">
        <f t="shared" si="1"/>
        <v>0.76347243026052092</v>
      </c>
      <c r="G16" s="4" t="s">
        <v>3</v>
      </c>
      <c r="H16" s="19">
        <v>313.81824</v>
      </c>
      <c r="I16" s="17">
        <v>339.19159999999999</v>
      </c>
      <c r="J16" s="17">
        <v>315.65802000000002</v>
      </c>
      <c r="K16" s="17">
        <v>317.91036000000003</v>
      </c>
      <c r="L16" s="17">
        <v>304.57839999999999</v>
      </c>
      <c r="M16" s="17">
        <v>312.51548000000003</v>
      </c>
      <c r="N16" s="17">
        <v>298.45534000000004</v>
      </c>
      <c r="O16" s="18">
        <v>309.37887999999998</v>
      </c>
      <c r="P16" s="17">
        <v>308.12146000000001</v>
      </c>
      <c r="Q16" s="57">
        <f t="shared" ref="Q16" si="2">M16*C16</f>
        <v>234.35960423526961</v>
      </c>
      <c r="R16" s="57">
        <f t="shared" ref="R16" si="3">N16*D16</f>
        <v>232.86913239641069</v>
      </c>
      <c r="S16" s="319">
        <f t="shared" ref="S16" si="4">O16*E16</f>
        <v>230.64571984070852</v>
      </c>
      <c r="T16" s="57">
        <f t="shared" ref="T16" si="5">P16*F16</f>
        <v>235.24223988161989</v>
      </c>
      <c r="U16" s="17">
        <v>306.10834000000006</v>
      </c>
      <c r="V16" s="17">
        <v>318.48130000000003</v>
      </c>
      <c r="W16" s="17">
        <v>292.22399999999999</v>
      </c>
    </row>
    <row r="17" spans="1:23" x14ac:dyDescent="0.3">
      <c r="A17" s="429"/>
      <c r="B17" s="432"/>
      <c r="C17" s="253">
        <f t="shared" ref="C17:F17" si="6">C13</f>
        <v>0.63081176108869708</v>
      </c>
      <c r="D17" s="253">
        <f t="shared" si="6"/>
        <v>0.65373449526481819</v>
      </c>
      <c r="E17" s="253">
        <f t="shared" si="6"/>
        <v>0.65140568322027759</v>
      </c>
      <c r="F17" s="253">
        <f t="shared" si="6"/>
        <v>0.60287995914619141</v>
      </c>
      <c r="G17" s="3" t="s">
        <v>2</v>
      </c>
      <c r="H17" s="279" t="s">
        <v>4</v>
      </c>
      <c r="I17" s="280"/>
      <c r="J17" s="280"/>
      <c r="K17" s="280"/>
      <c r="L17" s="280"/>
      <c r="M17" s="280"/>
      <c r="N17" s="280"/>
      <c r="O17" s="280"/>
      <c r="P17" s="280"/>
      <c r="Q17" s="280"/>
      <c r="R17" s="280"/>
      <c r="S17" s="280"/>
      <c r="T17" s="280"/>
      <c r="U17" s="280"/>
      <c r="V17" s="280"/>
      <c r="W17" s="281"/>
    </row>
    <row r="18" spans="1:23" x14ac:dyDescent="0.3">
      <c r="A18" s="429"/>
      <c r="B18" s="432"/>
      <c r="C18" s="253">
        <f t="shared" ref="C18:F18" si="7">C14</f>
        <v>1.1651249218153563</v>
      </c>
      <c r="D18" s="253">
        <f t="shared" si="7"/>
        <v>1.2607197885675294</v>
      </c>
      <c r="E18" s="253">
        <f t="shared" si="7"/>
        <v>1.293748627329675</v>
      </c>
      <c r="F18" s="253">
        <f t="shared" si="7"/>
        <v>1.2194458132500572</v>
      </c>
      <c r="G18" s="3" t="s">
        <v>1</v>
      </c>
      <c r="H18" s="282"/>
      <c r="I18" s="283"/>
      <c r="J18" s="283"/>
      <c r="K18" s="283"/>
      <c r="L18" s="283"/>
      <c r="M18" s="283"/>
      <c r="N18" s="283"/>
      <c r="O18" s="283"/>
      <c r="P18" s="283"/>
      <c r="Q18" s="283"/>
      <c r="R18" s="283"/>
      <c r="S18" s="283"/>
      <c r="T18" s="283"/>
      <c r="U18" s="283"/>
      <c r="V18" s="283"/>
      <c r="W18" s="284"/>
    </row>
    <row r="19" spans="1:23" ht="17.25" customHeight="1" x14ac:dyDescent="0.3">
      <c r="A19" s="430"/>
      <c r="B19" s="433"/>
      <c r="C19" s="326" t="s">
        <v>123</v>
      </c>
      <c r="D19" s="326" t="s">
        <v>123</v>
      </c>
      <c r="E19" s="326" t="s">
        <v>123</v>
      </c>
      <c r="F19" s="264" t="s">
        <v>123</v>
      </c>
      <c r="G19" s="4" t="s">
        <v>0</v>
      </c>
      <c r="H19" s="16">
        <v>373.6</v>
      </c>
      <c r="I19" s="15">
        <v>397.7</v>
      </c>
      <c r="J19" s="15">
        <v>372</v>
      </c>
      <c r="K19" s="15">
        <v>388</v>
      </c>
      <c r="L19" s="15">
        <v>373.9</v>
      </c>
      <c r="M19" s="15">
        <v>382.2</v>
      </c>
      <c r="N19" s="15">
        <v>359.9</v>
      </c>
      <c r="O19" s="14">
        <v>375.1</v>
      </c>
      <c r="P19" s="15">
        <v>378.3</v>
      </c>
      <c r="Q19" s="58" t="s">
        <v>127</v>
      </c>
      <c r="R19" s="58" t="s">
        <v>127</v>
      </c>
      <c r="S19" s="55" t="s">
        <v>127</v>
      </c>
      <c r="T19" s="58" t="s">
        <v>127</v>
      </c>
      <c r="U19" s="15">
        <v>368.7</v>
      </c>
      <c r="V19" s="15">
        <v>376.6</v>
      </c>
      <c r="W19" s="15">
        <v>354.2</v>
      </c>
    </row>
    <row r="20" spans="1:23" x14ac:dyDescent="0.3">
      <c r="A20" s="422" t="s">
        <v>12</v>
      </c>
      <c r="B20" s="425">
        <v>1</v>
      </c>
      <c r="C20" s="316">
        <f>'ELCC Results'!I26</f>
        <v>0.73261912040383048</v>
      </c>
      <c r="D20" s="316">
        <f>'ELCC Results'!J26</f>
        <v>0.63417439870557502</v>
      </c>
      <c r="E20" s="316">
        <f>'ELCC Results'!K26</f>
        <v>0.59348354787582325</v>
      </c>
      <c r="F20" s="316">
        <f>'ELCC Results'!L26</f>
        <v>0.6345539251414376</v>
      </c>
      <c r="G20" s="22" t="s">
        <v>3</v>
      </c>
      <c r="H20" s="24">
        <v>3.0735641368103024</v>
      </c>
      <c r="I20" s="23">
        <v>3.1418646415328984</v>
      </c>
      <c r="J20" s="23">
        <v>3.8677961940765377</v>
      </c>
      <c r="K20" s="23">
        <v>4.437296466751099</v>
      </c>
      <c r="L20" s="23">
        <v>4.5525021144103999</v>
      </c>
      <c r="M20" s="23">
        <v>4.7389387973785393</v>
      </c>
      <c r="N20" s="23">
        <v>4.9174641262435914</v>
      </c>
      <c r="O20" s="18">
        <v>4.9611608109283454</v>
      </c>
      <c r="P20" s="23">
        <v>5.0103997764587405</v>
      </c>
      <c r="Q20" s="56">
        <f>M20*C20</f>
        <v>3.4718371733830518</v>
      </c>
      <c r="R20" s="56">
        <f t="shared" ref="R20:T20" si="8">N20*D20</f>
        <v>3.1185298554167655</v>
      </c>
      <c r="S20" s="319">
        <f t="shared" si="8"/>
        <v>2.9443673196522506</v>
      </c>
      <c r="T20" s="56">
        <f t="shared" si="8"/>
        <v>3.1793688446796753</v>
      </c>
      <c r="U20" s="23">
        <v>4.774738152008057</v>
      </c>
      <c r="V20" s="23">
        <v>4.6578721028137213</v>
      </c>
      <c r="W20" s="23">
        <v>3.7101331988525388</v>
      </c>
    </row>
    <row r="21" spans="1:23" x14ac:dyDescent="0.3">
      <c r="A21" s="423"/>
      <c r="B21" s="426"/>
      <c r="C21" s="316">
        <f>'ELCC Results'!I24</f>
        <v>0.98170463004993036</v>
      </c>
      <c r="D21" s="316">
        <f>'ELCC Results'!J24</f>
        <v>1.0224881797415142</v>
      </c>
      <c r="E21" s="316">
        <f>'ELCC Results'!K24</f>
        <v>0.99855713051650419</v>
      </c>
      <c r="F21" s="316">
        <f>'ELCC Results'!L24</f>
        <v>1.53072870409943</v>
      </c>
      <c r="G21" s="22" t="s">
        <v>2</v>
      </c>
      <c r="H21" s="24">
        <v>7.3635410438346867</v>
      </c>
      <c r="I21" s="23">
        <v>6.8955620299530027</v>
      </c>
      <c r="J21" s="23">
        <v>9.9225830386161817</v>
      </c>
      <c r="K21" s="23">
        <v>16.808455212478638</v>
      </c>
      <c r="L21" s="23">
        <v>19.282518134651188</v>
      </c>
      <c r="M21" s="23">
        <v>25.044962033386234</v>
      </c>
      <c r="N21" s="23">
        <v>25.113801780395509</v>
      </c>
      <c r="O21" s="18">
        <v>25.412927445373533</v>
      </c>
      <c r="P21" s="23">
        <v>23.742607181739807</v>
      </c>
      <c r="Q21" s="56">
        <f t="shared" ref="Q21:Q22" si="9">M21*C21</f>
        <v>24.586755187599984</v>
      </c>
      <c r="R21" s="56">
        <f t="shared" ref="R21:R22" si="10">N21*D21</f>
        <v>25.678565468825802</v>
      </c>
      <c r="S21" s="319">
        <f t="shared" ref="S21:S22" si="11">O21*E21</f>
        <v>25.37625990787631</v>
      </c>
      <c r="T21" s="56">
        <f t="shared" ref="T21:T22" si="12">P21*F21</f>
        <v>36.343490323246392</v>
      </c>
      <c r="U21" s="23">
        <v>18.773888510398869</v>
      </c>
      <c r="V21" s="23">
        <v>11.025359677791595</v>
      </c>
      <c r="W21" s="23">
        <v>7.3871047054481505</v>
      </c>
    </row>
    <row r="22" spans="1:23" x14ac:dyDescent="0.3">
      <c r="A22" s="423"/>
      <c r="B22" s="426"/>
      <c r="C22" s="316">
        <f>'ELCC Results'!I25</f>
        <v>0.80464678407966117</v>
      </c>
      <c r="D22" s="316">
        <f>'ELCC Results'!J25</f>
        <v>0.78952346311771737</v>
      </c>
      <c r="E22" s="316">
        <f>'ELCC Results'!K25</f>
        <v>0.80011868200505487</v>
      </c>
      <c r="F22" s="316">
        <f>'ELCC Results'!L25</f>
        <v>0.85433753213122687</v>
      </c>
      <c r="G22" s="22" t="s">
        <v>1</v>
      </c>
      <c r="H22" s="24">
        <v>0.12691809396743775</v>
      </c>
      <c r="I22" s="23">
        <v>0.11561668996810914</v>
      </c>
      <c r="J22" s="23">
        <v>0.47468520126342773</v>
      </c>
      <c r="K22" s="23">
        <v>1.6167556988525391</v>
      </c>
      <c r="L22" s="23">
        <v>1.8484142898559568</v>
      </c>
      <c r="M22" s="23">
        <v>2.0654437390136722</v>
      </c>
      <c r="N22" s="23">
        <v>2.0392902410888669</v>
      </c>
      <c r="O22" s="18">
        <v>2.0136263076782228</v>
      </c>
      <c r="P22" s="23">
        <v>1.898082778930664</v>
      </c>
      <c r="Q22" s="56">
        <f t="shared" si="9"/>
        <v>1.6619526622948224</v>
      </c>
      <c r="R22" s="56">
        <f t="shared" si="10"/>
        <v>1.610067493446647</v>
      </c>
      <c r="S22" s="319">
        <f t="shared" si="11"/>
        <v>1.6111400273502048</v>
      </c>
      <c r="T22" s="56">
        <f t="shared" si="12"/>
        <v>1.6216033571324047</v>
      </c>
      <c r="U22" s="23">
        <v>1.4418828341674805</v>
      </c>
      <c r="V22" s="23">
        <v>0.85446392761230461</v>
      </c>
      <c r="W22" s="23">
        <v>-0.13181307168960571</v>
      </c>
    </row>
    <row r="23" spans="1:23" ht="21" customHeight="1" x14ac:dyDescent="0.3">
      <c r="A23" s="424"/>
      <c r="B23" s="427"/>
      <c r="C23" s="327" t="s">
        <v>123</v>
      </c>
      <c r="D23" s="327" t="s">
        <v>123</v>
      </c>
      <c r="E23" s="327" t="s">
        <v>123</v>
      </c>
      <c r="F23" s="328" t="s">
        <v>123</v>
      </c>
      <c r="G23" s="22" t="s">
        <v>0</v>
      </c>
      <c r="H23" s="21">
        <v>10.6</v>
      </c>
      <c r="I23" s="20">
        <v>10.199999999999999</v>
      </c>
      <c r="J23" s="20">
        <v>14.3</v>
      </c>
      <c r="K23" s="20">
        <v>22.9</v>
      </c>
      <c r="L23" s="20">
        <v>25.7</v>
      </c>
      <c r="M23" s="20">
        <v>31.9</v>
      </c>
      <c r="N23" s="20">
        <v>32.1</v>
      </c>
      <c r="O23" s="14">
        <v>32.4</v>
      </c>
      <c r="P23" s="20">
        <v>30.7</v>
      </c>
      <c r="Q23" s="54">
        <f>SUM(Q20:Q22)</f>
        <v>29.720545023277857</v>
      </c>
      <c r="R23" s="54">
        <f t="shared" ref="R23:T23" si="13">SUM(R20:R22)</f>
        <v>30.407162817689215</v>
      </c>
      <c r="S23" s="55">
        <f t="shared" si="13"/>
        <v>29.931767254878768</v>
      </c>
      <c r="T23" s="54">
        <f t="shared" si="13"/>
        <v>41.144462525058472</v>
      </c>
      <c r="U23" s="20">
        <v>25</v>
      </c>
      <c r="V23" s="20">
        <v>16.5</v>
      </c>
      <c r="W23" s="20">
        <v>11</v>
      </c>
    </row>
    <row r="24" spans="1:23" x14ac:dyDescent="0.3">
      <c r="A24" s="428" t="s">
        <v>11</v>
      </c>
      <c r="B24" s="431">
        <v>1</v>
      </c>
      <c r="C24" s="253">
        <f>'ELCC Results'!I32</f>
        <v>0.54486030112130257</v>
      </c>
      <c r="D24" s="253">
        <f>'ELCC Results'!J32</f>
        <v>0.54486030112130257</v>
      </c>
      <c r="E24" s="253">
        <f>'ELCC Results'!K32</f>
        <v>0.54486030112130257</v>
      </c>
      <c r="F24" s="253">
        <f>'ELCC Results'!L32</f>
        <v>0.54486030112130257</v>
      </c>
      <c r="G24" s="3" t="s">
        <v>3</v>
      </c>
      <c r="H24" s="19">
        <v>0.23254762080950597</v>
      </c>
      <c r="I24" s="17">
        <v>0.23254762080950597</v>
      </c>
      <c r="J24" s="17">
        <v>0.23254762080950597</v>
      </c>
      <c r="K24" s="17">
        <v>0.23254762080950597</v>
      </c>
      <c r="L24" s="285" t="s">
        <v>4</v>
      </c>
      <c r="M24" s="286"/>
      <c r="N24" s="286"/>
      <c r="O24" s="286"/>
      <c r="P24" s="286"/>
      <c r="Q24" s="286"/>
      <c r="R24" s="286"/>
      <c r="S24" s="286"/>
      <c r="T24" s="286"/>
      <c r="U24" s="287"/>
      <c r="V24" s="17">
        <v>0.23254762080950597</v>
      </c>
      <c r="W24" s="17">
        <v>0.23254762080950597</v>
      </c>
    </row>
    <row r="25" spans="1:23" x14ac:dyDescent="0.3">
      <c r="A25" s="429"/>
      <c r="B25" s="432"/>
      <c r="C25" s="254">
        <f>'ELCC Results'!I30</f>
        <v>0.15362326773706958</v>
      </c>
      <c r="D25" s="254">
        <f>'ELCC Results'!J30</f>
        <v>0.15362326773706958</v>
      </c>
      <c r="E25" s="254">
        <f>'ELCC Results'!K30</f>
        <v>0.15362326773706958</v>
      </c>
      <c r="F25" s="254">
        <f>'ELCC Results'!L30</f>
        <v>0.15362326773706958</v>
      </c>
      <c r="G25" s="4" t="s">
        <v>2</v>
      </c>
      <c r="H25" s="19">
        <v>0.50909917919049408</v>
      </c>
      <c r="I25" s="17">
        <v>0.50909917919049408</v>
      </c>
      <c r="J25" s="17">
        <v>0.50909917919049408</v>
      </c>
      <c r="K25" s="17">
        <v>0.50909917919049408</v>
      </c>
      <c r="L25" s="17">
        <v>0.85005413454296808</v>
      </c>
      <c r="M25" s="17">
        <v>0.85005413454296808</v>
      </c>
      <c r="N25" s="17">
        <v>0.85005413454296808</v>
      </c>
      <c r="O25" s="18">
        <v>0.85005413454296808</v>
      </c>
      <c r="P25" s="17">
        <v>0.85005413454296808</v>
      </c>
      <c r="Q25" s="57">
        <f>M25*C25</f>
        <v>0.13058809390189735</v>
      </c>
      <c r="R25" s="57">
        <f t="shared" ref="R25:T25" si="14">N25*D25</f>
        <v>0.13058809390189735</v>
      </c>
      <c r="S25" s="319">
        <f t="shared" si="14"/>
        <v>0.13058809390189735</v>
      </c>
      <c r="T25" s="57">
        <f t="shared" si="14"/>
        <v>0.13058809390189735</v>
      </c>
      <c r="U25" s="17">
        <v>0.85005413454296808</v>
      </c>
      <c r="V25" s="17">
        <v>0.50909917919049408</v>
      </c>
      <c r="W25" s="17">
        <v>0.50909917919049408</v>
      </c>
    </row>
    <row r="26" spans="1:23" x14ac:dyDescent="0.3">
      <c r="A26" s="429"/>
      <c r="B26" s="432"/>
      <c r="C26" s="254">
        <f>'ELCC Results'!I31</f>
        <v>0.29580650046174273</v>
      </c>
      <c r="D26" s="254">
        <f>'ELCC Results'!J31</f>
        <v>0.29580650046174273</v>
      </c>
      <c r="E26" s="254">
        <f>'ELCC Results'!K31</f>
        <v>0.29580650046174273</v>
      </c>
      <c r="F26" s="254">
        <f>'ELCC Results'!L31</f>
        <v>0.29580650046174273</v>
      </c>
      <c r="G26" s="3" t="s">
        <v>1</v>
      </c>
      <c r="H26" s="19">
        <v>0</v>
      </c>
      <c r="I26" s="17">
        <v>0</v>
      </c>
      <c r="J26" s="17">
        <v>0</v>
      </c>
      <c r="K26" s="17">
        <v>0</v>
      </c>
      <c r="L26" s="288" t="s">
        <v>4</v>
      </c>
      <c r="M26" s="289"/>
      <c r="N26" s="289"/>
      <c r="O26" s="289"/>
      <c r="P26" s="289"/>
      <c r="Q26" s="289"/>
      <c r="R26" s="289"/>
      <c r="S26" s="289"/>
      <c r="T26" s="289"/>
      <c r="U26" s="290"/>
      <c r="V26" s="17">
        <v>0</v>
      </c>
      <c r="W26" s="17">
        <v>0</v>
      </c>
    </row>
    <row r="27" spans="1:23" ht="14.25" customHeight="1" x14ac:dyDescent="0.3">
      <c r="A27" s="430"/>
      <c r="B27" s="433"/>
      <c r="C27" s="326" t="s">
        <v>123</v>
      </c>
      <c r="D27" s="326" t="s">
        <v>123</v>
      </c>
      <c r="E27" s="326" t="s">
        <v>123</v>
      </c>
      <c r="F27" s="264" t="s">
        <v>123</v>
      </c>
      <c r="G27" s="4" t="s">
        <v>0</v>
      </c>
      <c r="H27" s="16">
        <v>0.7</v>
      </c>
      <c r="I27" s="15">
        <v>0.7</v>
      </c>
      <c r="J27" s="15">
        <v>0.7</v>
      </c>
      <c r="K27" s="15">
        <v>0.7</v>
      </c>
      <c r="L27" s="15">
        <v>3.8</v>
      </c>
      <c r="M27" s="15">
        <v>3.8</v>
      </c>
      <c r="N27" s="15">
        <v>3.8</v>
      </c>
      <c r="O27" s="14">
        <v>3.8</v>
      </c>
      <c r="P27" s="15">
        <v>3.8</v>
      </c>
      <c r="Q27" s="58" t="s">
        <v>127</v>
      </c>
      <c r="R27" s="58" t="s">
        <v>127</v>
      </c>
      <c r="S27" s="55" t="s">
        <v>127</v>
      </c>
      <c r="T27" s="58" t="s">
        <v>127</v>
      </c>
      <c r="U27" s="15">
        <v>3.8</v>
      </c>
      <c r="V27" s="15">
        <v>0.7</v>
      </c>
      <c r="W27" s="15">
        <v>0.7</v>
      </c>
    </row>
    <row r="28" spans="1:23" ht="16.05" customHeight="1" x14ac:dyDescent="0.3">
      <c r="A28" s="440" t="s">
        <v>10</v>
      </c>
      <c r="B28" s="443">
        <v>1</v>
      </c>
      <c r="C28" s="251">
        <f>C24</f>
        <v>0.54486030112130257</v>
      </c>
      <c r="D28" s="251">
        <f t="shared" ref="D28:F28" si="15">D24</f>
        <v>0.54486030112130257</v>
      </c>
      <c r="E28" s="251">
        <f t="shared" si="15"/>
        <v>0.54486030112130257</v>
      </c>
      <c r="F28" s="251">
        <f t="shared" si="15"/>
        <v>0.54486030112130257</v>
      </c>
      <c r="G28" s="3" t="s">
        <v>3</v>
      </c>
      <c r="H28" s="24">
        <v>0</v>
      </c>
      <c r="I28" s="23">
        <v>0</v>
      </c>
      <c r="J28" s="23">
        <v>0</v>
      </c>
      <c r="K28" s="23">
        <v>0</v>
      </c>
      <c r="L28" s="293" t="s">
        <v>4</v>
      </c>
      <c r="M28" s="291"/>
      <c r="N28" s="291"/>
      <c r="O28" s="291"/>
      <c r="P28" s="291"/>
      <c r="Q28" s="291"/>
      <c r="R28" s="291"/>
      <c r="S28" s="291"/>
      <c r="T28" s="291"/>
      <c r="U28" s="292"/>
      <c r="V28" s="23">
        <v>0</v>
      </c>
      <c r="W28" s="23">
        <v>0</v>
      </c>
    </row>
    <row r="29" spans="1:23" x14ac:dyDescent="0.3">
      <c r="A29" s="441"/>
      <c r="B29" s="444"/>
      <c r="C29" s="251">
        <f t="shared" ref="C29:F29" si="16">C25</f>
        <v>0.15362326773706958</v>
      </c>
      <c r="D29" s="251">
        <f t="shared" si="16"/>
        <v>0.15362326773706958</v>
      </c>
      <c r="E29" s="251">
        <f t="shared" si="16"/>
        <v>0.15362326773706958</v>
      </c>
      <c r="F29" s="251">
        <f t="shared" si="16"/>
        <v>0.15362326773706958</v>
      </c>
      <c r="G29" s="22" t="s">
        <v>2</v>
      </c>
      <c r="H29" s="24">
        <v>0</v>
      </c>
      <c r="I29" s="23">
        <v>0</v>
      </c>
      <c r="J29" s="23">
        <v>0</v>
      </c>
      <c r="K29" s="23">
        <v>0</v>
      </c>
      <c r="L29" s="23">
        <v>0.44429944115329212</v>
      </c>
      <c r="M29" s="23">
        <v>0.44429944115329212</v>
      </c>
      <c r="N29" s="23">
        <v>0.44429944115329212</v>
      </c>
      <c r="O29" s="18">
        <v>0.44429944115329212</v>
      </c>
      <c r="P29" s="23">
        <v>0.44429944115329212</v>
      </c>
      <c r="Q29" s="56">
        <f>M29*C29</f>
        <v>6.825473200372259E-2</v>
      </c>
      <c r="R29" s="56">
        <f t="shared" ref="R29:T29" si="17">N29*D29</f>
        <v>6.825473200372259E-2</v>
      </c>
      <c r="S29" s="319">
        <f t="shared" si="17"/>
        <v>6.825473200372259E-2</v>
      </c>
      <c r="T29" s="56">
        <f t="shared" si="17"/>
        <v>6.825473200372259E-2</v>
      </c>
      <c r="U29" s="23">
        <v>0.44429944115329212</v>
      </c>
      <c r="V29" s="23">
        <v>0</v>
      </c>
      <c r="W29" s="23">
        <v>0</v>
      </c>
    </row>
    <row r="30" spans="1:23" x14ac:dyDescent="0.3">
      <c r="A30" s="441"/>
      <c r="B30" s="444"/>
      <c r="C30" s="251">
        <f t="shared" ref="C30:F30" si="18">C26</f>
        <v>0.29580650046174273</v>
      </c>
      <c r="D30" s="251">
        <f t="shared" si="18"/>
        <v>0.29580650046174273</v>
      </c>
      <c r="E30" s="251">
        <f t="shared" si="18"/>
        <v>0.29580650046174273</v>
      </c>
      <c r="F30" s="251">
        <f t="shared" si="18"/>
        <v>0.29580650046174273</v>
      </c>
      <c r="G30" s="3" t="s">
        <v>1</v>
      </c>
      <c r="H30" s="24">
        <v>0</v>
      </c>
      <c r="I30" s="23">
        <v>0</v>
      </c>
      <c r="J30" s="23">
        <v>0</v>
      </c>
      <c r="K30" s="23">
        <v>0</v>
      </c>
      <c r="L30" s="293" t="s">
        <v>4</v>
      </c>
      <c r="M30" s="289"/>
      <c r="N30" s="289"/>
      <c r="O30" s="289"/>
      <c r="P30" s="289"/>
      <c r="Q30" s="289"/>
      <c r="R30" s="289"/>
      <c r="S30" s="289"/>
      <c r="T30" s="289"/>
      <c r="U30" s="290"/>
      <c r="V30" s="23">
        <v>0</v>
      </c>
      <c r="W30" s="23">
        <v>0</v>
      </c>
    </row>
    <row r="31" spans="1:23" x14ac:dyDescent="0.3">
      <c r="A31" s="442"/>
      <c r="B31" s="445"/>
      <c r="C31" s="327" t="s">
        <v>123</v>
      </c>
      <c r="D31" s="327" t="s">
        <v>123</v>
      </c>
      <c r="E31" s="327" t="s">
        <v>123</v>
      </c>
      <c r="F31" s="328" t="s">
        <v>123</v>
      </c>
      <c r="G31" s="22" t="s">
        <v>0</v>
      </c>
      <c r="H31" s="21">
        <v>0</v>
      </c>
      <c r="I31" s="20">
        <v>0</v>
      </c>
      <c r="J31" s="20">
        <v>0</v>
      </c>
      <c r="K31" s="20">
        <v>0</v>
      </c>
      <c r="L31" s="20">
        <v>3.8</v>
      </c>
      <c r="M31" s="20">
        <v>3.8</v>
      </c>
      <c r="N31" s="20">
        <v>3.8</v>
      </c>
      <c r="O31" s="14">
        <v>3.8</v>
      </c>
      <c r="P31" s="20">
        <v>3.8</v>
      </c>
      <c r="Q31" s="54" t="s">
        <v>127</v>
      </c>
      <c r="R31" s="54" t="s">
        <v>127</v>
      </c>
      <c r="S31" s="55" t="s">
        <v>127</v>
      </c>
      <c r="T31" s="54" t="s">
        <v>127</v>
      </c>
      <c r="U31" s="20">
        <v>3.8</v>
      </c>
      <c r="V31" s="20">
        <v>0</v>
      </c>
      <c r="W31" s="20">
        <v>0</v>
      </c>
    </row>
    <row r="32" spans="1:23" x14ac:dyDescent="0.3">
      <c r="A32" s="428" t="s">
        <v>9</v>
      </c>
      <c r="B32" s="431">
        <v>1</v>
      </c>
      <c r="C32" s="253">
        <f>'ELCC Results'!I35</f>
        <v>1.1710635712738846</v>
      </c>
      <c r="D32" s="253">
        <f>'ELCC Results'!J35</f>
        <v>0.90603751014181177</v>
      </c>
      <c r="E32" s="253">
        <f>'ELCC Results'!K35</f>
        <v>0.74207493323870732</v>
      </c>
      <c r="F32" s="253">
        <f>'ELCC Results'!L35</f>
        <v>0.87671597914421995</v>
      </c>
      <c r="G32" s="4" t="s">
        <v>3</v>
      </c>
      <c r="H32" s="19">
        <v>0</v>
      </c>
      <c r="I32" s="17">
        <v>0</v>
      </c>
      <c r="J32" s="17">
        <v>2.0798901759999997</v>
      </c>
      <c r="K32" s="17">
        <v>8.6995406399999986</v>
      </c>
      <c r="L32" s="17">
        <v>8.8595321919999996</v>
      </c>
      <c r="M32" s="17">
        <v>8.3995564799999975</v>
      </c>
      <c r="N32" s="17">
        <v>11.619386463999998</v>
      </c>
      <c r="O32" s="18">
        <v>11.969367983999998</v>
      </c>
      <c r="P32" s="17">
        <v>13.149305680000001</v>
      </c>
      <c r="Q32" s="57">
        <f>M32*C32</f>
        <v>9.8364146085854962</v>
      </c>
      <c r="R32" s="57">
        <f t="shared" ref="R32:T32" si="19">N32*D32</f>
        <v>10.527599981218028</v>
      </c>
      <c r="S32" s="319">
        <f t="shared" si="19"/>
        <v>8.8821679476363187</v>
      </c>
      <c r="T32" s="57">
        <f t="shared" si="19"/>
        <v>11.528206404307854</v>
      </c>
      <c r="U32" s="17">
        <v>11.189409167999997</v>
      </c>
      <c r="V32" s="17">
        <v>8.3295601759999993</v>
      </c>
      <c r="W32" s="17">
        <v>0</v>
      </c>
    </row>
    <row r="33" spans="1:26" x14ac:dyDescent="0.3">
      <c r="A33" s="429"/>
      <c r="B33" s="432"/>
      <c r="C33" s="254">
        <f>'ELCC Results'!I33</f>
        <v>0.6937000759499572</v>
      </c>
      <c r="D33" s="254">
        <f>'ELCC Results'!J33</f>
        <v>0.55342344704947488</v>
      </c>
      <c r="E33" s="254">
        <f>'ELCC Results'!K33</f>
        <v>0.51236402435407213</v>
      </c>
      <c r="F33" s="254">
        <f>'ELCC Results'!L33</f>
        <v>0.71586589958280145</v>
      </c>
      <c r="G33" s="4" t="s">
        <v>2</v>
      </c>
      <c r="H33" s="19">
        <v>0</v>
      </c>
      <c r="I33" s="17">
        <v>0</v>
      </c>
      <c r="J33" s="17">
        <v>0.26146608600000004</v>
      </c>
      <c r="K33" s="17">
        <v>1.9840661820000005</v>
      </c>
      <c r="L33" s="17">
        <v>2.2125743580000004</v>
      </c>
      <c r="M33" s="17">
        <v>2.6608019340000002</v>
      </c>
      <c r="N33" s="17">
        <v>3.2979881939999998</v>
      </c>
      <c r="O33" s="18">
        <v>3.3485236560000002</v>
      </c>
      <c r="P33" s="17">
        <v>3.3045797759999997</v>
      </c>
      <c r="Q33" s="57">
        <f t="shared" ref="Q33:Q34" si="20">M33*C33</f>
        <v>1.8457985037035931</v>
      </c>
      <c r="R33" s="57">
        <f t="shared" ref="R33:R34" si="21">N33*D33</f>
        <v>1.8251839946519521</v>
      </c>
      <c r="S33" s="319">
        <f t="shared" ref="S33:S34" si="22">O33*E33</f>
        <v>1.7156630560329709</v>
      </c>
      <c r="T33" s="57">
        <f t="shared" ref="T33:T34" si="23">P33*F33</f>
        <v>2.3656359740893724</v>
      </c>
      <c r="U33" s="17">
        <v>2.6212524420000003</v>
      </c>
      <c r="V33" s="17">
        <v>1.7028253500000001</v>
      </c>
      <c r="W33" s="17">
        <v>0</v>
      </c>
    </row>
    <row r="34" spans="1:26" x14ac:dyDescent="0.3">
      <c r="A34" s="429"/>
      <c r="B34" s="432"/>
      <c r="C34" s="254">
        <f>'ELCC Results'!I34</f>
        <v>1.1037434686286582</v>
      </c>
      <c r="D34" s="254">
        <f>'ELCC Results'!J34</f>
        <v>0.70761655285948333</v>
      </c>
      <c r="E34" s="254">
        <f>'ELCC Results'!K34</f>
        <v>0.71959310253629916</v>
      </c>
      <c r="F34" s="254">
        <f>'ELCC Results'!L34</f>
        <v>0.92843498968830585</v>
      </c>
      <c r="G34" s="4" t="s">
        <v>1</v>
      </c>
      <c r="H34" s="19">
        <v>0</v>
      </c>
      <c r="I34" s="17">
        <v>0</v>
      </c>
      <c r="J34" s="17">
        <v>2.7766729999999999E-3</v>
      </c>
      <c r="K34" s="17">
        <v>0.63030477100000004</v>
      </c>
      <c r="L34" s="17">
        <v>0.82800388859999996</v>
      </c>
      <c r="M34" s="17">
        <v>1.0679084357999999</v>
      </c>
      <c r="N34" s="17">
        <v>1.3766744734</v>
      </c>
      <c r="O34" s="18">
        <v>1.1445446106000001</v>
      </c>
      <c r="P34" s="17">
        <v>1.1306612456000003</v>
      </c>
      <c r="Q34" s="57">
        <f t="shared" si="20"/>
        <v>1.1786969611076967</v>
      </c>
      <c r="R34" s="57">
        <f t="shared" si="21"/>
        <v>0.97415764527695248</v>
      </c>
      <c r="S34" s="319">
        <f t="shared" si="22"/>
        <v>0.82360640733285451</v>
      </c>
      <c r="T34" s="57">
        <f t="shared" si="23"/>
        <v>1.0497454618996034</v>
      </c>
      <c r="U34" s="17">
        <v>0.62641742879999995</v>
      </c>
      <c r="V34" s="17">
        <v>0.32153873340000005</v>
      </c>
      <c r="W34" s="17">
        <v>0</v>
      </c>
    </row>
    <row r="35" spans="1:26" ht="17.25" customHeight="1" x14ac:dyDescent="0.3">
      <c r="A35" s="430"/>
      <c r="B35" s="433"/>
      <c r="C35" s="326" t="s">
        <v>123</v>
      </c>
      <c r="D35" s="326" t="s">
        <v>123</v>
      </c>
      <c r="E35" s="326" t="s">
        <v>123</v>
      </c>
      <c r="F35" s="264" t="s">
        <v>123</v>
      </c>
      <c r="G35" s="4" t="s">
        <v>0</v>
      </c>
      <c r="H35" s="16">
        <v>0</v>
      </c>
      <c r="I35" s="15">
        <v>0</v>
      </c>
      <c r="J35" s="15">
        <v>2.2999999999999998</v>
      </c>
      <c r="K35" s="15">
        <v>11.3</v>
      </c>
      <c r="L35" s="15">
        <v>11.9</v>
      </c>
      <c r="M35" s="15">
        <v>12.1</v>
      </c>
      <c r="N35" s="15">
        <v>16.3</v>
      </c>
      <c r="O35" s="14">
        <v>16.5</v>
      </c>
      <c r="P35" s="15">
        <v>17.600000000000001</v>
      </c>
      <c r="Q35" s="58">
        <f>SUM(Q32:Q34)</f>
        <v>12.860910073396786</v>
      </c>
      <c r="R35" s="58">
        <f t="shared" ref="R35:T35" si="24">SUM(R32:R34)</f>
        <v>13.326941621146933</v>
      </c>
      <c r="S35" s="55">
        <f t="shared" si="24"/>
        <v>11.421437411002145</v>
      </c>
      <c r="T35" s="58">
        <f t="shared" si="24"/>
        <v>14.943587840296829</v>
      </c>
      <c r="U35" s="15">
        <v>14.4</v>
      </c>
      <c r="V35" s="15">
        <v>10.3</v>
      </c>
      <c r="W35" s="15">
        <v>0</v>
      </c>
    </row>
    <row r="36" spans="1:26" x14ac:dyDescent="0.3">
      <c r="A36" s="434" t="s">
        <v>8</v>
      </c>
      <c r="B36" s="437">
        <v>1</v>
      </c>
      <c r="C36" s="318">
        <f>C32</f>
        <v>1.1710635712738846</v>
      </c>
      <c r="D36" s="318">
        <f t="shared" ref="D36:F36" si="25">D32</f>
        <v>0.90603751014181177</v>
      </c>
      <c r="E36" s="318">
        <f t="shared" si="25"/>
        <v>0.74207493323870732</v>
      </c>
      <c r="F36" s="318">
        <f t="shared" si="25"/>
        <v>0.87671597914421995</v>
      </c>
      <c r="G36" s="22" t="s">
        <v>3</v>
      </c>
      <c r="H36" s="24">
        <v>0</v>
      </c>
      <c r="I36" s="23">
        <v>0</v>
      </c>
      <c r="J36" s="23">
        <v>0</v>
      </c>
      <c r="K36" s="23">
        <v>31.216645448800858</v>
      </c>
      <c r="L36" s="23">
        <v>33.618541397822852</v>
      </c>
      <c r="M36" s="23">
        <v>47.213632383337391</v>
      </c>
      <c r="N36" s="23">
        <v>98.929276714596242</v>
      </c>
      <c r="O36" s="18">
        <v>116.21839760086364</v>
      </c>
      <c r="P36" s="23">
        <v>124.2210036213456</v>
      </c>
      <c r="Q36" s="56">
        <f>M36*C36</f>
        <v>55.290164951643412</v>
      </c>
      <c r="R36" s="56">
        <f t="shared" ref="R36:T36" si="26">N36*D36</f>
        <v>89.633635554623098</v>
      </c>
      <c r="S36" s="319">
        <f t="shared" si="26"/>
        <v>86.24275964077043</v>
      </c>
      <c r="T36" s="56">
        <f t="shared" si="26"/>
        <v>108.90653882016571</v>
      </c>
      <c r="U36" s="23">
        <v>70.31624775485227</v>
      </c>
      <c r="V36" s="23">
        <v>26.047400732911946</v>
      </c>
      <c r="W36" s="23">
        <v>0</v>
      </c>
    </row>
    <row r="37" spans="1:26" x14ac:dyDescent="0.3">
      <c r="A37" s="435"/>
      <c r="B37" s="438"/>
      <c r="C37" s="318">
        <f t="shared" ref="C37:F37" si="27">C33</f>
        <v>0.6937000759499572</v>
      </c>
      <c r="D37" s="318">
        <f t="shared" si="27"/>
        <v>0.55342344704947488</v>
      </c>
      <c r="E37" s="318">
        <f t="shared" si="27"/>
        <v>0.51236402435407213</v>
      </c>
      <c r="F37" s="318">
        <f t="shared" si="27"/>
        <v>0.71586589958280145</v>
      </c>
      <c r="G37" s="22" t="s">
        <v>2</v>
      </c>
      <c r="H37" s="24">
        <v>0</v>
      </c>
      <c r="I37" s="23">
        <v>0</v>
      </c>
      <c r="J37" s="23">
        <v>0</v>
      </c>
      <c r="K37" s="23">
        <v>0.2471661658704761</v>
      </c>
      <c r="L37" s="23">
        <v>1.5353429663718761</v>
      </c>
      <c r="M37" s="23">
        <v>12.227990702704265</v>
      </c>
      <c r="N37" s="23">
        <v>18.016537079312364</v>
      </c>
      <c r="O37" s="18">
        <v>18.364356026215127</v>
      </c>
      <c r="P37" s="23">
        <v>15.456941619244585</v>
      </c>
      <c r="Q37" s="56">
        <f t="shared" ref="Q37:Q38" si="28">M37*C37</f>
        <v>8.4825580791813184</v>
      </c>
      <c r="R37" s="56">
        <f t="shared" ref="R37:R38" si="29">N37*D37</f>
        <v>9.9707740543277268</v>
      </c>
      <c r="S37" s="319">
        <f t="shared" ref="S37:S38" si="30">O37*E37</f>
        <v>9.4092353582625385</v>
      </c>
      <c r="T37" s="56">
        <f t="shared" ref="T37:T38" si="31">P37*F37</f>
        <v>11.065097417059368</v>
      </c>
      <c r="U37" s="23">
        <v>3.9508230485732403</v>
      </c>
      <c r="V37" s="23">
        <v>1.1859744284922833</v>
      </c>
      <c r="W37" s="23">
        <v>0</v>
      </c>
    </row>
    <row r="38" spans="1:26" x14ac:dyDescent="0.3">
      <c r="A38" s="435"/>
      <c r="B38" s="438"/>
      <c r="C38" s="318">
        <f t="shared" ref="C38:F38" si="32">C34</f>
        <v>1.1037434686286582</v>
      </c>
      <c r="D38" s="318">
        <f t="shared" si="32"/>
        <v>0.70761655285948333</v>
      </c>
      <c r="E38" s="318">
        <f t="shared" si="32"/>
        <v>0.71959310253629916</v>
      </c>
      <c r="F38" s="318">
        <f t="shared" si="32"/>
        <v>0.92843498968830585</v>
      </c>
      <c r="G38" s="22" t="s">
        <v>1</v>
      </c>
      <c r="H38" s="24">
        <v>0</v>
      </c>
      <c r="I38" s="23">
        <v>0</v>
      </c>
      <c r="J38" s="23">
        <v>0</v>
      </c>
      <c r="K38" s="23">
        <v>5.1168855222805012E-4</v>
      </c>
      <c r="L38" s="23">
        <v>0.48702681479635235</v>
      </c>
      <c r="M38" s="23">
        <v>5.4104001541940576</v>
      </c>
      <c r="N38" s="23">
        <v>9.0954073911115501</v>
      </c>
      <c r="O38" s="18">
        <v>7.4337390286419467</v>
      </c>
      <c r="P38" s="23">
        <v>5.8700499042760708</v>
      </c>
      <c r="Q38" s="56">
        <f t="shared" si="28"/>
        <v>5.9716938328591764</v>
      </c>
      <c r="R38" s="56">
        <f t="shared" si="29"/>
        <v>6.4360608249510216</v>
      </c>
      <c r="S38" s="319">
        <f t="shared" si="30"/>
        <v>5.3492673310656329</v>
      </c>
      <c r="T38" s="56">
        <f t="shared" si="31"/>
        <v>5.449959722346394</v>
      </c>
      <c r="U38" s="23">
        <v>0</v>
      </c>
      <c r="V38" s="23">
        <v>0</v>
      </c>
      <c r="W38" s="23">
        <v>0</v>
      </c>
    </row>
    <row r="39" spans="1:26" ht="19.2" customHeight="1" x14ac:dyDescent="0.3">
      <c r="A39" s="436"/>
      <c r="B39" s="439"/>
      <c r="C39" s="327" t="s">
        <v>123</v>
      </c>
      <c r="D39" s="327" t="s">
        <v>123</v>
      </c>
      <c r="E39" s="327" t="s">
        <v>123</v>
      </c>
      <c r="F39" s="328" t="s">
        <v>123</v>
      </c>
      <c r="G39" s="22" t="s">
        <v>0</v>
      </c>
      <c r="H39" s="21">
        <v>0</v>
      </c>
      <c r="I39" s="20">
        <v>0</v>
      </c>
      <c r="J39" s="20">
        <v>0</v>
      </c>
      <c r="K39" s="20">
        <v>31.5</v>
      </c>
      <c r="L39" s="20">
        <v>35.6</v>
      </c>
      <c r="M39" s="20">
        <v>64.900000000000006</v>
      </c>
      <c r="N39" s="20">
        <v>126</v>
      </c>
      <c r="O39" s="14">
        <v>142</v>
      </c>
      <c r="P39" s="20">
        <v>145.5</v>
      </c>
      <c r="Q39" s="54">
        <f>SUM(Q36:Q38)</f>
        <v>69.744416863683909</v>
      </c>
      <c r="R39" s="54">
        <f t="shared" ref="R39:T39" si="33">SUM(R36:R38)</f>
        <v>106.04047043390185</v>
      </c>
      <c r="S39" s="55">
        <f t="shared" si="33"/>
        <v>101.0012623300986</v>
      </c>
      <c r="T39" s="54">
        <f t="shared" si="33"/>
        <v>125.42159595957146</v>
      </c>
      <c r="U39" s="20">
        <v>74.3</v>
      </c>
      <c r="V39" s="20">
        <v>27.2</v>
      </c>
      <c r="W39" s="20">
        <v>0</v>
      </c>
    </row>
    <row r="40" spans="1:26" ht="14.25" customHeight="1" x14ac:dyDescent="0.3">
      <c r="A40" s="428" t="s">
        <v>7</v>
      </c>
      <c r="B40" s="431">
        <v>0</v>
      </c>
      <c r="C40" s="253">
        <f>'ELCC Results'!I38</f>
        <v>0.50562363634159679</v>
      </c>
      <c r="D40" s="253">
        <f>'ELCC Results'!J38</f>
        <v>0.47114647486842959</v>
      </c>
      <c r="E40" s="253">
        <f>'ELCC Results'!K38</f>
        <v>0.37547672116433389</v>
      </c>
      <c r="F40" s="253">
        <f>'ELCC Results'!L38</f>
        <v>0.40917361720256135</v>
      </c>
      <c r="G40" s="4" t="s">
        <v>3</v>
      </c>
      <c r="H40" s="19">
        <v>0</v>
      </c>
      <c r="I40" s="17">
        <v>0</v>
      </c>
      <c r="J40" s="17">
        <v>0</v>
      </c>
      <c r="K40" s="17">
        <v>12.451359405734015</v>
      </c>
      <c r="L40" s="17">
        <v>15.014104610507378</v>
      </c>
      <c r="M40" s="17">
        <v>18.7417249904206</v>
      </c>
      <c r="N40" s="17">
        <v>35.650708376050005</v>
      </c>
      <c r="O40" s="18">
        <v>39.277827729478489</v>
      </c>
      <c r="P40" s="17">
        <v>39.432815436335652</v>
      </c>
      <c r="Q40" s="57">
        <f>M40*C40</f>
        <v>9.476259140970642</v>
      </c>
      <c r="R40" s="57">
        <f t="shared" ref="R40:T40" si="34">N40*D40</f>
        <v>16.796705577938354</v>
      </c>
      <c r="S40" s="319">
        <f t="shared" si="34"/>
        <v>14.747909970322135</v>
      </c>
      <c r="T40" s="57">
        <f t="shared" si="34"/>
        <v>16.134867728566455</v>
      </c>
      <c r="U40" s="17">
        <v>26.532691621757955</v>
      </c>
      <c r="V40" s="17">
        <v>16.395181056238528</v>
      </c>
      <c r="W40" s="17">
        <v>0</v>
      </c>
    </row>
    <row r="41" spans="1:26" x14ac:dyDescent="0.3">
      <c r="A41" s="429"/>
      <c r="B41" s="432"/>
      <c r="C41" s="254">
        <f>'ELCC Results'!I36</f>
        <v>0.49377495843444924</v>
      </c>
      <c r="D41" s="254">
        <f>'ELCC Results'!J36</f>
        <v>0.4554806614702977</v>
      </c>
      <c r="E41" s="254">
        <f>'ELCC Results'!K36</f>
        <v>0.37595054067438227</v>
      </c>
      <c r="F41" s="254">
        <f>'ELCC Results'!L36</f>
        <v>0.46916391813166125</v>
      </c>
      <c r="G41" s="4" t="s">
        <v>2</v>
      </c>
      <c r="H41" s="19">
        <v>0</v>
      </c>
      <c r="I41" s="17">
        <v>0</v>
      </c>
      <c r="J41" s="17">
        <v>0</v>
      </c>
      <c r="K41" s="17">
        <v>0</v>
      </c>
      <c r="L41" s="17">
        <v>2.398790819404065</v>
      </c>
      <c r="M41" s="17">
        <v>3.9366500444663699</v>
      </c>
      <c r="N41" s="17">
        <v>6.1439416407388405</v>
      </c>
      <c r="O41" s="18">
        <v>6.2686170786581945</v>
      </c>
      <c r="P41" s="17">
        <v>5.4864058205971507</v>
      </c>
      <c r="Q41" s="57">
        <f t="shared" ref="Q41:Q42" si="35">M41*C41</f>
        <v>1.9438192120773545</v>
      </c>
      <c r="R41" s="57">
        <f t="shared" ref="R41:R42" si="36">N41*D41</f>
        <v>2.7984466025586334</v>
      </c>
      <c r="S41" s="319">
        <f t="shared" ref="S41:S42" si="37">O41*E41</f>
        <v>2.3566899800022147</v>
      </c>
      <c r="T41" s="57">
        <f t="shared" ref="T41:T42" si="38">P41*F41</f>
        <v>2.5740236512517112</v>
      </c>
      <c r="U41" s="17">
        <v>2.8811257697246964</v>
      </c>
      <c r="V41" s="17">
        <v>0</v>
      </c>
      <c r="W41" s="17">
        <v>0</v>
      </c>
    </row>
    <row r="42" spans="1:26" x14ac:dyDescent="0.3">
      <c r="A42" s="429"/>
      <c r="B42" s="432"/>
      <c r="C42" s="254">
        <f>'ELCC Results'!I37</f>
        <v>0.59604854479438951</v>
      </c>
      <c r="D42" s="254">
        <f>'ELCC Results'!J37</f>
        <v>0.55585240177491924</v>
      </c>
      <c r="E42" s="254">
        <f>'ELCC Results'!K37</f>
        <v>0.55688140056978208</v>
      </c>
      <c r="F42" s="254">
        <f>'ELCC Results'!L37</f>
        <v>0.65310285223775288</v>
      </c>
      <c r="G42" s="4" t="s">
        <v>1</v>
      </c>
      <c r="H42" s="19">
        <v>0</v>
      </c>
      <c r="I42" s="17">
        <v>0</v>
      </c>
      <c r="J42" s="17">
        <v>0</v>
      </c>
      <c r="K42" s="17">
        <v>0</v>
      </c>
      <c r="L42" s="17">
        <v>0.39797295194993482</v>
      </c>
      <c r="M42" s="17">
        <v>0.74465710633637516</v>
      </c>
      <c r="N42" s="17">
        <v>1.2624442976001711</v>
      </c>
      <c r="O42" s="18">
        <v>1.0254892720401287</v>
      </c>
      <c r="P42" s="17">
        <v>0.88689887347512408</v>
      </c>
      <c r="Q42" s="57">
        <f t="shared" si="35"/>
        <v>0.44385178460259739</v>
      </c>
      <c r="R42" s="57">
        <f t="shared" si="36"/>
        <v>0.70173269492810597</v>
      </c>
      <c r="S42" s="319">
        <f t="shared" si="37"/>
        <v>0.57107590208299319</v>
      </c>
      <c r="T42" s="57">
        <f t="shared" si="38"/>
        <v>0.57923618391305343</v>
      </c>
      <c r="U42" s="17">
        <v>0</v>
      </c>
      <c r="V42" s="17">
        <v>0</v>
      </c>
      <c r="W42" s="17">
        <v>0</v>
      </c>
    </row>
    <row r="43" spans="1:26" x14ac:dyDescent="0.3">
      <c r="A43" s="430"/>
      <c r="B43" s="433"/>
      <c r="C43" s="326" t="s">
        <v>123</v>
      </c>
      <c r="D43" s="326" t="s">
        <v>123</v>
      </c>
      <c r="E43" s="326" t="s">
        <v>123</v>
      </c>
      <c r="F43" s="264" t="s">
        <v>123</v>
      </c>
      <c r="G43" s="4" t="s">
        <v>0</v>
      </c>
      <c r="H43" s="16">
        <v>0</v>
      </c>
      <c r="I43" s="15">
        <v>0</v>
      </c>
      <c r="J43" s="15">
        <v>0</v>
      </c>
      <c r="K43" s="15">
        <v>12.4</v>
      </c>
      <c r="L43" s="15">
        <v>17.8</v>
      </c>
      <c r="M43" s="15">
        <v>23.4</v>
      </c>
      <c r="N43" s="15">
        <v>43</v>
      </c>
      <c r="O43" s="14">
        <v>46.6</v>
      </c>
      <c r="P43" s="15">
        <v>46</v>
      </c>
      <c r="Q43" s="58">
        <f>SUM(Q40:Q42)</f>
        <v>11.863930137650593</v>
      </c>
      <c r="R43" s="58">
        <f t="shared" ref="R43:T43" si="39">SUM(R40:R42)</f>
        <v>20.296884875425093</v>
      </c>
      <c r="S43" s="55">
        <f t="shared" si="39"/>
        <v>17.675675852407341</v>
      </c>
      <c r="T43" s="58">
        <f t="shared" si="39"/>
        <v>19.288127563731219</v>
      </c>
      <c r="U43" s="15">
        <v>29.4</v>
      </c>
      <c r="V43" s="15">
        <v>16.399999999999999</v>
      </c>
      <c r="W43" s="15">
        <v>0</v>
      </c>
      <c r="Y43" s="29"/>
      <c r="Z43" s="29"/>
    </row>
    <row r="44" spans="1:26" s="314" customFormat="1" x14ac:dyDescent="0.3">
      <c r="A44" s="310" t="s">
        <v>56</v>
      </c>
      <c r="B44" s="311"/>
      <c r="C44" s="312">
        <f>'ELCC Results'!I39</f>
        <v>0.85087514899957262</v>
      </c>
      <c r="D44" s="312">
        <f>'ELCC Results'!J39</f>
        <v>0.85087514899957262</v>
      </c>
      <c r="E44" s="312">
        <f>'ELCC Results'!K39</f>
        <v>0.85087514899957262</v>
      </c>
      <c r="F44" s="312">
        <f>'ELCC Results'!L39</f>
        <v>0.79769545218709936</v>
      </c>
      <c r="G44" s="313"/>
      <c r="H44" s="59"/>
      <c r="I44" s="60"/>
      <c r="J44" s="60"/>
      <c r="K44" s="60"/>
      <c r="L44" s="60"/>
      <c r="M44" s="60"/>
      <c r="N44" s="60"/>
      <c r="O44" s="60"/>
      <c r="P44" s="60"/>
      <c r="Q44" s="60"/>
      <c r="R44" s="60"/>
      <c r="S44" s="60"/>
      <c r="T44" s="60"/>
      <c r="U44" s="60"/>
      <c r="V44" s="60"/>
      <c r="W44" s="60"/>
      <c r="Y44" s="315"/>
      <c r="Z44" s="315"/>
    </row>
    <row r="45" spans="1:26" x14ac:dyDescent="0.3">
      <c r="A45" s="446" t="s">
        <v>120</v>
      </c>
      <c r="B45" s="447"/>
      <c r="C45" s="331" t="s">
        <v>123</v>
      </c>
      <c r="D45" s="331" t="s">
        <v>123</v>
      </c>
      <c r="E45" s="331" t="s">
        <v>123</v>
      </c>
      <c r="F45" s="331" t="s">
        <v>123</v>
      </c>
      <c r="G45" s="2" t="s">
        <v>3</v>
      </c>
      <c r="H45" s="13">
        <v>377.93</v>
      </c>
      <c r="I45" s="13">
        <v>407.35</v>
      </c>
      <c r="J45" s="13">
        <v>383.09</v>
      </c>
      <c r="K45" s="13">
        <v>437.42</v>
      </c>
      <c r="L45" s="13">
        <v>437.91</v>
      </c>
      <c r="M45" s="13">
        <v>465.36</v>
      </c>
      <c r="N45" s="13">
        <v>519.74</v>
      </c>
      <c r="O45" s="14">
        <v>555.11</v>
      </c>
      <c r="P45" s="13">
        <v>564.55999999999995</v>
      </c>
      <c r="Q45" s="61" t="s">
        <v>127</v>
      </c>
      <c r="R45" s="61" t="s">
        <v>127</v>
      </c>
      <c r="S45" s="55" t="s">
        <v>127</v>
      </c>
      <c r="T45" s="61" t="s">
        <v>127</v>
      </c>
      <c r="U45" s="13">
        <v>489.42</v>
      </c>
      <c r="V45" s="13">
        <v>439.01</v>
      </c>
      <c r="W45" s="13">
        <v>355.79</v>
      </c>
    </row>
    <row r="46" spans="1:26" x14ac:dyDescent="0.3">
      <c r="A46" s="448"/>
      <c r="B46" s="449"/>
      <c r="C46" s="331" t="s">
        <v>123</v>
      </c>
      <c r="D46" s="331" t="s">
        <v>123</v>
      </c>
      <c r="E46" s="331" t="s">
        <v>123</v>
      </c>
      <c r="F46" s="331" t="s">
        <v>123</v>
      </c>
      <c r="G46" s="2" t="s">
        <v>2</v>
      </c>
      <c r="H46" s="13">
        <v>80.03</v>
      </c>
      <c r="I46" s="13">
        <v>81.28</v>
      </c>
      <c r="J46" s="13">
        <v>75.94</v>
      </c>
      <c r="K46" s="13">
        <v>91.49</v>
      </c>
      <c r="L46" s="13">
        <v>105.33</v>
      </c>
      <c r="M46" s="13">
        <v>126.17</v>
      </c>
      <c r="N46" s="13">
        <v>131.19</v>
      </c>
      <c r="O46" s="14">
        <v>134.52000000000001</v>
      </c>
      <c r="P46" s="13">
        <v>122.29</v>
      </c>
      <c r="Q46" s="61" t="s">
        <v>127</v>
      </c>
      <c r="R46" s="61" t="s">
        <v>127</v>
      </c>
      <c r="S46" s="55" t="s">
        <v>127</v>
      </c>
      <c r="T46" s="61" t="s">
        <v>127</v>
      </c>
      <c r="U46" s="13">
        <v>99.52</v>
      </c>
      <c r="V46" s="13">
        <v>90.71</v>
      </c>
      <c r="W46" s="13">
        <v>80.09</v>
      </c>
    </row>
    <row r="47" spans="1:26" x14ac:dyDescent="0.3">
      <c r="A47" s="448"/>
      <c r="B47" s="449"/>
      <c r="C47" s="331" t="s">
        <v>123</v>
      </c>
      <c r="D47" s="331" t="s">
        <v>123</v>
      </c>
      <c r="E47" s="331" t="s">
        <v>123</v>
      </c>
      <c r="F47" s="331" t="s">
        <v>123</v>
      </c>
      <c r="G47" s="2" t="s">
        <v>1</v>
      </c>
      <c r="H47" s="13">
        <v>71.55</v>
      </c>
      <c r="I47" s="13">
        <v>76.430000000000007</v>
      </c>
      <c r="J47" s="13">
        <v>75.02</v>
      </c>
      <c r="K47" s="13">
        <v>94.66</v>
      </c>
      <c r="L47" s="13">
        <v>94.06</v>
      </c>
      <c r="M47" s="13">
        <v>97.66</v>
      </c>
      <c r="N47" s="13">
        <v>100.72</v>
      </c>
      <c r="O47" s="14">
        <v>98.7</v>
      </c>
      <c r="P47" s="13">
        <v>106.56</v>
      </c>
      <c r="Q47" s="61" t="s">
        <v>127</v>
      </c>
      <c r="R47" s="61" t="s">
        <v>127</v>
      </c>
      <c r="S47" s="55" t="s">
        <v>127</v>
      </c>
      <c r="T47" s="61" t="s">
        <v>127</v>
      </c>
      <c r="U47" s="13">
        <v>97.55</v>
      </c>
      <c r="V47" s="13">
        <v>91.4</v>
      </c>
      <c r="W47" s="13">
        <v>83.03</v>
      </c>
    </row>
    <row r="48" spans="1:26" x14ac:dyDescent="0.3">
      <c r="A48" s="450"/>
      <c r="B48" s="451"/>
      <c r="C48" s="331" t="s">
        <v>123</v>
      </c>
      <c r="D48" s="331" t="s">
        <v>123</v>
      </c>
      <c r="E48" s="331" t="s">
        <v>123</v>
      </c>
      <c r="F48" s="331" t="s">
        <v>123</v>
      </c>
      <c r="G48" s="2" t="s">
        <v>0</v>
      </c>
      <c r="H48" s="13">
        <f t="shared" ref="H48:W48" si="40">SUM(H15,H19,H23,H27,H31,H35,H39,H43)</f>
        <v>529.50000000000011</v>
      </c>
      <c r="I48" s="13">
        <f t="shared" si="40"/>
        <v>565.10000000000014</v>
      </c>
      <c r="J48" s="13">
        <f t="shared" si="40"/>
        <v>534</v>
      </c>
      <c r="K48" s="13">
        <f t="shared" si="40"/>
        <v>623.5</v>
      </c>
      <c r="L48" s="13">
        <f t="shared" si="40"/>
        <v>637.29999999999995</v>
      </c>
      <c r="M48" s="13">
        <f t="shared" ref="M48:P48" si="41">SUM(M15,M19,M23,M27,M31,M35,M39,M43)</f>
        <v>689.19999999999982</v>
      </c>
      <c r="N48" s="13">
        <f t="shared" si="41"/>
        <v>751.5999999999998</v>
      </c>
      <c r="O48" s="14">
        <f t="shared" si="41"/>
        <v>788.3</v>
      </c>
      <c r="P48" s="13">
        <f t="shared" si="41"/>
        <v>793.6</v>
      </c>
      <c r="Q48" s="61" t="s">
        <v>127</v>
      </c>
      <c r="R48" s="61" t="s">
        <v>127</v>
      </c>
      <c r="S48" s="55" t="s">
        <v>127</v>
      </c>
      <c r="T48" s="61" t="s">
        <v>127</v>
      </c>
      <c r="U48" s="13">
        <f t="shared" si="40"/>
        <v>686.49999999999977</v>
      </c>
      <c r="V48" s="13">
        <f t="shared" si="40"/>
        <v>620.9</v>
      </c>
      <c r="W48" s="13">
        <f t="shared" si="40"/>
        <v>518.90000000000009</v>
      </c>
    </row>
    <row r="49" spans="1:23" x14ac:dyDescent="0.3">
      <c r="A49" s="12"/>
      <c r="B49" s="11"/>
      <c r="C49" s="11"/>
      <c r="D49" s="11"/>
      <c r="E49" s="11"/>
      <c r="F49" s="303"/>
      <c r="G49" s="11"/>
      <c r="H49" s="9"/>
      <c r="I49" s="9"/>
      <c r="J49" s="9"/>
      <c r="K49" s="9"/>
      <c r="L49" s="9"/>
      <c r="M49" s="9"/>
      <c r="N49" s="9"/>
      <c r="O49" s="9"/>
      <c r="P49" s="9"/>
      <c r="Q49" s="9"/>
      <c r="R49" s="9"/>
      <c r="S49" s="10"/>
      <c r="T49" s="9"/>
      <c r="U49" s="9"/>
      <c r="V49" s="9"/>
      <c r="W49" s="9"/>
    </row>
    <row r="50" spans="1:23" s="172" customFormat="1" ht="31.2" x14ac:dyDescent="0.3">
      <c r="A50" s="8" t="s">
        <v>98</v>
      </c>
      <c r="B50" s="7" t="s">
        <v>6</v>
      </c>
      <c r="C50" s="7"/>
      <c r="D50" s="7"/>
      <c r="E50" s="7"/>
      <c r="F50" s="296"/>
      <c r="G50" s="7" t="s">
        <v>5</v>
      </c>
      <c r="H50" s="6">
        <v>44580</v>
      </c>
      <c r="I50" s="5">
        <v>44611</v>
      </c>
      <c r="J50" s="5">
        <v>44639</v>
      </c>
      <c r="K50" s="5">
        <v>44670</v>
      </c>
      <c r="L50" s="5">
        <v>44700</v>
      </c>
      <c r="M50" s="5"/>
      <c r="N50" s="5"/>
      <c r="O50" s="5"/>
      <c r="P50" s="5"/>
      <c r="Q50" s="5">
        <v>44731</v>
      </c>
      <c r="R50" s="5">
        <v>44761</v>
      </c>
      <c r="S50" s="5">
        <v>44792</v>
      </c>
      <c r="T50" s="5">
        <v>44823</v>
      </c>
      <c r="U50" s="5">
        <v>44853</v>
      </c>
      <c r="V50" s="5">
        <v>44884</v>
      </c>
      <c r="W50" s="5">
        <v>44914</v>
      </c>
    </row>
    <row r="51" spans="1:23" ht="17.25" customHeight="1" x14ac:dyDescent="0.3">
      <c r="A51" s="434" t="s">
        <v>119</v>
      </c>
      <c r="B51" s="437">
        <v>0</v>
      </c>
      <c r="C51" s="214"/>
      <c r="D51" s="214"/>
      <c r="E51" s="214"/>
      <c r="F51" s="300"/>
      <c r="G51" s="22" t="s">
        <v>3</v>
      </c>
      <c r="H51" s="167">
        <v>0</v>
      </c>
      <c r="I51" s="165">
        <v>0</v>
      </c>
      <c r="J51" s="165">
        <v>0</v>
      </c>
      <c r="K51" s="165">
        <v>0</v>
      </c>
      <c r="L51" s="165">
        <v>0</v>
      </c>
      <c r="M51" s="165"/>
      <c r="N51" s="165"/>
      <c r="O51" s="165"/>
      <c r="P51" s="165"/>
      <c r="Q51" s="165">
        <v>0</v>
      </c>
      <c r="R51" s="165">
        <v>0</v>
      </c>
      <c r="S51" s="166">
        <v>0</v>
      </c>
      <c r="T51" s="165">
        <v>0</v>
      </c>
      <c r="U51" s="165">
        <v>0</v>
      </c>
      <c r="V51" s="165">
        <v>0</v>
      </c>
      <c r="W51" s="165">
        <v>0</v>
      </c>
    </row>
    <row r="52" spans="1:23" x14ac:dyDescent="0.3">
      <c r="A52" s="435"/>
      <c r="B52" s="438"/>
      <c r="C52" s="215"/>
      <c r="D52" s="215"/>
      <c r="E52" s="215"/>
      <c r="F52" s="301"/>
      <c r="G52" s="22" t="s">
        <v>2</v>
      </c>
      <c r="H52" s="167">
        <v>0</v>
      </c>
      <c r="I52" s="165">
        <v>0</v>
      </c>
      <c r="J52" s="165">
        <v>0</v>
      </c>
      <c r="K52" s="165">
        <v>0</v>
      </c>
      <c r="L52" s="165">
        <v>0</v>
      </c>
      <c r="M52" s="165"/>
      <c r="N52" s="165"/>
      <c r="O52" s="165"/>
      <c r="P52" s="165"/>
      <c r="Q52" s="165">
        <v>0</v>
      </c>
      <c r="R52" s="165">
        <v>0</v>
      </c>
      <c r="S52" s="166">
        <v>0</v>
      </c>
      <c r="T52" s="165">
        <v>0</v>
      </c>
      <c r="U52" s="165">
        <v>0</v>
      </c>
      <c r="V52" s="165">
        <v>0</v>
      </c>
      <c r="W52" s="165">
        <v>0</v>
      </c>
    </row>
    <row r="53" spans="1:23" x14ac:dyDescent="0.3">
      <c r="A53" s="435"/>
      <c r="B53" s="438"/>
      <c r="C53" s="215"/>
      <c r="D53" s="215"/>
      <c r="E53" s="215"/>
      <c r="F53" s="301"/>
      <c r="G53" s="22" t="s">
        <v>1</v>
      </c>
      <c r="H53" s="167">
        <v>0</v>
      </c>
      <c r="I53" s="165">
        <v>0</v>
      </c>
      <c r="J53" s="165">
        <v>0</v>
      </c>
      <c r="K53" s="165">
        <v>0</v>
      </c>
      <c r="L53" s="165">
        <v>0</v>
      </c>
      <c r="M53" s="165"/>
      <c r="N53" s="165"/>
      <c r="O53" s="165"/>
      <c r="P53" s="165"/>
      <c r="Q53" s="165">
        <v>0</v>
      </c>
      <c r="R53" s="165">
        <v>0</v>
      </c>
      <c r="S53" s="166">
        <v>0</v>
      </c>
      <c r="T53" s="165">
        <v>0</v>
      </c>
      <c r="U53" s="165">
        <v>0</v>
      </c>
      <c r="V53" s="165">
        <v>0</v>
      </c>
      <c r="W53" s="165">
        <v>0</v>
      </c>
    </row>
    <row r="54" spans="1:23" ht="16.2" customHeight="1" x14ac:dyDescent="0.3">
      <c r="A54" s="436"/>
      <c r="B54" s="439"/>
      <c r="C54" s="216"/>
      <c r="D54" s="216"/>
      <c r="E54" s="216"/>
      <c r="F54" s="302"/>
      <c r="G54" s="22" t="s">
        <v>0</v>
      </c>
      <c r="H54" s="164">
        <v>0</v>
      </c>
      <c r="I54" s="163">
        <v>0</v>
      </c>
      <c r="J54" s="163">
        <v>0</v>
      </c>
      <c r="K54" s="163">
        <v>0</v>
      </c>
      <c r="L54" s="163">
        <v>0</v>
      </c>
      <c r="M54" s="163"/>
      <c r="N54" s="163"/>
      <c r="O54" s="163"/>
      <c r="P54" s="163"/>
      <c r="Q54" s="163">
        <v>0</v>
      </c>
      <c r="R54" s="163">
        <v>0</v>
      </c>
      <c r="S54" s="162">
        <v>0</v>
      </c>
      <c r="T54" s="163">
        <v>0</v>
      </c>
      <c r="U54" s="163">
        <v>0</v>
      </c>
      <c r="V54" s="163">
        <v>0</v>
      </c>
      <c r="W54" s="163">
        <v>0</v>
      </c>
    </row>
    <row r="55" spans="1:23" x14ac:dyDescent="0.3">
      <c r="A55" s="428" t="s">
        <v>118</v>
      </c>
      <c r="B55" s="431">
        <v>0</v>
      </c>
      <c r="C55" s="217"/>
      <c r="D55" s="217"/>
      <c r="E55" s="217"/>
      <c r="F55" s="297"/>
      <c r="G55" s="4" t="s">
        <v>3</v>
      </c>
      <c r="H55" s="171">
        <v>7.0829249880376484</v>
      </c>
      <c r="I55" s="170">
        <v>7.0814711691242662</v>
      </c>
      <c r="J55" s="170">
        <v>7.126575194279785</v>
      </c>
      <c r="K55" s="170">
        <v>7.7099524681308962</v>
      </c>
      <c r="L55" s="170">
        <v>7.8722082093714834</v>
      </c>
      <c r="M55" s="170"/>
      <c r="N55" s="170"/>
      <c r="O55" s="170"/>
      <c r="P55" s="170"/>
      <c r="Q55" s="170">
        <v>7.6082948696887014</v>
      </c>
      <c r="R55" s="170">
        <v>7.5786684594616629</v>
      </c>
      <c r="S55" s="166">
        <v>7.6765483407950335</v>
      </c>
      <c r="T55" s="170">
        <v>7.6661112517477425</v>
      </c>
      <c r="U55" s="170">
        <v>8.1387841040162705</v>
      </c>
      <c r="V55" s="170">
        <v>7.3073578658342599</v>
      </c>
      <c r="W55" s="170">
        <v>7.0804448407378811</v>
      </c>
    </row>
    <row r="56" spans="1:23" x14ac:dyDescent="0.3">
      <c r="A56" s="429"/>
      <c r="B56" s="432"/>
      <c r="C56" s="218"/>
      <c r="D56" s="218"/>
      <c r="E56" s="218"/>
      <c r="F56" s="298"/>
      <c r="G56" s="3" t="s">
        <v>2</v>
      </c>
      <c r="H56" s="460" t="s">
        <v>4</v>
      </c>
      <c r="I56" s="461"/>
      <c r="J56" s="461"/>
      <c r="K56" s="461"/>
      <c r="L56" s="461"/>
      <c r="M56" s="461"/>
      <c r="N56" s="461"/>
      <c r="O56" s="461"/>
      <c r="P56" s="461"/>
      <c r="Q56" s="461"/>
      <c r="R56" s="461"/>
      <c r="S56" s="461"/>
      <c r="T56" s="461"/>
      <c r="U56" s="461"/>
      <c r="V56" s="461"/>
      <c r="W56" s="462"/>
    </row>
    <row r="57" spans="1:23" x14ac:dyDescent="0.3">
      <c r="A57" s="429"/>
      <c r="B57" s="432"/>
      <c r="C57" s="218"/>
      <c r="D57" s="218"/>
      <c r="E57" s="218"/>
      <c r="F57" s="298"/>
      <c r="G57" s="3" t="s">
        <v>1</v>
      </c>
      <c r="H57" s="463"/>
      <c r="I57" s="464"/>
      <c r="J57" s="464"/>
      <c r="K57" s="464"/>
      <c r="L57" s="464"/>
      <c r="M57" s="464"/>
      <c r="N57" s="464"/>
      <c r="O57" s="464"/>
      <c r="P57" s="464"/>
      <c r="Q57" s="464"/>
      <c r="R57" s="464"/>
      <c r="S57" s="464"/>
      <c r="T57" s="464"/>
      <c r="U57" s="464"/>
      <c r="V57" s="464"/>
      <c r="W57" s="465"/>
    </row>
    <row r="58" spans="1:23" ht="15" customHeight="1" x14ac:dyDescent="0.3">
      <c r="A58" s="430"/>
      <c r="B58" s="433"/>
      <c r="C58" s="219"/>
      <c r="D58" s="219"/>
      <c r="E58" s="219"/>
      <c r="F58" s="299"/>
      <c r="G58" s="4" t="s">
        <v>0</v>
      </c>
      <c r="H58" s="169">
        <v>8.1</v>
      </c>
      <c r="I58" s="169">
        <v>8.1</v>
      </c>
      <c r="J58" s="169">
        <v>8.1</v>
      </c>
      <c r="K58" s="168">
        <v>8.8000000000000007</v>
      </c>
      <c r="L58" s="168">
        <v>9</v>
      </c>
      <c r="M58" s="168"/>
      <c r="N58" s="168"/>
      <c r="O58" s="168"/>
      <c r="P58" s="168"/>
      <c r="Q58" s="168">
        <v>8.6999999999999993</v>
      </c>
      <c r="R58" s="168">
        <v>8.6</v>
      </c>
      <c r="S58" s="162">
        <v>8.6999999999999993</v>
      </c>
      <c r="T58" s="168">
        <v>8.6999999999999993</v>
      </c>
      <c r="U58" s="168">
        <v>9.3000000000000007</v>
      </c>
      <c r="V58" s="168">
        <v>8.3000000000000007</v>
      </c>
      <c r="W58" s="168">
        <v>8.1</v>
      </c>
    </row>
    <row r="59" spans="1:23" x14ac:dyDescent="0.3">
      <c r="A59" s="434" t="s">
        <v>117</v>
      </c>
      <c r="B59" s="437">
        <v>0</v>
      </c>
      <c r="C59" s="214"/>
      <c r="D59" s="214"/>
      <c r="E59" s="214"/>
      <c r="F59" s="300"/>
      <c r="G59" s="22" t="s">
        <v>3</v>
      </c>
      <c r="H59" s="167">
        <v>0.11213958740234417</v>
      </c>
      <c r="I59" s="165">
        <v>6.8841094970703051E-2</v>
      </c>
      <c r="J59" s="165">
        <v>0.25170776367187475</v>
      </c>
      <c r="K59" s="165">
        <v>0.29913013610839878</v>
      </c>
      <c r="L59" s="165">
        <v>0.26146243286132725</v>
      </c>
      <c r="M59" s="165"/>
      <c r="N59" s="165"/>
      <c r="O59" s="165"/>
      <c r="P59" s="165"/>
      <c r="Q59" s="165">
        <v>0.65359335937499985</v>
      </c>
      <c r="R59" s="165">
        <v>-3.4014404296875078E-2</v>
      </c>
      <c r="S59" s="166">
        <v>-0.20471381835937522</v>
      </c>
      <c r="T59" s="165">
        <v>-0.35522830352783219</v>
      </c>
      <c r="U59" s="165">
        <v>0.24254168701171891</v>
      </c>
      <c r="V59" s="165">
        <v>6.5563479614258041E-2</v>
      </c>
      <c r="W59" s="165">
        <v>1.071639404296878E-2</v>
      </c>
    </row>
    <row r="60" spans="1:23" x14ac:dyDescent="0.3">
      <c r="A60" s="435"/>
      <c r="B60" s="438"/>
      <c r="C60" s="215"/>
      <c r="D60" s="215"/>
      <c r="E60" s="215"/>
      <c r="F60" s="301"/>
      <c r="G60" s="3" t="s">
        <v>2</v>
      </c>
      <c r="H60" s="466" t="s">
        <v>4</v>
      </c>
      <c r="I60" s="467"/>
      <c r="J60" s="467"/>
      <c r="K60" s="467"/>
      <c r="L60" s="467"/>
      <c r="M60" s="467"/>
      <c r="N60" s="467"/>
      <c r="O60" s="467"/>
      <c r="P60" s="467"/>
      <c r="Q60" s="467"/>
      <c r="R60" s="467"/>
      <c r="S60" s="467"/>
      <c r="T60" s="467"/>
      <c r="U60" s="467"/>
      <c r="V60" s="467"/>
      <c r="W60" s="468"/>
    </row>
    <row r="61" spans="1:23" x14ac:dyDescent="0.3">
      <c r="A61" s="435"/>
      <c r="B61" s="438"/>
      <c r="C61" s="215"/>
      <c r="D61" s="215"/>
      <c r="E61" s="215"/>
      <c r="F61" s="301"/>
      <c r="G61" s="3" t="s">
        <v>1</v>
      </c>
      <c r="H61" s="469"/>
      <c r="I61" s="470"/>
      <c r="J61" s="470"/>
      <c r="K61" s="470"/>
      <c r="L61" s="470"/>
      <c r="M61" s="470"/>
      <c r="N61" s="470"/>
      <c r="O61" s="470"/>
      <c r="P61" s="470"/>
      <c r="Q61" s="470"/>
      <c r="R61" s="470"/>
      <c r="S61" s="470"/>
      <c r="T61" s="470"/>
      <c r="U61" s="470"/>
      <c r="V61" s="470"/>
      <c r="W61" s="471"/>
    </row>
    <row r="62" spans="1:23" ht="14.25" customHeight="1" x14ac:dyDescent="0.3">
      <c r="A62" s="436"/>
      <c r="B62" s="439"/>
      <c r="C62" s="216"/>
      <c r="D62" s="216"/>
      <c r="E62" s="216"/>
      <c r="F62" s="302"/>
      <c r="G62" s="22" t="s">
        <v>0</v>
      </c>
      <c r="H62" s="164">
        <v>0.1</v>
      </c>
      <c r="I62" s="163">
        <v>0.1</v>
      </c>
      <c r="J62" s="163">
        <v>0.2</v>
      </c>
      <c r="K62" s="163">
        <v>0.3</v>
      </c>
      <c r="L62" s="163">
        <v>0.3</v>
      </c>
      <c r="M62" s="163"/>
      <c r="N62" s="163"/>
      <c r="O62" s="163"/>
      <c r="P62" s="163"/>
      <c r="Q62" s="163">
        <v>0.6</v>
      </c>
      <c r="R62" s="163">
        <v>0</v>
      </c>
      <c r="S62" s="162">
        <v>-0.2</v>
      </c>
      <c r="T62" s="163">
        <v>-0.3</v>
      </c>
      <c r="U62" s="163">
        <v>0.2</v>
      </c>
      <c r="V62" s="163">
        <v>0.1</v>
      </c>
      <c r="W62" s="163">
        <v>0</v>
      </c>
    </row>
    <row r="63" spans="1:23" ht="18" customHeight="1" x14ac:dyDescent="0.3">
      <c r="A63" s="452" t="s">
        <v>85</v>
      </c>
      <c r="B63" s="453"/>
      <c r="C63" s="211"/>
      <c r="D63" s="211"/>
      <c r="E63" s="211"/>
      <c r="F63" s="304"/>
      <c r="G63" s="2" t="s">
        <v>3</v>
      </c>
      <c r="H63" s="161">
        <f t="shared" ref="H63:W63" si="42">SUM(H51,H55,H59)</f>
        <v>7.1950645754399929</v>
      </c>
      <c r="I63" s="161">
        <f t="shared" si="42"/>
        <v>7.1503122640949694</v>
      </c>
      <c r="J63" s="161">
        <f t="shared" si="42"/>
        <v>7.3782829579516598</v>
      </c>
      <c r="K63" s="161">
        <f t="shared" si="42"/>
        <v>8.0090826042392944</v>
      </c>
      <c r="L63" s="161">
        <f t="shared" si="42"/>
        <v>8.1336706422328113</v>
      </c>
      <c r="M63" s="161"/>
      <c r="N63" s="161"/>
      <c r="O63" s="161"/>
      <c r="P63" s="161"/>
      <c r="Q63" s="161">
        <f t="shared" si="42"/>
        <v>8.2618882290637004</v>
      </c>
      <c r="R63" s="161">
        <f t="shared" si="42"/>
        <v>7.5446540551647878</v>
      </c>
      <c r="S63" s="162">
        <f t="shared" si="42"/>
        <v>7.4718345224356586</v>
      </c>
      <c r="T63" s="161">
        <f t="shared" si="42"/>
        <v>7.31088294821991</v>
      </c>
      <c r="U63" s="161">
        <f t="shared" si="42"/>
        <v>8.3813257910279901</v>
      </c>
      <c r="V63" s="161">
        <f t="shared" si="42"/>
        <v>7.3729213454485176</v>
      </c>
      <c r="W63" s="161">
        <f t="shared" si="42"/>
        <v>7.0911612347808495</v>
      </c>
    </row>
    <row r="64" spans="1:23" x14ac:dyDescent="0.3">
      <c r="A64" s="454"/>
      <c r="B64" s="455"/>
      <c r="C64" s="212"/>
      <c r="D64" s="212"/>
      <c r="E64" s="212"/>
      <c r="F64" s="305"/>
      <c r="G64" s="2" t="s">
        <v>2</v>
      </c>
      <c r="H64" s="161">
        <v>0.23</v>
      </c>
      <c r="I64" s="161">
        <v>0.23</v>
      </c>
      <c r="J64" s="161">
        <v>0.23</v>
      </c>
      <c r="K64" s="161">
        <v>0.25</v>
      </c>
      <c r="L64" s="161">
        <v>0.26</v>
      </c>
      <c r="M64" s="161"/>
      <c r="N64" s="161"/>
      <c r="O64" s="161"/>
      <c r="P64" s="161"/>
      <c r="Q64" s="161">
        <v>0.26</v>
      </c>
      <c r="R64" s="161">
        <v>0.28000000000000003</v>
      </c>
      <c r="S64" s="162">
        <v>0.28999999999999998</v>
      </c>
      <c r="T64" s="161">
        <v>0.28999999999999998</v>
      </c>
      <c r="U64" s="161">
        <v>0.26</v>
      </c>
      <c r="V64" s="161">
        <v>0.24</v>
      </c>
      <c r="W64" s="161">
        <v>0.23</v>
      </c>
    </row>
    <row r="65" spans="1:23" x14ac:dyDescent="0.3">
      <c r="A65" s="454"/>
      <c r="B65" s="455"/>
      <c r="C65" s="212"/>
      <c r="D65" s="212"/>
      <c r="E65" s="212"/>
      <c r="F65" s="305"/>
      <c r="G65" s="2" t="s">
        <v>1</v>
      </c>
      <c r="H65" s="161">
        <v>0.75</v>
      </c>
      <c r="I65" s="161">
        <v>75</v>
      </c>
      <c r="J65" s="161">
        <v>0.76</v>
      </c>
      <c r="K65" s="161">
        <v>0.82</v>
      </c>
      <c r="L65" s="161" t="s">
        <v>116</v>
      </c>
      <c r="M65" s="161"/>
      <c r="N65" s="161"/>
      <c r="O65" s="161"/>
      <c r="P65" s="161"/>
      <c r="Q65" s="161">
        <v>0.8</v>
      </c>
      <c r="R65" s="161">
        <v>0.79</v>
      </c>
      <c r="S65" s="162">
        <v>0.8</v>
      </c>
      <c r="T65" s="161">
        <v>0.8</v>
      </c>
      <c r="U65" s="161">
        <v>0.86</v>
      </c>
      <c r="V65" s="161">
        <v>0.78</v>
      </c>
      <c r="W65" s="161">
        <v>0.75</v>
      </c>
    </row>
    <row r="66" spans="1:23" ht="18" customHeight="1" x14ac:dyDescent="0.3">
      <c r="A66" s="456"/>
      <c r="B66" s="457"/>
      <c r="C66" s="213"/>
      <c r="D66" s="213"/>
      <c r="E66" s="213"/>
      <c r="F66" s="306"/>
      <c r="G66" s="2" t="s">
        <v>0</v>
      </c>
      <c r="H66" s="161">
        <f t="shared" ref="H66:W66" si="43">SUM(H54,H58,H62)</f>
        <v>8.1999999999999993</v>
      </c>
      <c r="I66" s="161">
        <f t="shared" si="43"/>
        <v>8.1999999999999993</v>
      </c>
      <c r="J66" s="161">
        <f t="shared" si="43"/>
        <v>8.2999999999999989</v>
      </c>
      <c r="K66" s="161">
        <f t="shared" si="43"/>
        <v>9.1000000000000014</v>
      </c>
      <c r="L66" s="161">
        <f t="shared" si="43"/>
        <v>9.3000000000000007</v>
      </c>
      <c r="M66" s="161"/>
      <c r="N66" s="161"/>
      <c r="O66" s="161"/>
      <c r="P66" s="161"/>
      <c r="Q66" s="161">
        <f t="shared" si="43"/>
        <v>9.2999999999999989</v>
      </c>
      <c r="R66" s="161">
        <f t="shared" si="43"/>
        <v>8.6</v>
      </c>
      <c r="S66" s="162">
        <f t="shared" si="43"/>
        <v>8.5</v>
      </c>
      <c r="T66" s="161">
        <f t="shared" si="43"/>
        <v>8.3999999999999986</v>
      </c>
      <c r="U66" s="161">
        <f t="shared" si="43"/>
        <v>9.5</v>
      </c>
      <c r="V66" s="161">
        <f t="shared" si="43"/>
        <v>8.4</v>
      </c>
      <c r="W66" s="161">
        <f t="shared" si="43"/>
        <v>8.1</v>
      </c>
    </row>
    <row r="67" spans="1:23" x14ac:dyDescent="0.3">
      <c r="A67" s="160"/>
      <c r="B67" s="159"/>
      <c r="C67" s="159"/>
      <c r="D67" s="159"/>
      <c r="E67" s="159"/>
      <c r="F67" s="307"/>
      <c r="G67" s="159"/>
      <c r="H67" s="157"/>
      <c r="I67" s="157"/>
      <c r="J67" s="157"/>
      <c r="K67" s="157"/>
      <c r="L67" s="157"/>
      <c r="M67" s="157"/>
      <c r="N67" s="157"/>
      <c r="O67" s="157"/>
      <c r="P67" s="157"/>
      <c r="Q67" s="157"/>
      <c r="R67" s="157"/>
      <c r="S67" s="158"/>
      <c r="T67" s="157"/>
      <c r="U67" s="157"/>
      <c r="V67" s="157"/>
      <c r="W67" s="157"/>
    </row>
    <row r="68" spans="1:23" x14ac:dyDescent="0.3">
      <c r="A68" s="458" t="s">
        <v>84</v>
      </c>
      <c r="B68" s="459"/>
      <c r="C68" s="210"/>
      <c r="D68" s="210"/>
      <c r="E68" s="210"/>
      <c r="F68" s="308"/>
      <c r="G68" s="156"/>
      <c r="H68" s="155">
        <f t="shared" ref="H68:W68" si="44">SUM(H48,H66)</f>
        <v>537.70000000000016</v>
      </c>
      <c r="I68" s="155">
        <f t="shared" si="44"/>
        <v>573.30000000000018</v>
      </c>
      <c r="J68" s="155">
        <f t="shared" si="44"/>
        <v>542.29999999999995</v>
      </c>
      <c r="K68" s="155">
        <f t="shared" si="44"/>
        <v>632.6</v>
      </c>
      <c r="L68" s="155">
        <f t="shared" si="44"/>
        <v>646.59999999999991</v>
      </c>
      <c r="M68" s="155"/>
      <c r="N68" s="155"/>
      <c r="O68" s="155"/>
      <c r="P68" s="155"/>
      <c r="Q68" s="61" t="s">
        <v>127</v>
      </c>
      <c r="R68" s="61" t="s">
        <v>127</v>
      </c>
      <c r="S68" s="55" t="s">
        <v>127</v>
      </c>
      <c r="T68" s="61" t="s">
        <v>127</v>
      </c>
      <c r="U68" s="155">
        <f t="shared" si="44"/>
        <v>695.99999999999977</v>
      </c>
      <c r="V68" s="155">
        <f t="shared" si="44"/>
        <v>629.29999999999995</v>
      </c>
      <c r="W68" s="155">
        <f t="shared" si="44"/>
        <v>527.00000000000011</v>
      </c>
    </row>
  </sheetData>
  <mergeCells count="34">
    <mergeCell ref="M10:P10"/>
    <mergeCell ref="Q10:T10"/>
    <mergeCell ref="C10:F10"/>
    <mergeCell ref="H56:W57"/>
    <mergeCell ref="H60:W61"/>
    <mergeCell ref="A28:A31"/>
    <mergeCell ref="A32:A35"/>
    <mergeCell ref="A36:A39"/>
    <mergeCell ref="B12:B15"/>
    <mergeCell ref="A68:B68"/>
    <mergeCell ref="A45:B48"/>
    <mergeCell ref="A63:B66"/>
    <mergeCell ref="A59:A62"/>
    <mergeCell ref="A55:A58"/>
    <mergeCell ref="A51:A54"/>
    <mergeCell ref="B51:B54"/>
    <mergeCell ref="B55:B58"/>
    <mergeCell ref="B59:B62"/>
    <mergeCell ref="A6:W6"/>
    <mergeCell ref="A7:W7"/>
    <mergeCell ref="A40:A43"/>
    <mergeCell ref="B40:B43"/>
    <mergeCell ref="B16:B19"/>
    <mergeCell ref="B20:B23"/>
    <mergeCell ref="B24:B27"/>
    <mergeCell ref="B28:B31"/>
    <mergeCell ref="A8:W8"/>
    <mergeCell ref="A9:W9"/>
    <mergeCell ref="B32:B35"/>
    <mergeCell ref="B36:B39"/>
    <mergeCell ref="A12:A15"/>
    <mergeCell ref="A16:A19"/>
    <mergeCell ref="A20:A23"/>
    <mergeCell ref="A24:A27"/>
  </mergeCells>
  <printOptions horizontalCentered="1"/>
  <pageMargins left="0" right="0" top="1" bottom="0.5" header="0.25" footer="0.25"/>
  <pageSetup scale="58" fitToHeight="10" orientation="landscape" horizontalDpi="4294967292" verticalDpi="4294967292" r:id="rId1"/>
  <headerFooter>
    <oddHeader xml:space="preserve">&amp;C&amp;9&amp;KFF0000- CONFIDENTIAL -
Protected Materials Pursuant to CPUC Decisions and Applicable Law  as described in Accompanying Declaration
- PUBLIC DISCLOSURE RESTRICTED - </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sheetPr>
  <dimension ref="A1:V41"/>
  <sheetViews>
    <sheetView workbookViewId="0">
      <selection activeCell="C12" sqref="C12:F19"/>
    </sheetView>
    <sheetView workbookViewId="1">
      <selection activeCell="A5" sqref="A5"/>
    </sheetView>
  </sheetViews>
  <sheetFormatPr defaultColWidth="11.21875" defaultRowHeight="14.4" x14ac:dyDescent="0.3"/>
  <cols>
    <col min="1" max="1" width="61.77734375" style="51" customWidth="1"/>
    <col min="2" max="6" width="13.77734375" style="51" customWidth="1"/>
    <col min="7" max="16384" width="11.21875" style="51"/>
  </cols>
  <sheetData>
    <row r="1" spans="1:22" x14ac:dyDescent="0.3">
      <c r="A1" s="325" t="s">
        <v>128</v>
      </c>
      <c r="B1" s="108"/>
      <c r="C1" s="108"/>
      <c r="D1" s="108"/>
      <c r="E1" s="108"/>
      <c r="F1" s="108"/>
      <c r="G1" s="108"/>
      <c r="H1" s="108"/>
      <c r="I1" s="108"/>
      <c r="J1" s="108"/>
      <c r="K1" s="108"/>
      <c r="L1" s="108"/>
      <c r="M1" s="108"/>
      <c r="N1" s="108"/>
    </row>
    <row r="2" spans="1:22" x14ac:dyDescent="0.3">
      <c r="A2" s="325" t="s">
        <v>129</v>
      </c>
      <c r="B2" s="108"/>
      <c r="C2" s="108"/>
      <c r="D2" s="108"/>
      <c r="E2" s="108"/>
      <c r="F2" s="108"/>
      <c r="G2" s="108"/>
      <c r="H2" s="108"/>
      <c r="I2" s="108"/>
      <c r="J2" s="108"/>
      <c r="K2" s="108"/>
      <c r="L2" s="108"/>
      <c r="M2" s="108"/>
      <c r="N2" s="108"/>
    </row>
    <row r="3" spans="1:22" x14ac:dyDescent="0.3">
      <c r="A3" s="325" t="s">
        <v>135</v>
      </c>
    </row>
    <row r="4" spans="1:22" x14ac:dyDescent="0.3">
      <c r="A4" s="325" t="s">
        <v>134</v>
      </c>
    </row>
    <row r="5" spans="1:22" x14ac:dyDescent="0.3">
      <c r="A5" s="347" t="s">
        <v>152</v>
      </c>
    </row>
    <row r="6" spans="1:22" ht="15" customHeight="1" x14ac:dyDescent="0.3">
      <c r="A6" s="473" t="s">
        <v>101</v>
      </c>
      <c r="B6" s="473"/>
      <c r="C6" s="473"/>
      <c r="D6" s="473"/>
      <c r="E6" s="473"/>
      <c r="F6" s="473"/>
      <c r="G6" s="473"/>
      <c r="H6" s="473"/>
      <c r="I6" s="473"/>
      <c r="J6" s="473"/>
      <c r="K6" s="473"/>
      <c r="L6" s="473"/>
      <c r="M6" s="473"/>
      <c r="N6" s="473"/>
      <c r="O6" s="473"/>
      <c r="P6" s="473"/>
      <c r="Q6" s="473"/>
      <c r="R6" s="473"/>
      <c r="S6" s="473"/>
      <c r="T6" s="473"/>
      <c r="U6" s="473"/>
      <c r="V6" s="473"/>
    </row>
    <row r="7" spans="1:22" ht="16.05" customHeight="1" x14ac:dyDescent="0.3">
      <c r="A7" s="474" t="s">
        <v>100</v>
      </c>
      <c r="B7" s="474"/>
      <c r="C7" s="474"/>
      <c r="D7" s="474"/>
      <c r="E7" s="474"/>
      <c r="F7" s="474"/>
      <c r="G7" s="474"/>
      <c r="H7" s="474"/>
      <c r="I7" s="474"/>
      <c r="J7" s="474"/>
      <c r="K7" s="474"/>
      <c r="L7" s="474"/>
      <c r="M7" s="474"/>
      <c r="N7" s="474"/>
      <c r="O7" s="474"/>
      <c r="P7" s="474"/>
      <c r="Q7" s="474"/>
      <c r="R7" s="474"/>
      <c r="S7" s="474"/>
      <c r="T7" s="474"/>
      <c r="U7" s="474"/>
      <c r="V7" s="474"/>
    </row>
    <row r="8" spans="1:22" ht="32.1" customHeight="1" x14ac:dyDescent="0.3">
      <c r="A8" s="475" t="s">
        <v>41</v>
      </c>
      <c r="B8" s="475"/>
      <c r="C8" s="475"/>
      <c r="D8" s="475"/>
      <c r="E8" s="475"/>
      <c r="F8" s="475"/>
      <c r="G8" s="475"/>
      <c r="H8" s="475"/>
      <c r="I8" s="475"/>
      <c r="J8" s="475"/>
      <c r="K8" s="475"/>
      <c r="L8" s="475"/>
      <c r="M8" s="475"/>
      <c r="N8" s="475"/>
      <c r="O8" s="475"/>
      <c r="P8" s="475"/>
      <c r="Q8" s="475"/>
      <c r="R8" s="475"/>
      <c r="S8" s="475"/>
      <c r="T8" s="475"/>
      <c r="U8" s="475"/>
      <c r="V8" s="475"/>
    </row>
    <row r="9" spans="1:22" ht="19.05" customHeight="1" x14ac:dyDescent="0.3">
      <c r="A9" s="476" t="s">
        <v>16</v>
      </c>
      <c r="B9" s="476"/>
      <c r="C9" s="476"/>
      <c r="D9" s="476"/>
      <c r="E9" s="476"/>
      <c r="F9" s="476"/>
      <c r="G9" s="476"/>
      <c r="H9" s="476"/>
      <c r="I9" s="476"/>
      <c r="J9" s="476"/>
      <c r="K9" s="476"/>
      <c r="L9" s="476"/>
      <c r="M9" s="476"/>
      <c r="N9" s="476"/>
      <c r="O9" s="476"/>
      <c r="P9" s="476"/>
      <c r="Q9" s="476"/>
      <c r="R9" s="476"/>
      <c r="S9" s="476"/>
      <c r="T9" s="476"/>
      <c r="U9" s="476"/>
      <c r="V9" s="476"/>
    </row>
    <row r="10" spans="1:22" ht="15.6" x14ac:dyDescent="0.3">
      <c r="A10" s="107"/>
      <c r="B10" s="107"/>
      <c r="C10" s="394" t="s">
        <v>126</v>
      </c>
      <c r="D10" s="395"/>
      <c r="E10" s="395"/>
      <c r="F10" s="396"/>
      <c r="G10" s="107"/>
      <c r="H10" s="107"/>
      <c r="I10" s="107"/>
      <c r="J10" s="107"/>
      <c r="K10" s="107"/>
      <c r="L10" s="394" t="s">
        <v>124</v>
      </c>
      <c r="M10" s="395"/>
      <c r="N10" s="395"/>
      <c r="O10" s="396"/>
      <c r="P10" s="394" t="s">
        <v>125</v>
      </c>
      <c r="Q10" s="395"/>
      <c r="R10" s="395"/>
      <c r="S10" s="396"/>
      <c r="T10" s="107"/>
      <c r="U10" s="107"/>
      <c r="V10" s="107"/>
    </row>
    <row r="11" spans="1:22" ht="31.2" x14ac:dyDescent="0.3">
      <c r="A11" s="82" t="s">
        <v>15</v>
      </c>
      <c r="B11" s="82" t="s">
        <v>6</v>
      </c>
      <c r="C11" s="119" t="s">
        <v>102</v>
      </c>
      <c r="D11" s="119" t="s">
        <v>105</v>
      </c>
      <c r="E11" s="119" t="s">
        <v>104</v>
      </c>
      <c r="F11" s="119" t="s">
        <v>103</v>
      </c>
      <c r="G11" s="80">
        <v>44562</v>
      </c>
      <c r="H11" s="80">
        <v>44593</v>
      </c>
      <c r="I11" s="80">
        <v>44621</v>
      </c>
      <c r="J11" s="80">
        <v>44652</v>
      </c>
      <c r="K11" s="80">
        <v>44682</v>
      </c>
      <c r="L11" s="80">
        <v>44713</v>
      </c>
      <c r="M11" s="80">
        <v>44743</v>
      </c>
      <c r="N11" s="81">
        <v>44774</v>
      </c>
      <c r="O11" s="80">
        <v>44805</v>
      </c>
      <c r="P11" s="220">
        <v>44713</v>
      </c>
      <c r="Q11" s="220">
        <v>44743</v>
      </c>
      <c r="R11" s="221">
        <v>44774</v>
      </c>
      <c r="S11" s="220">
        <v>44805</v>
      </c>
      <c r="T11" s="80">
        <v>44835</v>
      </c>
      <c r="U11" s="80">
        <v>44866</v>
      </c>
      <c r="V11" s="80">
        <v>44896</v>
      </c>
    </row>
    <row r="12" spans="1:22" ht="15" x14ac:dyDescent="0.3">
      <c r="A12" s="103" t="s">
        <v>40</v>
      </c>
      <c r="B12" s="99">
        <f>'[1]SDG&amp;E 2021 DR Allocations'!B7</f>
        <v>1</v>
      </c>
      <c r="C12" s="120" t="s">
        <v>123</v>
      </c>
      <c r="D12" s="120" t="s">
        <v>123</v>
      </c>
      <c r="E12" s="120" t="s">
        <v>123</v>
      </c>
      <c r="F12" s="120" t="s">
        <v>123</v>
      </c>
      <c r="G12" s="106">
        <v>0.98763543367385864</v>
      </c>
      <c r="H12" s="104">
        <v>0.84015023708343506</v>
      </c>
      <c r="I12" s="104">
        <v>1.1049139499664307</v>
      </c>
      <c r="J12" s="104">
        <v>1.0099791288375854</v>
      </c>
      <c r="K12" s="104">
        <v>0.97870415449142456</v>
      </c>
      <c r="L12" s="104">
        <v>1.1618112325668335</v>
      </c>
      <c r="M12" s="104">
        <v>1.099244236946106</v>
      </c>
      <c r="N12" s="105">
        <v>1.0924184322357178</v>
      </c>
      <c r="O12" s="104">
        <v>1.2064670324325562</v>
      </c>
      <c r="P12" s="115"/>
      <c r="Q12" s="115"/>
      <c r="R12" s="114"/>
      <c r="S12" s="115"/>
      <c r="T12" s="104">
        <v>1.0295217037200928</v>
      </c>
      <c r="U12" s="104">
        <v>1.1614894866943359</v>
      </c>
      <c r="V12" s="104">
        <v>0.80318814516067505</v>
      </c>
    </row>
    <row r="13" spans="1:22" ht="15" x14ac:dyDescent="0.3">
      <c r="A13" s="42" t="s">
        <v>39</v>
      </c>
      <c r="B13" s="95">
        <f>'[1]SDG&amp;E 2021 DR Allocations'!B8</f>
        <v>1</v>
      </c>
      <c r="C13" s="121" t="s">
        <v>123</v>
      </c>
      <c r="D13" s="121" t="s">
        <v>123</v>
      </c>
      <c r="E13" s="121" t="s">
        <v>123</v>
      </c>
      <c r="F13" s="121" t="s">
        <v>123</v>
      </c>
      <c r="G13" s="101">
        <v>0</v>
      </c>
      <c r="H13" s="101">
        <v>0</v>
      </c>
      <c r="I13" s="101">
        <v>0</v>
      </c>
      <c r="J13" s="101">
        <v>0</v>
      </c>
      <c r="K13" s="100">
        <v>3.356093</v>
      </c>
      <c r="L13" s="100">
        <v>3.356093</v>
      </c>
      <c r="M13" s="100">
        <v>3.356093</v>
      </c>
      <c r="N13" s="97">
        <v>3.356093</v>
      </c>
      <c r="O13" s="100">
        <v>3.356093</v>
      </c>
      <c r="P13" s="116"/>
      <c r="Q13" s="116"/>
      <c r="R13" s="114"/>
      <c r="S13" s="116"/>
      <c r="T13" s="100">
        <v>3.356093</v>
      </c>
      <c r="U13" s="100">
        <v>0</v>
      </c>
      <c r="V13" s="100">
        <v>0</v>
      </c>
    </row>
    <row r="14" spans="1:22" ht="15" x14ac:dyDescent="0.3">
      <c r="A14" s="103" t="s">
        <v>38</v>
      </c>
      <c r="B14" s="99">
        <f>'[1]SDG&amp;E 2021 DR Allocations'!B9</f>
        <v>1</v>
      </c>
      <c r="C14" s="120" t="s">
        <v>123</v>
      </c>
      <c r="D14" s="120" t="s">
        <v>123</v>
      </c>
      <c r="E14" s="120" t="s">
        <v>123</v>
      </c>
      <c r="F14" s="120" t="s">
        <v>123</v>
      </c>
      <c r="G14" s="90">
        <v>0</v>
      </c>
      <c r="H14" s="90">
        <v>0</v>
      </c>
      <c r="I14" s="90">
        <v>0</v>
      </c>
      <c r="J14" s="90">
        <v>0</v>
      </c>
      <c r="K14" s="102">
        <v>0.21538660000000001</v>
      </c>
      <c r="L14" s="88">
        <v>0.21863560000000001</v>
      </c>
      <c r="M14" s="88">
        <v>0.21538660000000001</v>
      </c>
      <c r="N14" s="89">
        <v>0.21538660000000001</v>
      </c>
      <c r="O14" s="88">
        <v>0.21538660000000001</v>
      </c>
      <c r="P14" s="109"/>
      <c r="Q14" s="109"/>
      <c r="R14" s="114"/>
      <c r="S14" s="109"/>
      <c r="T14" s="88">
        <v>0.21538660000000001</v>
      </c>
      <c r="U14" s="88">
        <v>0</v>
      </c>
      <c r="V14" s="88">
        <v>0</v>
      </c>
    </row>
    <row r="15" spans="1:22" ht="30" x14ac:dyDescent="0.3">
      <c r="A15" s="42" t="s">
        <v>37</v>
      </c>
      <c r="B15" s="95">
        <f>'[1]SDG&amp;E 2021 DR Allocations'!B10</f>
        <v>1</v>
      </c>
      <c r="C15" s="121" t="s">
        <v>123</v>
      </c>
      <c r="D15" s="121" t="s">
        <v>123</v>
      </c>
      <c r="E15" s="121" t="s">
        <v>123</v>
      </c>
      <c r="F15" s="121" t="s">
        <v>123</v>
      </c>
      <c r="G15" s="101">
        <v>0</v>
      </c>
      <c r="H15" s="101">
        <v>0</v>
      </c>
      <c r="I15" s="101">
        <v>0</v>
      </c>
      <c r="J15" s="101">
        <v>0.18196499999999999</v>
      </c>
      <c r="K15" s="100">
        <v>0.25948490000000002</v>
      </c>
      <c r="L15" s="100">
        <v>0.19971910000000001</v>
      </c>
      <c r="M15" s="100">
        <v>0.40923320000000002</v>
      </c>
      <c r="N15" s="97">
        <v>0.50011620000000001</v>
      </c>
      <c r="O15" s="100">
        <v>0.60052300000000003</v>
      </c>
      <c r="P15" s="116"/>
      <c r="Q15" s="116"/>
      <c r="R15" s="114"/>
      <c r="S15" s="116"/>
      <c r="T15" s="100">
        <v>0.40512169999999997</v>
      </c>
      <c r="U15" s="100">
        <v>0</v>
      </c>
      <c r="V15" s="100">
        <v>0</v>
      </c>
    </row>
    <row r="16" spans="1:22" ht="37.5" customHeight="1" x14ac:dyDescent="0.3">
      <c r="A16" s="92" t="s">
        <v>36</v>
      </c>
      <c r="B16" s="99">
        <f>'[1]SDG&amp;E 2021 DR Allocations'!B11</f>
        <v>1</v>
      </c>
      <c r="C16" s="120" t="s">
        <v>123</v>
      </c>
      <c r="D16" s="120" t="s">
        <v>123</v>
      </c>
      <c r="E16" s="120" t="s">
        <v>123</v>
      </c>
      <c r="F16" s="120" t="s">
        <v>123</v>
      </c>
      <c r="G16" s="98">
        <v>0</v>
      </c>
      <c r="H16" s="98">
        <v>0</v>
      </c>
      <c r="I16" s="98">
        <v>0</v>
      </c>
      <c r="J16" s="98">
        <v>0</v>
      </c>
      <c r="K16" s="96">
        <v>0.22774159999999999</v>
      </c>
      <c r="L16" s="96">
        <v>2.0648900000000001E-2</v>
      </c>
      <c r="M16" s="96">
        <v>1.0151589999999999</v>
      </c>
      <c r="N16" s="97">
        <v>1.536508</v>
      </c>
      <c r="O16" s="96">
        <v>1.877289</v>
      </c>
      <c r="P16" s="117"/>
      <c r="Q16" s="117"/>
      <c r="R16" s="114"/>
      <c r="S16" s="117"/>
      <c r="T16" s="96">
        <v>1.01159</v>
      </c>
      <c r="U16" s="96">
        <v>0</v>
      </c>
      <c r="V16" s="96">
        <v>0</v>
      </c>
    </row>
    <row r="17" spans="1:22" ht="30" x14ac:dyDescent="0.3">
      <c r="A17" s="42" t="s">
        <v>35</v>
      </c>
      <c r="B17" s="95">
        <f>'[1]SDG&amp;E 2021 DR Allocations'!B12</f>
        <v>1</v>
      </c>
      <c r="C17" s="121" t="s">
        <v>123</v>
      </c>
      <c r="D17" s="121" t="s">
        <v>123</v>
      </c>
      <c r="E17" s="121" t="s">
        <v>123</v>
      </c>
      <c r="F17" s="121" t="s">
        <v>123</v>
      </c>
      <c r="G17" s="94">
        <v>6.6329152475241241E-4</v>
      </c>
      <c r="H17" s="94">
        <v>1.5360963759512294E-4</v>
      </c>
      <c r="I17" s="94">
        <v>3.5623195519924058E-3</v>
      </c>
      <c r="J17" s="93">
        <v>0.37884978793176394</v>
      </c>
      <c r="K17" s="93">
        <v>0.54897535970305089</v>
      </c>
      <c r="L17" s="93">
        <v>0.51066000926025246</v>
      </c>
      <c r="M17" s="93">
        <v>0.87986319387880663</v>
      </c>
      <c r="N17" s="89">
        <v>1.1012121453968515</v>
      </c>
      <c r="O17" s="93">
        <v>1.247230495532786</v>
      </c>
      <c r="P17" s="118"/>
      <c r="Q17" s="118"/>
      <c r="R17" s="114"/>
      <c r="S17" s="118"/>
      <c r="T17" s="93">
        <v>0.77752237859877871</v>
      </c>
      <c r="U17" s="93">
        <v>0.15334812090587696</v>
      </c>
      <c r="V17" s="93">
        <v>2.9956947245973026E-4</v>
      </c>
    </row>
    <row r="18" spans="1:22" ht="30" customHeight="1" x14ac:dyDescent="0.3">
      <c r="A18" s="92" t="s">
        <v>34</v>
      </c>
      <c r="B18" s="91">
        <f>'[1]SDG&amp;E 2021 DR Allocations'!B13</f>
        <v>1</v>
      </c>
      <c r="C18" s="122" t="s">
        <v>123</v>
      </c>
      <c r="D18" s="122" t="s">
        <v>123</v>
      </c>
      <c r="E18" s="122" t="s">
        <v>123</v>
      </c>
      <c r="F18" s="122" t="s">
        <v>123</v>
      </c>
      <c r="G18" s="90">
        <v>2.935746494089943E-4</v>
      </c>
      <c r="H18" s="90">
        <v>6.7988346107088939E-5</v>
      </c>
      <c r="I18" s="90">
        <v>1.0863477094766008E-3</v>
      </c>
      <c r="J18" s="90">
        <v>2.1347540301930805</v>
      </c>
      <c r="K18" s="88">
        <v>3.4062247905806968</v>
      </c>
      <c r="L18" s="88">
        <v>2.97404117084429</v>
      </c>
      <c r="M18" s="88">
        <v>5.7366107087375191</v>
      </c>
      <c r="N18" s="89">
        <v>7.7516778442138996</v>
      </c>
      <c r="O18" s="88">
        <v>9.4949267321371202</v>
      </c>
      <c r="P18" s="109"/>
      <c r="Q18" s="109"/>
      <c r="R18" s="114"/>
      <c r="S18" s="109"/>
      <c r="T18" s="88">
        <v>5.2653187161611292</v>
      </c>
      <c r="U18" s="88">
        <v>0.69733673718623002</v>
      </c>
      <c r="V18" s="88">
        <v>1.3259037913113149E-4</v>
      </c>
    </row>
    <row r="19" spans="1:22" ht="31.2" x14ac:dyDescent="0.3">
      <c r="A19" s="87" t="s">
        <v>99</v>
      </c>
      <c r="B19" s="87"/>
      <c r="C19" s="342">
        <f>'ELCC Results'!I40</f>
        <v>0.88023826486904599</v>
      </c>
      <c r="D19" s="342">
        <f>'ELCC Results'!J40</f>
        <v>0.62886657174952376</v>
      </c>
      <c r="E19" s="342">
        <f>'ELCC Results'!K40</f>
        <v>0.54286205867648318</v>
      </c>
      <c r="F19" s="342">
        <f>'ELCC Results'!L40</f>
        <v>0.49425328715580269</v>
      </c>
      <c r="G19" s="85">
        <f t="shared" ref="G19:V19" si="0">SUM(G12:G18)</f>
        <v>0.98859229984802011</v>
      </c>
      <c r="H19" s="85">
        <f t="shared" si="0"/>
        <v>0.84037183506713731</v>
      </c>
      <c r="I19" s="85">
        <f t="shared" si="0"/>
        <v>1.1095626172278998</v>
      </c>
      <c r="J19" s="85">
        <f t="shared" si="0"/>
        <v>3.70554794696243</v>
      </c>
      <c r="K19" s="85">
        <f t="shared" si="0"/>
        <v>8.9926104047751725</v>
      </c>
      <c r="L19" s="85">
        <f t="shared" si="0"/>
        <v>8.4416090126713765</v>
      </c>
      <c r="M19" s="85">
        <f t="shared" si="0"/>
        <v>12.711589939562431</v>
      </c>
      <c r="N19" s="86">
        <f t="shared" si="0"/>
        <v>15.553412221846468</v>
      </c>
      <c r="O19" s="85">
        <f t="shared" si="0"/>
        <v>17.997915860102463</v>
      </c>
      <c r="P19" s="110">
        <f>C19*L19</f>
        <v>7.4306272700167533</v>
      </c>
      <c r="Q19" s="110">
        <f>M19*D19</f>
        <v>7.993893986778362</v>
      </c>
      <c r="R19" s="111">
        <f>N19*E19</f>
        <v>8.4433573781955484</v>
      </c>
      <c r="S19" s="110">
        <f>F19*O19</f>
        <v>8.8955290758091987</v>
      </c>
      <c r="T19" s="85">
        <f t="shared" si="0"/>
        <v>12.060554098480001</v>
      </c>
      <c r="U19" s="85">
        <f t="shared" si="0"/>
        <v>2.0121743447864429</v>
      </c>
      <c r="V19" s="85">
        <f t="shared" si="0"/>
        <v>0.80362030501226589</v>
      </c>
    </row>
    <row r="20" spans="1:22" ht="15.6" x14ac:dyDescent="0.3">
      <c r="A20" s="84"/>
      <c r="B20" s="84"/>
      <c r="C20" s="84"/>
      <c r="D20" s="84"/>
      <c r="E20" s="84"/>
      <c r="F20" s="84"/>
      <c r="G20" s="83"/>
      <c r="H20" s="83"/>
      <c r="I20" s="83"/>
      <c r="J20" s="83"/>
      <c r="K20" s="83"/>
      <c r="L20" s="83"/>
      <c r="M20" s="83"/>
      <c r="N20" s="83"/>
      <c r="O20" s="83"/>
      <c r="P20" s="83"/>
      <c r="Q20" s="83"/>
      <c r="R20" s="83"/>
      <c r="S20" s="83"/>
      <c r="T20" s="83"/>
      <c r="U20" s="83"/>
      <c r="V20" s="83"/>
    </row>
    <row r="21" spans="1:22" ht="15.6" x14ac:dyDescent="0.3">
      <c r="A21" s="82" t="s">
        <v>98</v>
      </c>
      <c r="B21" s="82" t="s">
        <v>6</v>
      </c>
      <c r="C21" s="82"/>
      <c r="D21" s="82"/>
      <c r="E21" s="82"/>
      <c r="F21" s="82"/>
      <c r="G21" s="80">
        <v>44562</v>
      </c>
      <c r="H21" s="80">
        <v>44614</v>
      </c>
      <c r="I21" s="80">
        <v>44621</v>
      </c>
      <c r="J21" s="80">
        <v>44652</v>
      </c>
      <c r="K21" s="80">
        <v>44682</v>
      </c>
      <c r="L21" s="80"/>
      <c r="M21" s="80"/>
      <c r="N21" s="81"/>
      <c r="O21" s="80"/>
      <c r="P21" s="80">
        <v>44713</v>
      </c>
      <c r="Q21" s="80">
        <v>44743</v>
      </c>
      <c r="R21" s="81">
        <v>44774</v>
      </c>
      <c r="S21" s="80">
        <v>44805</v>
      </c>
      <c r="T21" s="80">
        <v>44835</v>
      </c>
      <c r="U21" s="80">
        <v>44866</v>
      </c>
      <c r="V21" s="80">
        <v>44896</v>
      </c>
    </row>
    <row r="22" spans="1:22" ht="15" x14ac:dyDescent="0.3">
      <c r="A22" s="77" t="s">
        <v>97</v>
      </c>
      <c r="B22" s="78" t="str">
        <f>'[1]SDG&amp;E 2021 DR Allocations'!B17</f>
        <v>1*</v>
      </c>
      <c r="C22" s="78"/>
      <c r="D22" s="78"/>
      <c r="E22" s="78"/>
      <c r="F22" s="78"/>
      <c r="G22" s="74">
        <v>2.097715</v>
      </c>
      <c r="H22" s="74">
        <v>2.097715</v>
      </c>
      <c r="I22" s="74">
        <v>2.097715</v>
      </c>
      <c r="J22" s="74">
        <v>2.0489679999999999</v>
      </c>
      <c r="K22" s="74">
        <v>2.0377489999999998</v>
      </c>
      <c r="L22" s="74"/>
      <c r="M22" s="74"/>
      <c r="N22" s="75"/>
      <c r="O22" s="74"/>
      <c r="P22" s="74">
        <v>2.0445180000000001</v>
      </c>
      <c r="Q22" s="74">
        <v>4.0218790000000002</v>
      </c>
      <c r="R22" s="75">
        <v>3.006246</v>
      </c>
      <c r="S22" s="74">
        <v>3.5024510000000002</v>
      </c>
      <c r="T22" s="74">
        <v>2.0095100000000001</v>
      </c>
      <c r="U22" s="74">
        <v>2.0577939999999999</v>
      </c>
      <c r="V22" s="74">
        <v>2.097715</v>
      </c>
    </row>
    <row r="23" spans="1:22" ht="15" x14ac:dyDescent="0.3">
      <c r="A23" s="77" t="s">
        <v>96</v>
      </c>
      <c r="B23" s="78" t="str">
        <f>'[1]SDG&amp;E 2021 DR Allocations'!B18</f>
        <v>1*</v>
      </c>
      <c r="C23" s="78"/>
      <c r="D23" s="78"/>
      <c r="E23" s="78"/>
      <c r="F23" s="78"/>
      <c r="G23" s="74">
        <v>0</v>
      </c>
      <c r="H23" s="74">
        <v>0</v>
      </c>
      <c r="I23" s="74">
        <v>0</v>
      </c>
      <c r="J23" s="74">
        <v>0</v>
      </c>
      <c r="K23" s="74">
        <v>0</v>
      </c>
      <c r="L23" s="74"/>
      <c r="M23" s="74"/>
      <c r="N23" s="75"/>
      <c r="O23" s="74"/>
      <c r="P23" s="74">
        <v>0</v>
      </c>
      <c r="Q23" s="74">
        <v>0</v>
      </c>
      <c r="R23" s="75">
        <v>-0.69032000000000004</v>
      </c>
      <c r="S23" s="74">
        <v>1.714234</v>
      </c>
      <c r="T23" s="74">
        <v>-1.081623</v>
      </c>
      <c r="U23" s="74">
        <v>0</v>
      </c>
      <c r="V23" s="74">
        <v>0</v>
      </c>
    </row>
    <row r="24" spans="1:22" ht="15" x14ac:dyDescent="0.3">
      <c r="A24" s="77" t="s">
        <v>95</v>
      </c>
      <c r="B24" s="76">
        <f>'[1]SDG&amp;E 2021 DR Allocations'!B19</f>
        <v>0</v>
      </c>
      <c r="C24" s="76"/>
      <c r="D24" s="76"/>
      <c r="E24" s="76"/>
      <c r="F24" s="76"/>
      <c r="G24" s="74">
        <v>1.2970271110534668</v>
      </c>
      <c r="H24" s="74">
        <v>1.2659457921981812</v>
      </c>
      <c r="I24" s="74">
        <v>7.0095345377922058E-2</v>
      </c>
      <c r="J24" s="74">
        <v>8.4672078490257263E-2</v>
      </c>
      <c r="K24" s="74">
        <v>1.0757105350494385</v>
      </c>
      <c r="L24" s="74"/>
      <c r="M24" s="74"/>
      <c r="N24" s="75"/>
      <c r="O24" s="74"/>
      <c r="P24" s="74">
        <v>0.7068437933921814</v>
      </c>
      <c r="Q24" s="74">
        <v>1.0395063161849976</v>
      </c>
      <c r="R24" s="75">
        <v>1.1395833492279053</v>
      </c>
      <c r="S24" s="74">
        <v>1.4673997163772583</v>
      </c>
      <c r="T24" s="74">
        <v>0.91457962989807129</v>
      </c>
      <c r="U24" s="74">
        <v>1.2022178173065186</v>
      </c>
      <c r="V24" s="74">
        <v>1.3680299520492554</v>
      </c>
    </row>
    <row r="25" spans="1:22" ht="15" x14ac:dyDescent="0.3">
      <c r="A25" s="77" t="s">
        <v>94</v>
      </c>
      <c r="B25" s="76">
        <f>'[1]SDG&amp;E 2021 DR Allocations'!B20</f>
        <v>0</v>
      </c>
      <c r="C25" s="76"/>
      <c r="D25" s="76"/>
      <c r="E25" s="76"/>
      <c r="F25" s="76"/>
      <c r="G25" s="74">
        <v>4.2836441993713379</v>
      </c>
      <c r="H25" s="74">
        <v>4.3037986755371094</v>
      </c>
      <c r="I25" s="74">
        <v>2.0929036140441895</v>
      </c>
      <c r="J25" s="74">
        <v>2.0233409404754639</v>
      </c>
      <c r="K25" s="74">
        <v>3.9479765892028809</v>
      </c>
      <c r="L25" s="74"/>
      <c r="M25" s="74"/>
      <c r="N25" s="75"/>
      <c r="O25" s="74"/>
      <c r="P25" s="74">
        <v>5.2926754951477051</v>
      </c>
      <c r="Q25" s="74">
        <v>6.5997929573059082</v>
      </c>
      <c r="R25" s="75">
        <v>6.9875855445861816</v>
      </c>
      <c r="S25" s="74">
        <v>8.6440753936767578</v>
      </c>
      <c r="T25" s="74">
        <v>6.1974368095397949</v>
      </c>
      <c r="U25" s="74">
        <v>4.5923504829406738</v>
      </c>
      <c r="V25" s="74">
        <v>5.0273590087890625</v>
      </c>
    </row>
    <row r="26" spans="1:22" ht="15" x14ac:dyDescent="0.3">
      <c r="A26" s="77" t="s">
        <v>93</v>
      </c>
      <c r="B26" s="76">
        <f>'[1]SDG&amp;E 2021 DR Allocations'!B21</f>
        <v>0</v>
      </c>
      <c r="C26" s="76"/>
      <c r="D26" s="76"/>
      <c r="E26" s="76"/>
      <c r="F26" s="76"/>
      <c r="G26" s="74">
        <v>1.7773239000000001</v>
      </c>
      <c r="H26" s="74">
        <v>6.6446870000000005E-2</v>
      </c>
      <c r="I26" s="74">
        <v>-0.43695160999999999</v>
      </c>
      <c r="J26" s="74">
        <v>4.0110859000000003</v>
      </c>
      <c r="K26" s="74">
        <v>3.9434486999999998</v>
      </c>
      <c r="L26" s="74"/>
      <c r="M26" s="74"/>
      <c r="N26" s="75"/>
      <c r="O26" s="74"/>
      <c r="P26" s="74">
        <v>4.2255732999999998</v>
      </c>
      <c r="Q26" s="74">
        <v>8.8106322000000006</v>
      </c>
      <c r="R26" s="75">
        <v>13.040317999999999</v>
      </c>
      <c r="S26" s="74">
        <v>15.309676</v>
      </c>
      <c r="T26" s="74">
        <v>10.408105000000001</v>
      </c>
      <c r="U26" s="74">
        <v>3.7088051000000002</v>
      </c>
      <c r="V26" s="74">
        <v>2.5553734000000001</v>
      </c>
    </row>
    <row r="27" spans="1:22" ht="15" x14ac:dyDescent="0.3">
      <c r="A27" s="77" t="s">
        <v>92</v>
      </c>
      <c r="B27" s="76">
        <f>'[1]SDG&amp;E 2021 DR Allocations'!B22</f>
        <v>0</v>
      </c>
      <c r="C27" s="76"/>
      <c r="D27" s="76"/>
      <c r="E27" s="76"/>
      <c r="F27" s="76"/>
      <c r="G27" s="74">
        <v>0.10707787000000001</v>
      </c>
      <c r="H27" s="74">
        <v>0.11397152000000001</v>
      </c>
      <c r="I27" s="74">
        <v>3.940279E-2</v>
      </c>
      <c r="J27" s="74">
        <v>0.21155677000000001</v>
      </c>
      <c r="K27" s="74">
        <v>0.27679969999999998</v>
      </c>
      <c r="L27" s="74"/>
      <c r="M27" s="74"/>
      <c r="N27" s="75"/>
      <c r="O27" s="74"/>
      <c r="P27" s="74">
        <v>0.43848605000000002</v>
      </c>
      <c r="Q27" s="74">
        <v>0.60715266999999995</v>
      </c>
      <c r="R27" s="75">
        <v>0.56841085999999996</v>
      </c>
      <c r="S27" s="74">
        <v>0.61505920999999997</v>
      </c>
      <c r="T27" s="74">
        <v>0.32948845999999998</v>
      </c>
      <c r="U27" s="74">
        <v>0.21211453999999999</v>
      </c>
      <c r="V27" s="74">
        <v>0.16648809000000001</v>
      </c>
    </row>
    <row r="28" spans="1:22" ht="15" x14ac:dyDescent="0.3">
      <c r="A28" s="79" t="s">
        <v>91</v>
      </c>
      <c r="B28" s="78" t="str">
        <f>'[1]SDG&amp;E 2021 DR Allocations'!B23</f>
        <v>1*</v>
      </c>
      <c r="C28" s="78"/>
      <c r="D28" s="78"/>
      <c r="E28" s="78"/>
      <c r="F28" s="78"/>
      <c r="G28" s="74">
        <v>-2.6022589539321443E-5</v>
      </c>
      <c r="H28" s="74">
        <v>-2.6022589539321443E-5</v>
      </c>
      <c r="I28" s="74">
        <v>-2.6944286146154072E-5</v>
      </c>
      <c r="J28" s="74">
        <v>-1.3271395375169439E-4</v>
      </c>
      <c r="K28" s="74">
        <v>-1.7114098130900819E-4</v>
      </c>
      <c r="L28" s="74"/>
      <c r="M28" s="74"/>
      <c r="N28" s="75"/>
      <c r="O28" s="74"/>
      <c r="P28" s="74">
        <v>-1.7051242164391276E-4</v>
      </c>
      <c r="Q28" s="74">
        <v>-2.4789668924276101E-4</v>
      </c>
      <c r="R28" s="75">
        <v>-2.8843378915441135E-4</v>
      </c>
      <c r="S28" s="74">
        <v>-2.8475649555876476E-4</v>
      </c>
      <c r="T28" s="74">
        <v>-2.1002849971627022E-4</v>
      </c>
      <c r="U28" s="74">
        <v>-7.7151423644288182E-5</v>
      </c>
      <c r="V28" s="74">
        <v>-2.6022589539321443E-5</v>
      </c>
    </row>
    <row r="29" spans="1:22" ht="15" x14ac:dyDescent="0.3">
      <c r="A29" s="79" t="s">
        <v>90</v>
      </c>
      <c r="B29" s="78" t="str">
        <f>'[1]SDG&amp;E 2021 DR Allocations'!B24</f>
        <v>1*</v>
      </c>
      <c r="C29" s="78"/>
      <c r="D29" s="78"/>
      <c r="E29" s="78"/>
      <c r="F29" s="78"/>
      <c r="G29" s="74">
        <v>-3.8092844496828704E-2</v>
      </c>
      <c r="H29" s="74">
        <v>-3.808812133316164E-2</v>
      </c>
      <c r="I29" s="74">
        <v>-3.8106714754323923E-2</v>
      </c>
      <c r="J29" s="74">
        <v>-4.6489336997581621E-2</v>
      </c>
      <c r="K29" s="74">
        <v>-4.9142472864697639E-2</v>
      </c>
      <c r="L29" s="74"/>
      <c r="M29" s="74"/>
      <c r="N29" s="75"/>
      <c r="O29" s="74"/>
      <c r="P29" s="74">
        <v>-5.0358402931808488E-2</v>
      </c>
      <c r="Q29" s="74">
        <v>-5.6331616164319698E-2</v>
      </c>
      <c r="R29" s="75">
        <v>-5.9033830772322826E-2</v>
      </c>
      <c r="S29" s="74">
        <v>-5.6757862961616778E-2</v>
      </c>
      <c r="T29" s="74">
        <v>-5.1538634446571807E-2</v>
      </c>
      <c r="U29" s="74">
        <v>-4.2360338438109713E-2</v>
      </c>
      <c r="V29" s="74">
        <v>-3.8089473932258144E-2</v>
      </c>
    </row>
    <row r="30" spans="1:22" ht="15" x14ac:dyDescent="0.3">
      <c r="A30" s="77" t="s">
        <v>89</v>
      </c>
      <c r="B30" s="76">
        <f>'[1]SDG&amp;E 2021 DR Allocations'!B25</f>
        <v>1</v>
      </c>
      <c r="C30" s="76"/>
      <c r="D30" s="76"/>
      <c r="E30" s="76"/>
      <c r="F30" s="76"/>
      <c r="G30" s="74">
        <v>1.0963489309553233E-4</v>
      </c>
      <c r="H30" s="74">
        <v>2.5390119554922503E-5</v>
      </c>
      <c r="I30" s="74">
        <v>7.9483587867589401E-4</v>
      </c>
      <c r="J30" s="74">
        <v>2.7632830467604463E-2</v>
      </c>
      <c r="K30" s="74">
        <v>4.8295775578221831E-2</v>
      </c>
      <c r="L30" s="74"/>
      <c r="M30" s="74"/>
      <c r="N30" s="75"/>
      <c r="O30" s="74"/>
      <c r="P30" s="74">
        <v>3.5316193688900974E-2</v>
      </c>
      <c r="Q30" s="74">
        <v>7.3840744630179908E-2</v>
      </c>
      <c r="R30" s="75">
        <v>0.11128278668461662</v>
      </c>
      <c r="S30" s="74">
        <v>0.14552809730681732</v>
      </c>
      <c r="T30" s="74">
        <v>7.7993234660381827E-2</v>
      </c>
      <c r="U30" s="74">
        <v>8.4145816575030563E-3</v>
      </c>
      <c r="V30" s="74">
        <v>4.9515622652014525E-5</v>
      </c>
    </row>
    <row r="31" spans="1:22" ht="15" x14ac:dyDescent="0.3">
      <c r="A31" s="79" t="s">
        <v>88</v>
      </c>
      <c r="B31" s="78" t="str">
        <f>'[1]SDG&amp;E 2021 DR Allocations'!B26</f>
        <v>1*</v>
      </c>
      <c r="C31" s="78"/>
      <c r="D31" s="78"/>
      <c r="E31" s="78"/>
      <c r="F31" s="78"/>
      <c r="G31" s="74">
        <v>8.7986469268798828E-2</v>
      </c>
      <c r="H31" s="74">
        <v>8.3716630935668945E-2</v>
      </c>
      <c r="I31" s="74">
        <v>6.3848018646240234E-2</v>
      </c>
      <c r="J31" s="74">
        <v>6.3409566879272461E-2</v>
      </c>
      <c r="K31" s="74">
        <v>6.8120479583740234E-2</v>
      </c>
      <c r="L31" s="74"/>
      <c r="M31" s="74"/>
      <c r="N31" s="75"/>
      <c r="O31" s="74"/>
      <c r="P31" s="74">
        <v>8.1487536430358887E-2</v>
      </c>
      <c r="Q31" s="74">
        <v>0.10804963111877441</v>
      </c>
      <c r="R31" s="75">
        <v>0.12021946907043457</v>
      </c>
      <c r="S31" s="74">
        <v>0.1310884952545166</v>
      </c>
      <c r="T31" s="74">
        <v>0.10129070281982422</v>
      </c>
      <c r="U31" s="74">
        <v>7.8264951705932617E-2</v>
      </c>
      <c r="V31" s="74">
        <v>9.2841148376464844E-2</v>
      </c>
    </row>
    <row r="32" spans="1:22" ht="15" x14ac:dyDescent="0.3">
      <c r="A32" s="79" t="s">
        <v>87</v>
      </c>
      <c r="B32" s="78" t="str">
        <f>'[1]SDG&amp;E 2021 DR Allocations'!B27</f>
        <v>1*</v>
      </c>
      <c r="C32" s="78"/>
      <c r="D32" s="78"/>
      <c r="E32" s="78"/>
      <c r="F32" s="78"/>
      <c r="G32" s="74">
        <v>0</v>
      </c>
      <c r="H32" s="74">
        <v>0</v>
      </c>
      <c r="I32" s="74">
        <v>0</v>
      </c>
      <c r="J32" s="74">
        <v>0</v>
      </c>
      <c r="K32" s="74">
        <v>0</v>
      </c>
      <c r="L32" s="74"/>
      <c r="M32" s="74"/>
      <c r="N32" s="75"/>
      <c r="O32" s="74"/>
      <c r="P32" s="74">
        <v>0</v>
      </c>
      <c r="Q32" s="74">
        <v>0</v>
      </c>
      <c r="R32" s="75">
        <v>0</v>
      </c>
      <c r="S32" s="74">
        <v>0</v>
      </c>
      <c r="T32" s="74">
        <v>0</v>
      </c>
      <c r="U32" s="74">
        <v>0</v>
      </c>
      <c r="V32" s="74">
        <v>0</v>
      </c>
    </row>
    <row r="33" spans="1:22" ht="15" x14ac:dyDescent="0.3">
      <c r="A33" s="77" t="s">
        <v>86</v>
      </c>
      <c r="B33" s="76">
        <f>'[1]SDG&amp;E 2021 DR Allocations'!B28</f>
        <v>1</v>
      </c>
      <c r="C33" s="76"/>
      <c r="D33" s="76"/>
      <c r="E33" s="76"/>
      <c r="F33" s="76"/>
      <c r="G33" s="74">
        <v>3.0638080090284348E-2</v>
      </c>
      <c r="H33" s="74">
        <v>2.3734984919428825E-2</v>
      </c>
      <c r="I33" s="74">
        <v>2.6789132505655289E-2</v>
      </c>
      <c r="J33" s="74">
        <v>2.875044196844101E-2</v>
      </c>
      <c r="K33" s="74">
        <v>2.903774194419384E-2</v>
      </c>
      <c r="L33" s="74"/>
      <c r="M33" s="74"/>
      <c r="N33" s="75"/>
      <c r="O33" s="74"/>
      <c r="P33" s="74">
        <v>3.128809854388237E-2</v>
      </c>
      <c r="Q33" s="74">
        <v>3.791770339012146E-2</v>
      </c>
      <c r="R33" s="75">
        <v>3.8366209715604782E-2</v>
      </c>
      <c r="S33" s="74">
        <v>3.8064170628786087E-2</v>
      </c>
      <c r="T33" s="74">
        <v>2.7115197852253914E-2</v>
      </c>
      <c r="U33" s="74">
        <v>3.1526219099760056E-2</v>
      </c>
      <c r="V33" s="74">
        <v>3.347846120595932E-2</v>
      </c>
    </row>
    <row r="34" spans="1:22" ht="31.2" x14ac:dyDescent="0.3">
      <c r="A34" s="70" t="s">
        <v>85</v>
      </c>
      <c r="B34" s="69"/>
      <c r="C34" s="69"/>
      <c r="D34" s="69"/>
      <c r="E34" s="69"/>
      <c r="F34" s="69"/>
      <c r="G34" s="67">
        <f t="shared" ref="G34:V34" si="1">SUM(G22:G33)</f>
        <v>9.6434033975906139</v>
      </c>
      <c r="H34" s="67">
        <f t="shared" si="1"/>
        <v>7.9172407197872428</v>
      </c>
      <c r="I34" s="67">
        <f t="shared" si="1"/>
        <v>3.9164634674122127</v>
      </c>
      <c r="J34" s="67">
        <f t="shared" si="1"/>
        <v>8.4527944773297055</v>
      </c>
      <c r="K34" s="67">
        <f t="shared" si="1"/>
        <v>11.377824907512467</v>
      </c>
      <c r="L34" s="67"/>
      <c r="M34" s="67"/>
      <c r="N34" s="68"/>
      <c r="O34" s="67"/>
      <c r="P34" s="67">
        <f>SUM(P22:P33)</f>
        <v>12.805659551849578</v>
      </c>
      <c r="Q34" s="67">
        <f>SUM(Q22:Q33)</f>
        <v>21.242191709776417</v>
      </c>
      <c r="R34" s="68">
        <f>SUM(R22:R33)</f>
        <v>24.262369954723265</v>
      </c>
      <c r="S34" s="67">
        <f t="shared" si="1"/>
        <v>31.510533463786956</v>
      </c>
      <c r="T34" s="67">
        <f t="shared" si="1"/>
        <v>18.932147371824041</v>
      </c>
      <c r="U34" s="67">
        <f t="shared" si="1"/>
        <v>11.849050202848634</v>
      </c>
      <c r="V34" s="67">
        <f t="shared" si="1"/>
        <v>11.303219079521599</v>
      </c>
    </row>
    <row r="35" spans="1:22" ht="15.6" x14ac:dyDescent="0.3">
      <c r="A35" s="73"/>
      <c r="B35" s="72"/>
      <c r="C35" s="72"/>
      <c r="D35" s="72"/>
      <c r="E35" s="72"/>
      <c r="F35" s="72"/>
      <c r="G35" s="71"/>
      <c r="H35" s="71"/>
      <c r="I35" s="71"/>
      <c r="J35" s="71"/>
      <c r="K35" s="71"/>
      <c r="L35" s="71"/>
      <c r="M35" s="71"/>
      <c r="N35" s="71"/>
      <c r="O35" s="71"/>
      <c r="P35" s="71"/>
      <c r="Q35" s="71"/>
      <c r="R35" s="71"/>
      <c r="S35" s="71"/>
      <c r="T35" s="71"/>
      <c r="U35" s="71"/>
      <c r="V35" s="71"/>
    </row>
    <row r="36" spans="1:22" ht="15.6" x14ac:dyDescent="0.3">
      <c r="A36" s="70" t="s">
        <v>84</v>
      </c>
      <c r="B36" s="69"/>
      <c r="C36" s="69"/>
      <c r="D36" s="69"/>
      <c r="E36" s="69"/>
      <c r="F36" s="69"/>
      <c r="G36" s="67">
        <f t="shared" ref="G36:V36" si="2">SUM(G19,G34)</f>
        <v>10.631995697438635</v>
      </c>
      <c r="H36" s="67">
        <f t="shared" si="2"/>
        <v>8.7576125548543793</v>
      </c>
      <c r="I36" s="67">
        <f t="shared" si="2"/>
        <v>5.0260260846401126</v>
      </c>
      <c r="J36" s="67">
        <f t="shared" si="2"/>
        <v>12.158342424292135</v>
      </c>
      <c r="K36" s="67">
        <f t="shared" si="2"/>
        <v>20.37043531228764</v>
      </c>
      <c r="L36" s="67"/>
      <c r="M36" s="112"/>
      <c r="N36" s="113"/>
      <c r="O36" s="112"/>
      <c r="P36" s="112">
        <f>SUM(P19,P34)</f>
        <v>20.236286821866329</v>
      </c>
      <c r="Q36" s="112">
        <f>SUM(Q19,Q34)</f>
        <v>29.236085696554781</v>
      </c>
      <c r="R36" s="113">
        <f>SUM(R19,R34)</f>
        <v>32.705727332918812</v>
      </c>
      <c r="S36" s="112">
        <f t="shared" si="2"/>
        <v>40.406062539596157</v>
      </c>
      <c r="T36" s="67">
        <f t="shared" si="2"/>
        <v>30.992701470304041</v>
      </c>
      <c r="U36" s="67">
        <f t="shared" si="2"/>
        <v>13.861224547635077</v>
      </c>
      <c r="V36" s="67">
        <f t="shared" si="2"/>
        <v>12.106839384533865</v>
      </c>
    </row>
    <row r="37" spans="1:22" s="40" customFormat="1" x14ac:dyDescent="0.3">
      <c r="G37" s="41"/>
      <c r="H37" s="41"/>
      <c r="I37" s="41"/>
      <c r="J37" s="41"/>
      <c r="K37" s="41"/>
      <c r="L37" s="41"/>
      <c r="M37" s="41"/>
      <c r="N37" s="41"/>
      <c r="O37" s="41"/>
      <c r="P37" s="41"/>
      <c r="Q37" s="41"/>
      <c r="R37" s="41"/>
      <c r="S37" s="41"/>
      <c r="T37" s="41"/>
      <c r="U37" s="41"/>
      <c r="V37" s="41"/>
    </row>
    <row r="38" spans="1:22" s="40" customFormat="1" x14ac:dyDescent="0.3">
      <c r="A38" s="477"/>
      <c r="B38" s="477"/>
      <c r="C38" s="200"/>
      <c r="D38" s="200"/>
      <c r="E38" s="200"/>
      <c r="F38" s="200"/>
    </row>
    <row r="39" spans="1:22" x14ac:dyDescent="0.3">
      <c r="A39" s="472" t="s">
        <v>33</v>
      </c>
      <c r="B39" s="472"/>
      <c r="C39" s="472"/>
      <c r="D39" s="472"/>
      <c r="E39" s="472"/>
      <c r="F39" s="472"/>
      <c r="G39" s="472"/>
      <c r="H39" s="472"/>
      <c r="I39" s="472"/>
      <c r="J39" s="472"/>
      <c r="K39" s="472"/>
      <c r="L39" s="472"/>
      <c r="M39" s="472"/>
      <c r="N39" s="472"/>
      <c r="O39" s="472"/>
      <c r="P39" s="472"/>
      <c r="Q39" s="472"/>
      <c r="R39" s="472"/>
      <c r="S39" s="472"/>
      <c r="T39" s="472"/>
      <c r="U39" s="472"/>
      <c r="V39" s="472"/>
    </row>
    <row r="40" spans="1:22" x14ac:dyDescent="0.3">
      <c r="A40" s="472" t="s">
        <v>83</v>
      </c>
      <c r="B40" s="472"/>
      <c r="C40" s="472"/>
      <c r="D40" s="472"/>
      <c r="E40" s="472"/>
      <c r="F40" s="472"/>
      <c r="G40" s="472"/>
      <c r="H40" s="472"/>
      <c r="I40" s="472"/>
      <c r="J40" s="472"/>
      <c r="K40" s="472"/>
      <c r="L40" s="472"/>
      <c r="M40" s="472"/>
      <c r="N40" s="472"/>
      <c r="O40" s="472"/>
      <c r="P40" s="472"/>
      <c r="Q40" s="472"/>
      <c r="R40" s="472"/>
      <c r="S40" s="472"/>
      <c r="T40" s="472"/>
      <c r="U40" s="472"/>
      <c r="V40" s="472"/>
    </row>
    <row r="41" spans="1:22" x14ac:dyDescent="0.3">
      <c r="A41" s="66" t="s">
        <v>82</v>
      </c>
    </row>
  </sheetData>
  <mergeCells count="10">
    <mergeCell ref="A40:V40"/>
    <mergeCell ref="L10:O10"/>
    <mergeCell ref="P10:S10"/>
    <mergeCell ref="C10:F10"/>
    <mergeCell ref="A6:V6"/>
    <mergeCell ref="A7:V7"/>
    <mergeCell ref="A8:V8"/>
    <mergeCell ref="A9:V9"/>
    <mergeCell ref="A38:B38"/>
    <mergeCell ref="A39:V39"/>
  </mergeCells>
  <pageMargins left="0.75" right="0.75" top="1" bottom="1" header="0.5" footer="0.5"/>
  <pageSetup orientation="portrait" horizontalDpi="4294967292" verticalDpi="4294967292"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sheetPr>
  <dimension ref="A1:V41"/>
  <sheetViews>
    <sheetView workbookViewId="0">
      <selection activeCell="A8" sqref="A8:V8"/>
    </sheetView>
    <sheetView zoomScaleNormal="100" workbookViewId="1">
      <selection activeCell="A8" sqref="A8:V8"/>
    </sheetView>
  </sheetViews>
  <sheetFormatPr defaultColWidth="11.21875" defaultRowHeight="14.4" x14ac:dyDescent="0.3"/>
  <cols>
    <col min="1" max="1" width="61.77734375" style="51" customWidth="1"/>
    <col min="2" max="6" width="13.77734375" style="51" customWidth="1"/>
    <col min="7" max="16384" width="11.21875" style="51"/>
  </cols>
  <sheetData>
    <row r="1" spans="1:22" x14ac:dyDescent="0.3">
      <c r="A1" s="325" t="s">
        <v>130</v>
      </c>
      <c r="B1" s="108"/>
      <c r="C1" s="108"/>
      <c r="D1" s="108"/>
      <c r="E1" s="108"/>
      <c r="F1" s="108"/>
      <c r="G1" s="108"/>
      <c r="H1" s="108"/>
      <c r="I1" s="108"/>
      <c r="J1" s="108"/>
      <c r="K1" s="108"/>
      <c r="L1" s="108"/>
      <c r="M1" s="108"/>
      <c r="N1" s="108"/>
    </row>
    <row r="2" spans="1:22" x14ac:dyDescent="0.3">
      <c r="A2" s="325" t="s">
        <v>129</v>
      </c>
      <c r="B2" s="108"/>
      <c r="C2" s="108"/>
      <c r="D2" s="108"/>
      <c r="E2" s="108"/>
      <c r="F2" s="108"/>
      <c r="G2" s="108"/>
      <c r="H2" s="108"/>
      <c r="I2" s="108"/>
      <c r="J2" s="108"/>
      <c r="K2" s="108"/>
      <c r="L2" s="108"/>
      <c r="M2" s="108"/>
      <c r="N2" s="108"/>
    </row>
    <row r="3" spans="1:22" x14ac:dyDescent="0.3">
      <c r="A3" s="325" t="s">
        <v>132</v>
      </c>
    </row>
    <row r="4" spans="1:22" x14ac:dyDescent="0.3">
      <c r="A4" s="347" t="s">
        <v>149</v>
      </c>
    </row>
    <row r="6" spans="1:22" ht="15" customHeight="1" x14ac:dyDescent="0.3">
      <c r="A6" s="473" t="s">
        <v>101</v>
      </c>
      <c r="B6" s="473"/>
      <c r="C6" s="473"/>
      <c r="D6" s="473"/>
      <c r="E6" s="473"/>
      <c r="F6" s="473"/>
      <c r="G6" s="473"/>
      <c r="H6" s="473"/>
      <c r="I6" s="473"/>
      <c r="J6" s="473"/>
      <c r="K6" s="473"/>
      <c r="L6" s="473"/>
      <c r="M6" s="473"/>
      <c r="N6" s="473"/>
      <c r="O6" s="473"/>
      <c r="P6" s="473"/>
      <c r="Q6" s="473"/>
      <c r="R6" s="473"/>
      <c r="S6" s="473"/>
      <c r="T6" s="473"/>
      <c r="U6" s="473"/>
      <c r="V6" s="473"/>
    </row>
    <row r="7" spans="1:22" ht="16.05" customHeight="1" x14ac:dyDescent="0.3">
      <c r="A7" s="474" t="s">
        <v>100</v>
      </c>
      <c r="B7" s="474"/>
      <c r="C7" s="474"/>
      <c r="D7" s="474"/>
      <c r="E7" s="474"/>
      <c r="F7" s="474"/>
      <c r="G7" s="474"/>
      <c r="H7" s="474"/>
      <c r="I7" s="474"/>
      <c r="J7" s="474"/>
      <c r="K7" s="474"/>
      <c r="L7" s="474"/>
      <c r="M7" s="474"/>
      <c r="N7" s="474"/>
      <c r="O7" s="474"/>
      <c r="P7" s="474"/>
      <c r="Q7" s="474"/>
      <c r="R7" s="474"/>
      <c r="S7" s="474"/>
      <c r="T7" s="474"/>
      <c r="U7" s="474"/>
      <c r="V7" s="474"/>
    </row>
    <row r="8" spans="1:22" ht="32.1" customHeight="1" x14ac:dyDescent="0.3">
      <c r="A8" s="475" t="s">
        <v>41</v>
      </c>
      <c r="B8" s="475"/>
      <c r="C8" s="475"/>
      <c r="D8" s="475"/>
      <c r="E8" s="475"/>
      <c r="F8" s="475"/>
      <c r="G8" s="475"/>
      <c r="H8" s="475"/>
      <c r="I8" s="475"/>
      <c r="J8" s="475"/>
      <c r="K8" s="475"/>
      <c r="L8" s="475"/>
      <c r="M8" s="475"/>
      <c r="N8" s="475"/>
      <c r="O8" s="475"/>
      <c r="P8" s="475"/>
      <c r="Q8" s="475"/>
      <c r="R8" s="475"/>
      <c r="S8" s="475"/>
      <c r="T8" s="475"/>
      <c r="U8" s="475"/>
      <c r="V8" s="475"/>
    </row>
    <row r="9" spans="1:22" ht="19.05" customHeight="1" x14ac:dyDescent="0.3">
      <c r="A9" s="476" t="s">
        <v>16</v>
      </c>
      <c r="B9" s="476"/>
      <c r="C9" s="476"/>
      <c r="D9" s="476"/>
      <c r="E9" s="476"/>
      <c r="F9" s="476"/>
      <c r="G9" s="476"/>
      <c r="H9" s="476"/>
      <c r="I9" s="476"/>
      <c r="J9" s="476"/>
      <c r="K9" s="476"/>
      <c r="L9" s="476"/>
      <c r="M9" s="476"/>
      <c r="N9" s="476"/>
      <c r="O9" s="476"/>
      <c r="P9" s="476"/>
      <c r="Q9" s="476"/>
      <c r="R9" s="476"/>
      <c r="S9" s="476"/>
      <c r="T9" s="476"/>
      <c r="U9" s="476"/>
      <c r="V9" s="476"/>
    </row>
    <row r="10" spans="1:22" ht="15.6" x14ac:dyDescent="0.3">
      <c r="A10" s="107"/>
      <c r="B10" s="107"/>
      <c r="C10" s="394" t="s">
        <v>126</v>
      </c>
      <c r="D10" s="395"/>
      <c r="E10" s="395"/>
      <c r="F10" s="396"/>
      <c r="G10" s="107"/>
      <c r="H10" s="107"/>
      <c r="I10" s="107"/>
      <c r="J10" s="107"/>
      <c r="K10" s="107"/>
      <c r="L10" s="394" t="s">
        <v>124</v>
      </c>
      <c r="M10" s="395"/>
      <c r="N10" s="395"/>
      <c r="O10" s="396"/>
      <c r="P10" s="394" t="s">
        <v>125</v>
      </c>
      <c r="Q10" s="395"/>
      <c r="R10" s="395"/>
      <c r="S10" s="396"/>
      <c r="T10" s="107"/>
      <c r="U10" s="107"/>
      <c r="V10" s="107"/>
    </row>
    <row r="11" spans="1:22" ht="31.2" x14ac:dyDescent="0.3">
      <c r="A11" s="82" t="s">
        <v>15</v>
      </c>
      <c r="B11" s="82" t="s">
        <v>6</v>
      </c>
      <c r="C11" s="119" t="s">
        <v>102</v>
      </c>
      <c r="D11" s="119" t="s">
        <v>105</v>
      </c>
      <c r="E11" s="119" t="s">
        <v>104</v>
      </c>
      <c r="F11" s="119" t="s">
        <v>103</v>
      </c>
      <c r="G11" s="80">
        <v>44562</v>
      </c>
      <c r="H11" s="80">
        <v>44593</v>
      </c>
      <c r="I11" s="80">
        <v>44621</v>
      </c>
      <c r="J11" s="80">
        <v>44652</v>
      </c>
      <c r="K11" s="80">
        <v>44682</v>
      </c>
      <c r="L11" s="80">
        <v>44713</v>
      </c>
      <c r="M11" s="80">
        <v>44743</v>
      </c>
      <c r="N11" s="81">
        <v>44774</v>
      </c>
      <c r="O11" s="80">
        <v>44805</v>
      </c>
      <c r="P11" s="220">
        <v>44713</v>
      </c>
      <c r="Q11" s="220">
        <v>44743</v>
      </c>
      <c r="R11" s="221">
        <v>44774</v>
      </c>
      <c r="S11" s="220">
        <v>44805</v>
      </c>
      <c r="T11" s="80">
        <v>44835</v>
      </c>
      <c r="U11" s="80">
        <v>44866</v>
      </c>
      <c r="V11" s="80">
        <v>44896</v>
      </c>
    </row>
    <row r="12" spans="1:22" ht="15.6" x14ac:dyDescent="0.3">
      <c r="A12" s="103" t="s">
        <v>40</v>
      </c>
      <c r="B12" s="99">
        <f>'[1]SDG&amp;E 2021 DR Allocations'!B7</f>
        <v>1</v>
      </c>
      <c r="C12" s="343">
        <f>'ELCC Results'!I43</f>
        <v>0.66883876941421228</v>
      </c>
      <c r="D12" s="343">
        <f>'ELCC Results'!J43</f>
        <v>0.66950824803580455</v>
      </c>
      <c r="E12" s="343">
        <f>'ELCC Results'!K43</f>
        <v>0.67222792057955028</v>
      </c>
      <c r="F12" s="343">
        <f>'ELCC Results'!L43</f>
        <v>0.61680504320086282</v>
      </c>
      <c r="G12" s="106">
        <v>0.98763543367385864</v>
      </c>
      <c r="H12" s="104">
        <v>0.84015023708343506</v>
      </c>
      <c r="I12" s="104">
        <v>1.1049139499664307</v>
      </c>
      <c r="J12" s="104">
        <v>1.0099791288375854</v>
      </c>
      <c r="K12" s="104">
        <v>0.97870415449142456</v>
      </c>
      <c r="L12" s="104">
        <v>1.1618112325668335</v>
      </c>
      <c r="M12" s="104">
        <v>1.099244236946106</v>
      </c>
      <c r="N12" s="105">
        <v>1.0924184322357178</v>
      </c>
      <c r="O12" s="104">
        <v>1.2064670324325562</v>
      </c>
      <c r="P12" s="115">
        <f t="shared" ref="P12:S18" si="0">L12*C12</f>
        <v>0.77706439508161007</v>
      </c>
      <c r="Q12" s="115">
        <f t="shared" si="0"/>
        <v>0.7359530832412422</v>
      </c>
      <c r="R12" s="114">
        <f t="shared" si="0"/>
        <v>0.73435417110458889</v>
      </c>
      <c r="S12" s="115">
        <f t="shared" si="0"/>
        <v>0.74415495005997956</v>
      </c>
      <c r="T12" s="104">
        <v>1.0295217037200928</v>
      </c>
      <c r="U12" s="104">
        <v>1.1614894866943359</v>
      </c>
      <c r="V12" s="104">
        <v>0.80318814516067505</v>
      </c>
    </row>
    <row r="13" spans="1:22" ht="15.6" x14ac:dyDescent="0.3">
      <c r="A13" s="42" t="s">
        <v>39</v>
      </c>
      <c r="B13" s="95">
        <f>'[1]SDG&amp;E 2021 DR Allocations'!B8</f>
        <v>1</v>
      </c>
      <c r="C13" s="344">
        <f>'ELCC Results'!I45</f>
        <v>0.78383380726848428</v>
      </c>
      <c r="D13" s="344">
        <f>'ELCC Results'!J45</f>
        <v>0.78383380726848428</v>
      </c>
      <c r="E13" s="344">
        <f>'ELCC Results'!K45</f>
        <v>0.78383380726848428</v>
      </c>
      <c r="F13" s="344">
        <f>'ELCC Results'!L45</f>
        <v>0.78383380726848428</v>
      </c>
      <c r="G13" s="101">
        <v>0</v>
      </c>
      <c r="H13" s="101">
        <v>0</v>
      </c>
      <c r="I13" s="101">
        <v>0</v>
      </c>
      <c r="J13" s="101">
        <v>0</v>
      </c>
      <c r="K13" s="100">
        <v>3.356093</v>
      </c>
      <c r="L13" s="100">
        <v>3.356093</v>
      </c>
      <c r="M13" s="100">
        <v>3.356093</v>
      </c>
      <c r="N13" s="97">
        <v>3.356093</v>
      </c>
      <c r="O13" s="100">
        <v>3.356093</v>
      </c>
      <c r="P13" s="116">
        <f t="shared" si="0"/>
        <v>2.6306191537371091</v>
      </c>
      <c r="Q13" s="116">
        <f t="shared" si="0"/>
        <v>2.6306191537371091</v>
      </c>
      <c r="R13" s="114">
        <f t="shared" si="0"/>
        <v>2.6306191537371091</v>
      </c>
      <c r="S13" s="116">
        <f t="shared" si="0"/>
        <v>2.6306191537371091</v>
      </c>
      <c r="T13" s="100">
        <v>3.356093</v>
      </c>
      <c r="U13" s="100">
        <v>0</v>
      </c>
      <c r="V13" s="100">
        <v>0</v>
      </c>
    </row>
    <row r="14" spans="1:22" ht="15.6" x14ac:dyDescent="0.3">
      <c r="A14" s="103" t="s">
        <v>38</v>
      </c>
      <c r="B14" s="99">
        <f>'[1]SDG&amp;E 2021 DR Allocations'!B9</f>
        <v>1</v>
      </c>
      <c r="C14" s="343">
        <f>'ELCC Results'!I44</f>
        <v>2.1476291699200227</v>
      </c>
      <c r="D14" s="343">
        <f>'ELCC Results'!J44</f>
        <v>2.1476291699200227</v>
      </c>
      <c r="E14" s="343">
        <f>'ELCC Results'!K44</f>
        <v>2.1476291699200227</v>
      </c>
      <c r="F14" s="343">
        <f>'ELCC Results'!L44</f>
        <v>2.1476291699200227</v>
      </c>
      <c r="G14" s="90">
        <v>0</v>
      </c>
      <c r="H14" s="90">
        <v>0</v>
      </c>
      <c r="I14" s="90">
        <v>0</v>
      </c>
      <c r="J14" s="90">
        <v>0</v>
      </c>
      <c r="K14" s="102">
        <v>0.21538660000000001</v>
      </c>
      <c r="L14" s="88">
        <v>0.21863560000000001</v>
      </c>
      <c r="M14" s="88">
        <v>0.21538660000000001</v>
      </c>
      <c r="N14" s="89">
        <v>0.21538660000000001</v>
      </c>
      <c r="O14" s="88">
        <v>0.21538660000000001</v>
      </c>
      <c r="P14" s="109">
        <f t="shared" si="0"/>
        <v>0.46954819214296617</v>
      </c>
      <c r="Q14" s="109">
        <f t="shared" si="0"/>
        <v>0.46257054496989597</v>
      </c>
      <c r="R14" s="114">
        <f t="shared" si="0"/>
        <v>0.46257054496989597</v>
      </c>
      <c r="S14" s="109">
        <f t="shared" si="0"/>
        <v>0.46257054496989597</v>
      </c>
      <c r="T14" s="88">
        <v>0.21538660000000001</v>
      </c>
      <c r="U14" s="88">
        <v>0</v>
      </c>
      <c r="V14" s="88">
        <v>0</v>
      </c>
    </row>
    <row r="15" spans="1:22" ht="30" x14ac:dyDescent="0.3">
      <c r="A15" s="42" t="s">
        <v>37</v>
      </c>
      <c r="B15" s="95">
        <f>'[1]SDG&amp;E 2021 DR Allocations'!B10</f>
        <v>1</v>
      </c>
      <c r="C15" s="344">
        <f>'ELCC Results'!I42</f>
        <v>3.1436968756857642</v>
      </c>
      <c r="D15" s="344">
        <f>'ELCC Results'!J42</f>
        <v>0.5834285082723023</v>
      </c>
      <c r="E15" s="344">
        <f>'ELCC Results'!K42</f>
        <v>0.41658218952176146</v>
      </c>
      <c r="F15" s="344">
        <f>'ELCC Results'!L42</f>
        <v>0.34601417743341939</v>
      </c>
      <c r="G15" s="101">
        <v>0</v>
      </c>
      <c r="H15" s="101">
        <v>0</v>
      </c>
      <c r="I15" s="101">
        <v>0</v>
      </c>
      <c r="J15" s="101">
        <v>0.18196499999999999</v>
      </c>
      <c r="K15" s="100">
        <v>0.25948490000000002</v>
      </c>
      <c r="L15" s="100">
        <v>0.19971910000000001</v>
      </c>
      <c r="M15" s="100">
        <v>0.40923320000000002</v>
      </c>
      <c r="N15" s="97">
        <v>0.50011620000000001</v>
      </c>
      <c r="O15" s="100">
        <v>0.60052300000000003</v>
      </c>
      <c r="P15" s="116">
        <f t="shared" si="0"/>
        <v>0.62785631068477277</v>
      </c>
      <c r="Q15" s="116">
        <f t="shared" si="0"/>
        <v>0.23875831541150075</v>
      </c>
      <c r="R15" s="114">
        <f t="shared" si="0"/>
        <v>0.20833950161130316</v>
      </c>
      <c r="S15" s="116">
        <f t="shared" si="0"/>
        <v>0.20778947187484934</v>
      </c>
      <c r="T15" s="100">
        <v>0.40512169999999997</v>
      </c>
      <c r="U15" s="100">
        <v>0</v>
      </c>
      <c r="V15" s="100">
        <v>0</v>
      </c>
    </row>
    <row r="16" spans="1:22" ht="37.5" customHeight="1" x14ac:dyDescent="0.3">
      <c r="A16" s="92" t="s">
        <v>36</v>
      </c>
      <c r="B16" s="99">
        <f>'[1]SDG&amp;E 2021 DR Allocations'!B11</f>
        <v>1</v>
      </c>
      <c r="C16" s="343">
        <f>C15</f>
        <v>3.1436968756857642</v>
      </c>
      <c r="D16" s="343">
        <f t="shared" ref="D16:F16" si="1">D15</f>
        <v>0.5834285082723023</v>
      </c>
      <c r="E16" s="343">
        <f t="shared" si="1"/>
        <v>0.41658218952176146</v>
      </c>
      <c r="F16" s="343">
        <f t="shared" si="1"/>
        <v>0.34601417743341939</v>
      </c>
      <c r="G16" s="98">
        <v>0</v>
      </c>
      <c r="H16" s="98">
        <v>0</v>
      </c>
      <c r="I16" s="98">
        <v>0</v>
      </c>
      <c r="J16" s="98">
        <v>0</v>
      </c>
      <c r="K16" s="96">
        <v>0.22774159999999999</v>
      </c>
      <c r="L16" s="96">
        <v>2.0648900000000001E-2</v>
      </c>
      <c r="M16" s="96">
        <v>1.0151589999999999</v>
      </c>
      <c r="N16" s="97">
        <v>1.536508</v>
      </c>
      <c r="O16" s="96">
        <v>1.877289</v>
      </c>
      <c r="P16" s="117">
        <f t="shared" si="0"/>
        <v>6.4913882416347782E-2</v>
      </c>
      <c r="Q16" s="117">
        <f t="shared" si="0"/>
        <v>0.59227270102920204</v>
      </c>
      <c r="R16" s="114">
        <f t="shared" si="0"/>
        <v>0.64008186685770263</v>
      </c>
      <c r="S16" s="117">
        <f t="shared" si="0"/>
        <v>0.64956860913980641</v>
      </c>
      <c r="T16" s="96">
        <v>1.01159</v>
      </c>
      <c r="U16" s="96">
        <v>0</v>
      </c>
      <c r="V16" s="96">
        <v>0</v>
      </c>
    </row>
    <row r="17" spans="1:22" ht="30" x14ac:dyDescent="0.3">
      <c r="A17" s="42" t="s">
        <v>35</v>
      </c>
      <c r="B17" s="95">
        <f>'[1]SDG&amp;E 2021 DR Allocations'!B12</f>
        <v>1</v>
      </c>
      <c r="C17" s="344">
        <f>'ELCC Results'!I41</f>
        <v>0.65756871585707544</v>
      </c>
      <c r="D17" s="344">
        <f>'ELCC Results'!J41</f>
        <v>0.5537457763385929</v>
      </c>
      <c r="E17" s="344">
        <f>'ELCC Results'!K41</f>
        <v>0.49260104319984077</v>
      </c>
      <c r="F17" s="344">
        <f>'ELCC Results'!L41</f>
        <v>0.46335786642183902</v>
      </c>
      <c r="G17" s="94">
        <v>6.6329152475241241E-4</v>
      </c>
      <c r="H17" s="94">
        <v>1.5360963759512294E-4</v>
      </c>
      <c r="I17" s="94">
        <v>3.5623195519924058E-3</v>
      </c>
      <c r="J17" s="93">
        <v>0.37884978793176394</v>
      </c>
      <c r="K17" s="93">
        <v>0.54897535970305089</v>
      </c>
      <c r="L17" s="93">
        <v>0.51066000926025246</v>
      </c>
      <c r="M17" s="93">
        <v>0.87986319387880663</v>
      </c>
      <c r="N17" s="89">
        <v>1.1012121453968515</v>
      </c>
      <c r="O17" s="93">
        <v>1.247230495532786</v>
      </c>
      <c r="P17" s="118">
        <f t="shared" si="0"/>
        <v>0.33579404652882644</v>
      </c>
      <c r="Q17" s="118">
        <f t="shared" si="0"/>
        <v>0.48722052736617366</v>
      </c>
      <c r="R17" s="114">
        <f t="shared" si="0"/>
        <v>0.54245825160682382</v>
      </c>
      <c r="S17" s="118">
        <f t="shared" si="0"/>
        <v>0.57791406134632473</v>
      </c>
      <c r="T17" s="93">
        <v>0.77752237859877871</v>
      </c>
      <c r="U17" s="93">
        <v>0.15334812090587696</v>
      </c>
      <c r="V17" s="93">
        <v>2.9956947245973026E-4</v>
      </c>
    </row>
    <row r="18" spans="1:22" ht="30" customHeight="1" x14ac:dyDescent="0.3">
      <c r="A18" s="92" t="s">
        <v>34</v>
      </c>
      <c r="B18" s="91">
        <f>'[1]SDG&amp;E 2021 DR Allocations'!B13</f>
        <v>1</v>
      </c>
      <c r="C18" s="345">
        <f>C17</f>
        <v>0.65756871585707544</v>
      </c>
      <c r="D18" s="345">
        <f t="shared" ref="D18:F18" si="2">D17</f>
        <v>0.5537457763385929</v>
      </c>
      <c r="E18" s="345">
        <f t="shared" si="2"/>
        <v>0.49260104319984077</v>
      </c>
      <c r="F18" s="345">
        <f t="shared" si="2"/>
        <v>0.46335786642183902</v>
      </c>
      <c r="G18" s="90">
        <v>2.935746494089943E-4</v>
      </c>
      <c r="H18" s="90">
        <v>6.7988346107088939E-5</v>
      </c>
      <c r="I18" s="90">
        <v>1.0863477094766008E-3</v>
      </c>
      <c r="J18" s="90">
        <v>2.1347540301930805</v>
      </c>
      <c r="K18" s="88">
        <v>3.4062247905806968</v>
      </c>
      <c r="L18" s="88">
        <v>2.97404117084429</v>
      </c>
      <c r="M18" s="88">
        <v>5.7366107087375191</v>
      </c>
      <c r="N18" s="89">
        <v>7.7516778442138996</v>
      </c>
      <c r="O18" s="88">
        <v>9.4949267321371202</v>
      </c>
      <c r="P18" s="109">
        <f t="shared" si="0"/>
        <v>1.9556364336181529</v>
      </c>
      <c r="Q18" s="109">
        <f t="shared" si="0"/>
        <v>3.176623950462143</v>
      </c>
      <c r="R18" s="114">
        <f t="shared" si="0"/>
        <v>3.8184845926088595</v>
      </c>
      <c r="S18" s="109">
        <f t="shared" si="0"/>
        <v>4.39954899243474</v>
      </c>
      <c r="T18" s="88">
        <v>5.2653187161611292</v>
      </c>
      <c r="U18" s="88">
        <v>0.69733673718623002</v>
      </c>
      <c r="V18" s="88">
        <v>1.3259037913113149E-4</v>
      </c>
    </row>
    <row r="19" spans="1:22" ht="31.2" x14ac:dyDescent="0.3">
      <c r="A19" s="87" t="s">
        <v>99</v>
      </c>
      <c r="B19" s="87"/>
      <c r="C19" s="346" t="s">
        <v>123</v>
      </c>
      <c r="D19" s="346" t="s">
        <v>123</v>
      </c>
      <c r="E19" s="346" t="s">
        <v>123</v>
      </c>
      <c r="F19" s="346" t="s">
        <v>123</v>
      </c>
      <c r="G19" s="85">
        <f t="shared" ref="G19:V19" si="3">SUM(G12:G18)</f>
        <v>0.98859229984802011</v>
      </c>
      <c r="H19" s="85">
        <f t="shared" si="3"/>
        <v>0.84037183506713731</v>
      </c>
      <c r="I19" s="85">
        <f t="shared" si="3"/>
        <v>1.1095626172278998</v>
      </c>
      <c r="J19" s="85">
        <f t="shared" si="3"/>
        <v>3.70554794696243</v>
      </c>
      <c r="K19" s="85">
        <f t="shared" si="3"/>
        <v>8.9926104047751725</v>
      </c>
      <c r="L19" s="85">
        <f t="shared" si="3"/>
        <v>8.4416090126713765</v>
      </c>
      <c r="M19" s="85">
        <f t="shared" si="3"/>
        <v>12.711589939562431</v>
      </c>
      <c r="N19" s="86">
        <f t="shared" si="3"/>
        <v>15.553412221846468</v>
      </c>
      <c r="O19" s="85">
        <f t="shared" si="3"/>
        <v>17.997915860102463</v>
      </c>
      <c r="P19" s="110">
        <f>SUM(P12:P18)</f>
        <v>6.8614324142097844</v>
      </c>
      <c r="Q19" s="110">
        <f>SUM(Q12:Q18)</f>
        <v>8.3240182762172665</v>
      </c>
      <c r="R19" s="111">
        <f>SUM(R12:R18)</f>
        <v>9.0369080824962822</v>
      </c>
      <c r="S19" s="110">
        <f t="shared" si="3"/>
        <v>9.6721657835627042</v>
      </c>
      <c r="T19" s="85">
        <f t="shared" si="3"/>
        <v>12.060554098480001</v>
      </c>
      <c r="U19" s="85">
        <f t="shared" si="3"/>
        <v>2.0121743447864429</v>
      </c>
      <c r="V19" s="85">
        <f t="shared" si="3"/>
        <v>0.80362030501226589</v>
      </c>
    </row>
    <row r="20" spans="1:22" ht="15.6" x14ac:dyDescent="0.3">
      <c r="A20" s="84"/>
      <c r="B20" s="84"/>
      <c r="C20" s="84"/>
      <c r="D20" s="84"/>
      <c r="E20" s="84"/>
      <c r="F20" s="84"/>
      <c r="G20" s="83"/>
      <c r="H20" s="83"/>
      <c r="I20" s="83"/>
      <c r="J20" s="83"/>
      <c r="K20" s="83"/>
      <c r="L20" s="83"/>
      <c r="M20" s="83"/>
      <c r="N20" s="83"/>
      <c r="O20" s="83"/>
      <c r="P20" s="83"/>
      <c r="Q20" s="83"/>
      <c r="R20" s="83"/>
      <c r="S20" s="83"/>
      <c r="T20" s="83"/>
      <c r="U20" s="83"/>
      <c r="V20" s="83"/>
    </row>
    <row r="21" spans="1:22" ht="15.6" x14ac:dyDescent="0.3">
      <c r="A21" s="82" t="s">
        <v>98</v>
      </c>
      <c r="B21" s="82" t="s">
        <v>6</v>
      </c>
      <c r="C21" s="82"/>
      <c r="D21" s="82"/>
      <c r="E21" s="82"/>
      <c r="F21" s="82"/>
      <c r="G21" s="80">
        <v>44562</v>
      </c>
      <c r="H21" s="80">
        <v>44614</v>
      </c>
      <c r="I21" s="80">
        <v>44621</v>
      </c>
      <c r="J21" s="80">
        <v>44652</v>
      </c>
      <c r="K21" s="80">
        <v>44682</v>
      </c>
      <c r="L21" s="80"/>
      <c r="M21" s="80"/>
      <c r="N21" s="81"/>
      <c r="O21" s="80"/>
      <c r="P21" s="80">
        <v>44713</v>
      </c>
      <c r="Q21" s="80">
        <v>44743</v>
      </c>
      <c r="R21" s="81">
        <v>44774</v>
      </c>
      <c r="S21" s="80">
        <v>44805</v>
      </c>
      <c r="T21" s="80">
        <v>44835</v>
      </c>
      <c r="U21" s="80">
        <v>44866</v>
      </c>
      <c r="V21" s="80">
        <v>44896</v>
      </c>
    </row>
    <row r="22" spans="1:22" ht="15" x14ac:dyDescent="0.3">
      <c r="A22" s="77" t="s">
        <v>97</v>
      </c>
      <c r="B22" s="78" t="str">
        <f>'[1]SDG&amp;E 2021 DR Allocations'!B17</f>
        <v>1*</v>
      </c>
      <c r="C22" s="78"/>
      <c r="D22" s="78"/>
      <c r="E22" s="78"/>
      <c r="F22" s="78"/>
      <c r="G22" s="74">
        <v>2.097715</v>
      </c>
      <c r="H22" s="74">
        <v>2.097715</v>
      </c>
      <c r="I22" s="74">
        <v>2.097715</v>
      </c>
      <c r="J22" s="74">
        <v>2.0489679999999999</v>
      </c>
      <c r="K22" s="74">
        <v>2.0377489999999998</v>
      </c>
      <c r="L22" s="74"/>
      <c r="M22" s="74"/>
      <c r="N22" s="75"/>
      <c r="O22" s="74"/>
      <c r="P22" s="74">
        <v>2.0445180000000001</v>
      </c>
      <c r="Q22" s="74">
        <v>4.0218790000000002</v>
      </c>
      <c r="R22" s="75">
        <v>3.006246</v>
      </c>
      <c r="S22" s="74">
        <v>3.5024510000000002</v>
      </c>
      <c r="T22" s="74">
        <v>2.0095100000000001</v>
      </c>
      <c r="U22" s="74">
        <v>2.0577939999999999</v>
      </c>
      <c r="V22" s="74">
        <v>2.097715</v>
      </c>
    </row>
    <row r="23" spans="1:22" ht="15" x14ac:dyDescent="0.3">
      <c r="A23" s="77" t="s">
        <v>96</v>
      </c>
      <c r="B23" s="78" t="str">
        <f>'[1]SDG&amp;E 2021 DR Allocations'!B18</f>
        <v>1*</v>
      </c>
      <c r="C23" s="78"/>
      <c r="D23" s="78"/>
      <c r="E23" s="78"/>
      <c r="F23" s="78"/>
      <c r="G23" s="74">
        <v>0</v>
      </c>
      <c r="H23" s="74">
        <v>0</v>
      </c>
      <c r="I23" s="74">
        <v>0</v>
      </c>
      <c r="J23" s="74">
        <v>0</v>
      </c>
      <c r="K23" s="74">
        <v>0</v>
      </c>
      <c r="L23" s="74"/>
      <c r="M23" s="74"/>
      <c r="N23" s="75"/>
      <c r="O23" s="74"/>
      <c r="P23" s="74">
        <v>0</v>
      </c>
      <c r="Q23" s="74">
        <v>0</v>
      </c>
      <c r="R23" s="75">
        <v>-0.69032000000000004</v>
      </c>
      <c r="S23" s="74">
        <v>1.714234</v>
      </c>
      <c r="T23" s="74">
        <v>-1.081623</v>
      </c>
      <c r="U23" s="74">
        <v>0</v>
      </c>
      <c r="V23" s="74">
        <v>0</v>
      </c>
    </row>
    <row r="24" spans="1:22" ht="15" x14ac:dyDescent="0.3">
      <c r="A24" s="77" t="s">
        <v>95</v>
      </c>
      <c r="B24" s="76">
        <f>'[1]SDG&amp;E 2021 DR Allocations'!B19</f>
        <v>0</v>
      </c>
      <c r="C24" s="76"/>
      <c r="D24" s="76"/>
      <c r="E24" s="76"/>
      <c r="F24" s="76"/>
      <c r="G24" s="74">
        <v>1.2970271110534668</v>
      </c>
      <c r="H24" s="74">
        <v>1.2659457921981812</v>
      </c>
      <c r="I24" s="74">
        <v>7.0095345377922058E-2</v>
      </c>
      <c r="J24" s="74">
        <v>8.4672078490257263E-2</v>
      </c>
      <c r="K24" s="74">
        <v>1.0757105350494385</v>
      </c>
      <c r="L24" s="74"/>
      <c r="M24" s="74"/>
      <c r="N24" s="75"/>
      <c r="O24" s="74"/>
      <c r="P24" s="74">
        <v>0.7068437933921814</v>
      </c>
      <c r="Q24" s="74">
        <v>1.0395063161849976</v>
      </c>
      <c r="R24" s="75">
        <v>1.1395833492279053</v>
      </c>
      <c r="S24" s="74">
        <v>1.4673997163772583</v>
      </c>
      <c r="T24" s="74">
        <v>0.91457962989807129</v>
      </c>
      <c r="U24" s="74">
        <v>1.2022178173065186</v>
      </c>
      <c r="V24" s="74">
        <v>1.3680299520492554</v>
      </c>
    </row>
    <row r="25" spans="1:22" ht="15" x14ac:dyDescent="0.3">
      <c r="A25" s="77" t="s">
        <v>94</v>
      </c>
      <c r="B25" s="76">
        <f>'[1]SDG&amp;E 2021 DR Allocations'!B20</f>
        <v>0</v>
      </c>
      <c r="C25" s="76"/>
      <c r="D25" s="76"/>
      <c r="E25" s="76"/>
      <c r="F25" s="76"/>
      <c r="G25" s="74">
        <v>4.2836441993713379</v>
      </c>
      <c r="H25" s="74">
        <v>4.3037986755371094</v>
      </c>
      <c r="I25" s="74">
        <v>2.0929036140441895</v>
      </c>
      <c r="J25" s="74">
        <v>2.0233409404754639</v>
      </c>
      <c r="K25" s="74">
        <v>3.9479765892028809</v>
      </c>
      <c r="L25" s="74"/>
      <c r="M25" s="74"/>
      <c r="N25" s="75"/>
      <c r="O25" s="74"/>
      <c r="P25" s="74">
        <v>5.2926754951477051</v>
      </c>
      <c r="Q25" s="74">
        <v>6.5997929573059082</v>
      </c>
      <c r="R25" s="75">
        <v>6.9875855445861816</v>
      </c>
      <c r="S25" s="74">
        <v>8.6440753936767578</v>
      </c>
      <c r="T25" s="74">
        <v>6.1974368095397949</v>
      </c>
      <c r="U25" s="74">
        <v>4.5923504829406738</v>
      </c>
      <c r="V25" s="74">
        <v>5.0273590087890625</v>
      </c>
    </row>
    <row r="26" spans="1:22" ht="15" x14ac:dyDescent="0.3">
      <c r="A26" s="77" t="s">
        <v>93</v>
      </c>
      <c r="B26" s="76">
        <f>'[1]SDG&amp;E 2021 DR Allocations'!B21</f>
        <v>0</v>
      </c>
      <c r="C26" s="76"/>
      <c r="D26" s="76"/>
      <c r="E26" s="76"/>
      <c r="F26" s="76"/>
      <c r="G26" s="74">
        <v>1.7773239000000001</v>
      </c>
      <c r="H26" s="74">
        <v>6.6446870000000005E-2</v>
      </c>
      <c r="I26" s="74">
        <v>-0.43695160999999999</v>
      </c>
      <c r="J26" s="74">
        <v>4.0110859000000003</v>
      </c>
      <c r="K26" s="74">
        <v>3.9434486999999998</v>
      </c>
      <c r="L26" s="74"/>
      <c r="M26" s="74"/>
      <c r="N26" s="75"/>
      <c r="O26" s="74"/>
      <c r="P26" s="74">
        <v>4.2255732999999998</v>
      </c>
      <c r="Q26" s="74">
        <v>8.8106322000000006</v>
      </c>
      <c r="R26" s="75">
        <v>13.040317999999999</v>
      </c>
      <c r="S26" s="74">
        <v>15.309676</v>
      </c>
      <c r="T26" s="74">
        <v>10.408105000000001</v>
      </c>
      <c r="U26" s="74">
        <v>3.7088051000000002</v>
      </c>
      <c r="V26" s="74">
        <v>2.5553734000000001</v>
      </c>
    </row>
    <row r="27" spans="1:22" ht="15" x14ac:dyDescent="0.3">
      <c r="A27" s="77" t="s">
        <v>92</v>
      </c>
      <c r="B27" s="76">
        <f>'[1]SDG&amp;E 2021 DR Allocations'!B22</f>
        <v>0</v>
      </c>
      <c r="C27" s="76"/>
      <c r="D27" s="76"/>
      <c r="E27" s="76"/>
      <c r="F27" s="76"/>
      <c r="G27" s="74">
        <v>0.10707787000000001</v>
      </c>
      <c r="H27" s="74">
        <v>0.11397152000000001</v>
      </c>
      <c r="I27" s="74">
        <v>3.940279E-2</v>
      </c>
      <c r="J27" s="74">
        <v>0.21155677000000001</v>
      </c>
      <c r="K27" s="74">
        <v>0.27679969999999998</v>
      </c>
      <c r="L27" s="74"/>
      <c r="M27" s="74"/>
      <c r="N27" s="75"/>
      <c r="O27" s="74"/>
      <c r="P27" s="74">
        <v>0.43848605000000002</v>
      </c>
      <c r="Q27" s="74">
        <v>0.60715266999999995</v>
      </c>
      <c r="R27" s="75">
        <v>0.56841085999999996</v>
      </c>
      <c r="S27" s="74">
        <v>0.61505920999999997</v>
      </c>
      <c r="T27" s="74">
        <v>0.32948845999999998</v>
      </c>
      <c r="U27" s="74">
        <v>0.21211453999999999</v>
      </c>
      <c r="V27" s="74">
        <v>0.16648809000000001</v>
      </c>
    </row>
    <row r="28" spans="1:22" ht="15" x14ac:dyDescent="0.3">
      <c r="A28" s="79" t="s">
        <v>91</v>
      </c>
      <c r="B28" s="78" t="str">
        <f>'[1]SDG&amp;E 2021 DR Allocations'!B23</f>
        <v>1*</v>
      </c>
      <c r="C28" s="78"/>
      <c r="D28" s="78"/>
      <c r="E28" s="78"/>
      <c r="F28" s="78"/>
      <c r="G28" s="74">
        <v>-2.6022589539321443E-5</v>
      </c>
      <c r="H28" s="74">
        <v>-2.6022589539321443E-5</v>
      </c>
      <c r="I28" s="74">
        <v>-2.6944286146154072E-5</v>
      </c>
      <c r="J28" s="74">
        <v>-1.3271395375169439E-4</v>
      </c>
      <c r="K28" s="74">
        <v>-1.7114098130900819E-4</v>
      </c>
      <c r="L28" s="74"/>
      <c r="M28" s="74"/>
      <c r="N28" s="75"/>
      <c r="O28" s="74"/>
      <c r="P28" s="74">
        <v>-1.7051242164391276E-4</v>
      </c>
      <c r="Q28" s="74">
        <v>-2.4789668924276101E-4</v>
      </c>
      <c r="R28" s="75">
        <v>-2.8843378915441135E-4</v>
      </c>
      <c r="S28" s="74">
        <v>-2.8475649555876476E-4</v>
      </c>
      <c r="T28" s="74">
        <v>-2.1002849971627022E-4</v>
      </c>
      <c r="U28" s="74">
        <v>-7.7151423644288182E-5</v>
      </c>
      <c r="V28" s="74">
        <v>-2.6022589539321443E-5</v>
      </c>
    </row>
    <row r="29" spans="1:22" ht="15" x14ac:dyDescent="0.3">
      <c r="A29" s="79" t="s">
        <v>90</v>
      </c>
      <c r="B29" s="78" t="str">
        <f>'[1]SDG&amp;E 2021 DR Allocations'!B24</f>
        <v>1*</v>
      </c>
      <c r="C29" s="78"/>
      <c r="D29" s="78"/>
      <c r="E29" s="78"/>
      <c r="F29" s="78"/>
      <c r="G29" s="74">
        <v>-3.8092844496828704E-2</v>
      </c>
      <c r="H29" s="74">
        <v>-3.808812133316164E-2</v>
      </c>
      <c r="I29" s="74">
        <v>-3.8106714754323923E-2</v>
      </c>
      <c r="J29" s="74">
        <v>-4.6489336997581621E-2</v>
      </c>
      <c r="K29" s="74">
        <v>-4.9142472864697639E-2</v>
      </c>
      <c r="L29" s="74"/>
      <c r="M29" s="74"/>
      <c r="N29" s="75"/>
      <c r="O29" s="74"/>
      <c r="P29" s="74">
        <v>-5.0358402931808488E-2</v>
      </c>
      <c r="Q29" s="74">
        <v>-5.6331616164319698E-2</v>
      </c>
      <c r="R29" s="75">
        <v>-5.9033830772322826E-2</v>
      </c>
      <c r="S29" s="74">
        <v>-5.6757862961616778E-2</v>
      </c>
      <c r="T29" s="74">
        <v>-5.1538634446571807E-2</v>
      </c>
      <c r="U29" s="74">
        <v>-4.2360338438109713E-2</v>
      </c>
      <c r="V29" s="74">
        <v>-3.8089473932258144E-2</v>
      </c>
    </row>
    <row r="30" spans="1:22" ht="15" x14ac:dyDescent="0.3">
      <c r="A30" s="77" t="s">
        <v>89</v>
      </c>
      <c r="B30" s="76">
        <f>'[1]SDG&amp;E 2021 DR Allocations'!B25</f>
        <v>1</v>
      </c>
      <c r="C30" s="76"/>
      <c r="D30" s="76"/>
      <c r="E30" s="76"/>
      <c r="F30" s="76"/>
      <c r="G30" s="74">
        <v>1.0963489309553233E-4</v>
      </c>
      <c r="H30" s="74">
        <v>2.5390119554922503E-5</v>
      </c>
      <c r="I30" s="74">
        <v>7.9483587867589401E-4</v>
      </c>
      <c r="J30" s="74">
        <v>2.7632830467604463E-2</v>
      </c>
      <c r="K30" s="74">
        <v>4.8295775578221831E-2</v>
      </c>
      <c r="L30" s="74"/>
      <c r="M30" s="74"/>
      <c r="N30" s="75"/>
      <c r="O30" s="74"/>
      <c r="P30" s="74">
        <v>3.5316193688900974E-2</v>
      </c>
      <c r="Q30" s="74">
        <v>7.3840744630179908E-2</v>
      </c>
      <c r="R30" s="75">
        <v>0.11128278668461662</v>
      </c>
      <c r="S30" s="74">
        <v>0.14552809730681732</v>
      </c>
      <c r="T30" s="74">
        <v>7.7993234660381827E-2</v>
      </c>
      <c r="U30" s="74">
        <v>8.4145816575030563E-3</v>
      </c>
      <c r="V30" s="74">
        <v>4.9515622652014525E-5</v>
      </c>
    </row>
    <row r="31" spans="1:22" ht="15" x14ac:dyDescent="0.3">
      <c r="A31" s="79" t="s">
        <v>88</v>
      </c>
      <c r="B31" s="78" t="str">
        <f>'[1]SDG&amp;E 2021 DR Allocations'!B26</f>
        <v>1*</v>
      </c>
      <c r="C31" s="78"/>
      <c r="D31" s="78"/>
      <c r="E31" s="78"/>
      <c r="F31" s="78"/>
      <c r="G31" s="74">
        <v>8.7986469268798828E-2</v>
      </c>
      <c r="H31" s="74">
        <v>8.3716630935668945E-2</v>
      </c>
      <c r="I31" s="74">
        <v>6.3848018646240234E-2</v>
      </c>
      <c r="J31" s="74">
        <v>6.3409566879272461E-2</v>
      </c>
      <c r="K31" s="74">
        <v>6.8120479583740234E-2</v>
      </c>
      <c r="L31" s="74"/>
      <c r="M31" s="74"/>
      <c r="N31" s="75"/>
      <c r="O31" s="74"/>
      <c r="P31" s="74">
        <v>8.1487536430358887E-2</v>
      </c>
      <c r="Q31" s="74">
        <v>0.10804963111877441</v>
      </c>
      <c r="R31" s="75">
        <v>0.12021946907043457</v>
      </c>
      <c r="S31" s="74">
        <v>0.1310884952545166</v>
      </c>
      <c r="T31" s="74">
        <v>0.10129070281982422</v>
      </c>
      <c r="U31" s="74">
        <v>7.8264951705932617E-2</v>
      </c>
      <c r="V31" s="74">
        <v>9.2841148376464844E-2</v>
      </c>
    </row>
    <row r="32" spans="1:22" ht="15" x14ac:dyDescent="0.3">
      <c r="A32" s="79" t="s">
        <v>87</v>
      </c>
      <c r="B32" s="78" t="str">
        <f>'[1]SDG&amp;E 2021 DR Allocations'!B27</f>
        <v>1*</v>
      </c>
      <c r="C32" s="78"/>
      <c r="D32" s="78"/>
      <c r="E32" s="78"/>
      <c r="F32" s="78"/>
      <c r="G32" s="74">
        <v>0</v>
      </c>
      <c r="H32" s="74">
        <v>0</v>
      </c>
      <c r="I32" s="74">
        <v>0</v>
      </c>
      <c r="J32" s="74">
        <v>0</v>
      </c>
      <c r="K32" s="74">
        <v>0</v>
      </c>
      <c r="L32" s="74"/>
      <c r="M32" s="74"/>
      <c r="N32" s="75"/>
      <c r="O32" s="74"/>
      <c r="P32" s="74">
        <v>0</v>
      </c>
      <c r="Q32" s="74">
        <v>0</v>
      </c>
      <c r="R32" s="75">
        <v>0</v>
      </c>
      <c r="S32" s="74">
        <v>0</v>
      </c>
      <c r="T32" s="74">
        <v>0</v>
      </c>
      <c r="U32" s="74">
        <v>0</v>
      </c>
      <c r="V32" s="74">
        <v>0</v>
      </c>
    </row>
    <row r="33" spans="1:22" ht="15" x14ac:dyDescent="0.3">
      <c r="A33" s="77" t="s">
        <v>86</v>
      </c>
      <c r="B33" s="76">
        <f>'[1]SDG&amp;E 2021 DR Allocations'!B28</f>
        <v>1</v>
      </c>
      <c r="C33" s="76"/>
      <c r="D33" s="76"/>
      <c r="E33" s="76"/>
      <c r="F33" s="76"/>
      <c r="G33" s="74">
        <v>3.0638080090284348E-2</v>
      </c>
      <c r="H33" s="74">
        <v>2.3734984919428825E-2</v>
      </c>
      <c r="I33" s="74">
        <v>2.6789132505655289E-2</v>
      </c>
      <c r="J33" s="74">
        <v>2.875044196844101E-2</v>
      </c>
      <c r="K33" s="74">
        <v>2.903774194419384E-2</v>
      </c>
      <c r="L33" s="74"/>
      <c r="M33" s="74"/>
      <c r="N33" s="75"/>
      <c r="O33" s="74"/>
      <c r="P33" s="74">
        <v>3.128809854388237E-2</v>
      </c>
      <c r="Q33" s="74">
        <v>3.791770339012146E-2</v>
      </c>
      <c r="R33" s="75">
        <v>3.8366209715604782E-2</v>
      </c>
      <c r="S33" s="74">
        <v>3.8064170628786087E-2</v>
      </c>
      <c r="T33" s="74">
        <v>2.7115197852253914E-2</v>
      </c>
      <c r="U33" s="74">
        <v>3.1526219099760056E-2</v>
      </c>
      <c r="V33" s="74">
        <v>3.347846120595932E-2</v>
      </c>
    </row>
    <row r="34" spans="1:22" ht="31.2" x14ac:dyDescent="0.3">
      <c r="A34" s="70" t="s">
        <v>85</v>
      </c>
      <c r="B34" s="69"/>
      <c r="C34" s="69"/>
      <c r="D34" s="69"/>
      <c r="E34" s="69"/>
      <c r="F34" s="69"/>
      <c r="G34" s="67">
        <f t="shared" ref="G34:V34" si="4">SUM(G22:G33)</f>
        <v>9.6434033975906139</v>
      </c>
      <c r="H34" s="67">
        <f t="shared" si="4"/>
        <v>7.9172407197872428</v>
      </c>
      <c r="I34" s="67">
        <f t="shared" si="4"/>
        <v>3.9164634674122127</v>
      </c>
      <c r="J34" s="67">
        <f t="shared" si="4"/>
        <v>8.4527944773297055</v>
      </c>
      <c r="K34" s="67">
        <f t="shared" si="4"/>
        <v>11.377824907512467</v>
      </c>
      <c r="L34" s="67"/>
      <c r="M34" s="67"/>
      <c r="N34" s="68"/>
      <c r="O34" s="67"/>
      <c r="P34" s="67">
        <f>SUM(P22:P33)</f>
        <v>12.805659551849578</v>
      </c>
      <c r="Q34" s="67">
        <f>SUM(Q22:Q33)</f>
        <v>21.242191709776417</v>
      </c>
      <c r="R34" s="68">
        <f>SUM(R22:R33)</f>
        <v>24.262369954723265</v>
      </c>
      <c r="S34" s="67">
        <f t="shared" si="4"/>
        <v>31.510533463786956</v>
      </c>
      <c r="T34" s="67">
        <f t="shared" si="4"/>
        <v>18.932147371824041</v>
      </c>
      <c r="U34" s="67">
        <f t="shared" si="4"/>
        <v>11.849050202848634</v>
      </c>
      <c r="V34" s="67">
        <f t="shared" si="4"/>
        <v>11.303219079521599</v>
      </c>
    </row>
    <row r="35" spans="1:22" ht="15.6" x14ac:dyDescent="0.3">
      <c r="A35" s="73"/>
      <c r="B35" s="72"/>
      <c r="C35" s="72"/>
      <c r="D35" s="72"/>
      <c r="E35" s="72"/>
      <c r="F35" s="72"/>
      <c r="G35" s="71"/>
      <c r="H35" s="71"/>
      <c r="I35" s="71"/>
      <c r="J35" s="71"/>
      <c r="K35" s="71"/>
      <c r="L35" s="71"/>
      <c r="M35" s="71"/>
      <c r="N35" s="71"/>
      <c r="O35" s="71"/>
      <c r="P35" s="71"/>
      <c r="Q35" s="71"/>
      <c r="R35" s="71"/>
      <c r="S35" s="71"/>
      <c r="T35" s="71"/>
      <c r="U35" s="71"/>
      <c r="V35" s="71"/>
    </row>
    <row r="36" spans="1:22" ht="15.6" x14ac:dyDescent="0.3">
      <c r="A36" s="70" t="s">
        <v>84</v>
      </c>
      <c r="B36" s="69"/>
      <c r="C36" s="69"/>
      <c r="D36" s="69"/>
      <c r="E36" s="69"/>
      <c r="F36" s="69"/>
      <c r="G36" s="67">
        <f t="shared" ref="G36:V36" si="5">SUM(G19,G34)</f>
        <v>10.631995697438635</v>
      </c>
      <c r="H36" s="67">
        <f t="shared" si="5"/>
        <v>8.7576125548543793</v>
      </c>
      <c r="I36" s="67">
        <f t="shared" si="5"/>
        <v>5.0260260846401126</v>
      </c>
      <c r="J36" s="67">
        <f t="shared" si="5"/>
        <v>12.158342424292135</v>
      </c>
      <c r="K36" s="67">
        <f t="shared" si="5"/>
        <v>20.37043531228764</v>
      </c>
      <c r="L36" s="67"/>
      <c r="M36" s="112"/>
      <c r="N36" s="113"/>
      <c r="O36" s="112"/>
      <c r="P36" s="112">
        <f>SUM(P19,P34)</f>
        <v>19.667091966059363</v>
      </c>
      <c r="Q36" s="112">
        <f>SUM(Q19,Q34)</f>
        <v>29.566209985993684</v>
      </c>
      <c r="R36" s="113">
        <f>SUM(R19,R34)</f>
        <v>33.299278037219551</v>
      </c>
      <c r="S36" s="112">
        <f t="shared" si="5"/>
        <v>41.18269924734966</v>
      </c>
      <c r="T36" s="67">
        <f t="shared" si="5"/>
        <v>30.992701470304041</v>
      </c>
      <c r="U36" s="67">
        <f t="shared" si="5"/>
        <v>13.861224547635077</v>
      </c>
      <c r="V36" s="67">
        <f t="shared" si="5"/>
        <v>12.106839384533865</v>
      </c>
    </row>
    <row r="37" spans="1:22" s="40" customFormat="1" x14ac:dyDescent="0.3">
      <c r="G37" s="41"/>
      <c r="H37" s="41"/>
      <c r="I37" s="41"/>
      <c r="J37" s="41"/>
      <c r="K37" s="41"/>
      <c r="L37" s="41"/>
      <c r="M37" s="41"/>
      <c r="N37" s="41"/>
      <c r="O37" s="41"/>
      <c r="P37" s="41"/>
      <c r="Q37" s="41"/>
      <c r="R37" s="41"/>
      <c r="S37" s="41"/>
      <c r="T37" s="41"/>
      <c r="U37" s="41"/>
      <c r="V37" s="41"/>
    </row>
    <row r="38" spans="1:22" s="40" customFormat="1" x14ac:dyDescent="0.3">
      <c r="A38" s="477"/>
      <c r="B38" s="477"/>
      <c r="C38" s="64"/>
      <c r="D38" s="64"/>
      <c r="E38" s="64"/>
      <c r="F38" s="64"/>
    </row>
    <row r="39" spans="1:22" x14ac:dyDescent="0.3">
      <c r="A39" s="472" t="s">
        <v>33</v>
      </c>
      <c r="B39" s="472"/>
      <c r="C39" s="472"/>
      <c r="D39" s="472"/>
      <c r="E39" s="472"/>
      <c r="F39" s="472"/>
      <c r="G39" s="472"/>
      <c r="H39" s="472"/>
      <c r="I39" s="472"/>
      <c r="J39" s="472"/>
      <c r="K39" s="472"/>
      <c r="L39" s="472"/>
      <c r="M39" s="472"/>
      <c r="N39" s="472"/>
      <c r="O39" s="472"/>
      <c r="P39" s="472"/>
      <c r="Q39" s="472"/>
      <c r="R39" s="472"/>
      <c r="S39" s="472"/>
      <c r="T39" s="472"/>
      <c r="U39" s="472"/>
      <c r="V39" s="472"/>
    </row>
    <row r="40" spans="1:22" x14ac:dyDescent="0.3">
      <c r="A40" s="472" t="s">
        <v>83</v>
      </c>
      <c r="B40" s="472"/>
      <c r="C40" s="472"/>
      <c r="D40" s="472"/>
      <c r="E40" s="472"/>
      <c r="F40" s="472"/>
      <c r="G40" s="472"/>
      <c r="H40" s="472"/>
      <c r="I40" s="472"/>
      <c r="J40" s="472"/>
      <c r="K40" s="472"/>
      <c r="L40" s="472"/>
      <c r="M40" s="472"/>
      <c r="N40" s="472"/>
      <c r="O40" s="472"/>
      <c r="P40" s="472"/>
      <c r="Q40" s="472"/>
      <c r="R40" s="472"/>
      <c r="S40" s="472"/>
      <c r="T40" s="472"/>
      <c r="U40" s="472"/>
      <c r="V40" s="472"/>
    </row>
    <row r="41" spans="1:22" x14ac:dyDescent="0.3">
      <c r="A41" s="66" t="s">
        <v>82</v>
      </c>
    </row>
  </sheetData>
  <mergeCells count="10">
    <mergeCell ref="A40:V40"/>
    <mergeCell ref="A6:V6"/>
    <mergeCell ref="A7:V7"/>
    <mergeCell ref="A8:V8"/>
    <mergeCell ref="A9:V9"/>
    <mergeCell ref="A38:B38"/>
    <mergeCell ref="A39:V39"/>
    <mergeCell ref="L10:O10"/>
    <mergeCell ref="P10:S10"/>
    <mergeCell ref="C10:F10"/>
  </mergeCells>
  <pageMargins left="0.75" right="0.75" top="1" bottom="1" header="0.5" footer="0.5"/>
  <pageSetup orientation="portrait" horizontalDpi="4294967292" verticalDpi="4294967292"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FormTemplates xmlns="http://schemas.microsoft.com/sharepoint/v3/contenttype/forms"/>
</file>

<file path=customXml/item3.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c3d34afea54ce30cf9168e25f1a6ad8e">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761fcbc06cfbfec19e2d54763cf44b02"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dexed="true"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2613f182-e424-487f-ac7f-33bed2fc986a">
      <Value>59</Value>
    </TaxCatchAll>
    <ISOKeywordsTaxHTField0 xmlns="2613f182-e424-487f-ac7f-33bed2fc986a">
      <Terms xmlns="http://schemas.microsoft.com/office/infopath/2007/PartnerControls"/>
    </ISOKeywordsTaxHTField0>
    <Important xmlns="2613f182-e424-487f-ac7f-33bed2fc986a">false</Important>
    <ISOGroupTaxHTField0 xmlns="2613f182-e424-487f-ac7f-33bed2fc986a">
      <Terms xmlns="http://schemas.microsoft.com/office/infopath/2007/PartnerControls"/>
    </ISOGroupTaxHTField0>
    <PostDate xmlns="2613f182-e424-487f-ac7f-33bed2fc986a">2021-07-01T18:58:36+00:00</PostDate>
    <ExpireDate xmlns="2613f182-e424-487f-ac7f-33bed2fc986a" xsi:nil="true"/>
    <Content_x0020_Owner xmlns="2613f182-e424-487f-ac7f-33bed2fc986a">
      <UserInfo>
        <DisplayName>Almeida, Keoni</DisplayName>
        <AccountId>90</AccountId>
        <AccountType/>
      </UserInfo>
    </Content_x0020_Owner>
    <ISOContributor xmlns="2613f182-e424-487f-ac7f-33bed2fc986a">
      <UserInfo>
        <DisplayName>Nicosia, Isabella</DisplayName>
        <AccountId>486</AccountId>
        <AccountType/>
      </UserInfo>
    </ISOContributor>
    <IsPublished xmlns="2613f182-e424-487f-ac7f-33bed2fc986a">true</IsPublished>
    <m9e70a6096144fc698577b786817f2be xmlns="2613f182-e424-487f-ac7f-33bed2fc986a">
      <Terms xmlns="http://schemas.microsoft.com/office/infopath/2007/PartnerControls"/>
    </m9e70a6096144fc698577b786817f2be>
    <ISOExtract xmlns="2613f182-e424-487f-ac7f-33bed2fc986a" xsi:nil="true"/>
    <ISOArchiveTaxHTField0 xmlns="2613f182-e424-487f-ac7f-33bed2fc986a" xsi:nil="true"/>
    <OriginalUri xmlns="2613f182-e424-487f-ac7f-33bed2fc986a">
      <Url xsi:nil="true"/>
      <Description xsi:nil="true"/>
    </OriginalUri>
    <ISODescription xmlns="2613f182-e424-487f-ac7f-33bed2fc986a" xsi:nil="true"/>
    <Content_x0020_Administrator xmlns="2613f182-e424-487f-ac7f-33bed2fc986a">
      <UserInfo>
        <DisplayName>Nicosia, Isabella</DisplayName>
        <AccountId>486</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Meetings and events</TermName>
          <TermId xmlns="http://schemas.microsoft.com/office/infopath/2007/PartnerControls">d107edf8-64c0-4dce-8774-a37690fdb43d</TermId>
        </TermInfo>
      </Terms>
    </ISOTopicTaxHTField0>
    <ISOArchived xmlns="2613f182-e424-487f-ac7f-33bed2fc986a">Not Archived</ISOArchived>
    <ISOGroupSequence xmlns="2613f182-e424-487f-ac7f-33bed2fc986a" xsi:nil="true"/>
    <ISOOwner xmlns="2613f182-e424-487f-ac7f-33bed2fc986a" xsi:nil="true"/>
    <ISOSummary xmlns="2613f182-e424-487f-ac7f-33bed2fc986a">CAISO Comments - Appendix A</ISOSummary>
    <Market_x0020_Notice xmlns="5bcbeff6-7c02-4b0f-b125-f1b3d566cc14">false</Market_x0020_Notice>
    <Document_x0020_Type xmlns="5bcbeff6-7c02-4b0f-b125-f1b3d566cc14">Comment</Document_x0020_Type>
    <News_x0020_Release xmlns="5bcbeff6-7c02-4b0f-b125-f1b3d566cc14">false</News_x0020_Release>
    <ParentISOGroups xmlns="5bcbeff6-7c02-4b0f-b125-f1b3d566cc14">Stakeholder comments|19cb4f49-2cb5-47a8-b646-912c3fe8e448</ParentISOGroups>
    <Orig_x0020_Post_x0020_Date xmlns="5bcbeff6-7c02-4b0f-b125-f1b3d566cc14">2021-07-01T18:58:37+00:00</Orig_x0020_Post_x0020_Date>
    <ContentReviewInterval xmlns="5bcbeff6-7c02-4b0f-b125-f1b3d566cc14">24</ContentReviewInterval>
    <IsDisabled xmlns="5bcbeff6-7c02-4b0f-b125-f1b3d566cc14">false</IsDisabled>
    <CrawlableUniqueID xmlns="5bcbeff6-7c02-4b0f-b125-f1b3d566cc14">048a50c6-b49a-44d5-9286-491ba0e081f8</CrawlableUniqueID>
  </documentManagement>
</p:properties>
</file>

<file path=customXml/itemProps1.xml><?xml version="1.0" encoding="utf-8"?>
<ds:datastoreItem xmlns:ds="http://schemas.openxmlformats.org/officeDocument/2006/customXml" ds:itemID="{3E9A2298-78A3-4859-9944-F3893DECD314}">
  <ds:schemaRefs>
    <ds:schemaRef ds:uri="http://schemas.microsoft.com/sharepoint/v3/contenttype/forms"/>
  </ds:schemaRefs>
</ds:datastoreItem>
</file>

<file path=customXml/itemProps2.xml><?xml version="1.0" encoding="utf-8"?>
<ds:datastoreItem xmlns:ds="http://schemas.openxmlformats.org/officeDocument/2006/customXml" ds:itemID="{792641EE-81BC-40EE-9B7D-342A4AC46119}"/>
</file>

<file path=customXml/itemProps3.xml><?xml version="1.0" encoding="utf-8"?>
<ds:datastoreItem xmlns:ds="http://schemas.openxmlformats.org/officeDocument/2006/customXml" ds:itemID="{63DE170D-0216-451D-B538-B60422C76D7E}"/>
</file>

<file path=customXml/itemProps4.xml><?xml version="1.0" encoding="utf-8"?>
<ds:datastoreItem xmlns:ds="http://schemas.openxmlformats.org/officeDocument/2006/customXml" ds:itemID="{B47F2915-6D75-4DD8-9FBB-B07798F6DEB6}">
  <ds:schemaRefs>
    <ds:schemaRef ds:uri="http://purl.org/dc/elements/1.1/"/>
    <ds:schemaRef ds:uri="2e64aaae-efe8-4b36-9ab4-486f04499e09"/>
    <ds:schemaRef ds:uri="http://schemas.microsoft.com/office/2006/metadata/properties"/>
    <ds:schemaRef ds:uri="http://purl.org/dc/terms/"/>
    <ds:schemaRef ds:uri="http://schemas.microsoft.com/sharepoint/v3"/>
    <ds:schemaRef ds:uri="http://schemas.microsoft.com/office/infopath/2007/PartnerControls"/>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ReadMe</vt:lpstr>
      <vt:lpstr>ELCC Results</vt:lpstr>
      <vt:lpstr>PG&amp;E IOU ELCC Derate</vt:lpstr>
      <vt:lpstr>PG&amp;E Program ELCC Derate</vt:lpstr>
      <vt:lpstr>SCE IOU ELCC Derate</vt:lpstr>
      <vt:lpstr>SCE Program ELCC Derate</vt:lpstr>
      <vt:lpstr>SDG&amp;E IOU ELCC Derate</vt:lpstr>
      <vt:lpstr>SDG&amp;E Program ELCC Derate</vt:lpstr>
      <vt:lpstr>ReadMe!Print_Area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CAISO Comments - Appendix A</dc:title>
  <dc:creator/>
  <cp:lastModifiedBy/>
  <dcterms:created xsi:type="dcterms:W3CDTF">2015-06-05T18:17:20Z</dcterms:created>
  <dcterms:modified xsi:type="dcterms:W3CDTF">2021-07-01T18:30:01Z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0x0101000BEF1A1EAF553945AAFC1DE188AA7EC100496CDC402DE9B8469629C69FFFFA4218</vt:lpwstr>
  </property>
  <property fmtid="{D5CDD505-2E9C-101B-9397-08002B2CF9AE}" pid="3" name="AutoClassRecordSeries">
    <vt:lpwstr/>
  </property>
  <property fmtid="{D5CDD505-2E9C-101B-9397-08002B2CF9AE}" pid="4" name="AutoClassDocumentType">
    <vt:lpwstr/>
  </property>
  <property fmtid="{D5CDD505-2E9C-101B-9397-08002B2CF9AE}" pid="5" name="AutoClassTopic">
    <vt:lpwstr/>
  </property>
  <property fmtid="{D5CDD505-2E9C-101B-9397-08002B2CF9AE}" pid="6" name="RLPreviousUrl">
    <vt:lpwstr>/cpuc-proceedings/Shared Documents/CPUC/Resource Adequacy R19-11-009/2021-07-01_DR ELCC Report/CAISO.xlsx</vt:lpwstr>
  </property>
  <property fmtid="{D5CDD505-2E9C-101B-9397-08002B2CF9AE}" pid="7" name="ISOArchive">
    <vt:lpwstr/>
  </property>
  <property fmtid="{D5CDD505-2E9C-101B-9397-08002B2CF9AE}" pid="8" name="ISOGroup">
    <vt:lpwstr/>
  </property>
  <property fmtid="{D5CDD505-2E9C-101B-9397-08002B2CF9AE}" pid="9" name="ISOTopic">
    <vt:lpwstr>59;#Meetings and events|d107edf8-64c0-4dce-8774-a37690fdb43d</vt:lpwstr>
  </property>
  <property fmtid="{D5CDD505-2E9C-101B-9397-08002B2CF9AE}" pid="10" name="ISOKeywords">
    <vt:lpwstr/>
  </property>
</Properties>
</file>