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4.xml" ContentType="application/vnd.openxmlformats-officedocument.drawingml.chart+xml"/>
  <Override PartName="/xl/worksheets/sheet1.xml" ContentType="application/vnd.openxmlformats-officedocument.spreadsheetml.worksheet+xml"/>
  <Override PartName="/xl/charts/colors4.xml" ContentType="application/vnd.ms-office.chartcolorstyle+xml"/>
  <Override PartName="/xl/charts/chart5.xml" ContentType="application/vnd.openxmlformats-officedocument.drawingml.chart+xml"/>
  <Override PartName="/xl/charts/colors3.xml" ContentType="application/vnd.ms-office.chartcolorstyle+xml"/>
  <Override PartName="/xl/charts/style4.xml" ContentType="application/vnd.ms-office.chartstyle+xml"/>
  <Override PartName="/xl/charts/chart3.xml" ContentType="application/vnd.openxmlformats-officedocument.drawingml.chart+xml"/>
  <Override PartName="/xl/pivotTables/pivotTable2.xml" ContentType="application/vnd.openxmlformats-officedocument.spreadsheetml.pivotTable+xml"/>
  <Override PartName="/xl/charts/colors1.xml" ContentType="application/vnd.ms-office.chartcolorstyle+xml"/>
  <Override PartName="/xl/charts/style3.xml" ContentType="application/vnd.ms-office.chartstyle+xml"/>
  <Override PartName="/xl/charts/chart1.xml" ContentType="application/vnd.openxmlformats-officedocument.drawingml.chart+xml"/>
  <Override PartName="/xl/drawings/drawing1.xml" ContentType="application/vnd.openxmlformats-officedocument.drawing+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pivotTables/pivotTable3.xml" ContentType="application/vnd.openxmlformats-officedocument.spreadsheetml.pivotTab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pivotCache/pivotCacheRecords3.xml" ContentType="application/vnd.openxmlformats-officedocument.spreadsheetml.pivotCacheRecord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R CPG\2018\"/>
    </mc:Choice>
  </mc:AlternateContent>
  <bookViews>
    <workbookView xWindow="240" yWindow="120" windowWidth="14940" windowHeight="8115"/>
  </bookViews>
  <sheets>
    <sheet name="Roadmap Summary" sheetId="8" r:id="rId1"/>
    <sheet name="Roadmap" sheetId="2" r:id="rId2"/>
    <sheet name="Summary Defect Backlog" sheetId="3" r:id="rId3"/>
    <sheet name="Defect Backlog" sheetId="1" r:id="rId4"/>
  </sheets>
  <definedNames>
    <definedName name="_xlnm._FilterDatabase" localSheetId="3" hidden="1">'Defect Backlog'!$A$1:$X$225</definedName>
    <definedName name="_xlnm._FilterDatabase" localSheetId="1" hidden="1">Roadmap!$A$1:$I$36</definedName>
    <definedName name="_xlnm.Print_Titles" localSheetId="2">'Summary Defect Backlog'!$A:$A,'Summary Defect Backlog'!$26:$27</definedName>
  </definedNames>
  <calcPr calcId="152511"/>
  <pivotCaches>
    <pivotCache cacheId="9" r:id="rId5"/>
    <pivotCache cacheId="10" r:id="rId6"/>
    <pivotCache cacheId="11" r:id="rId7"/>
  </pivotCaches>
</workbook>
</file>

<file path=xl/calcChain.xml><?xml version="1.0" encoding="utf-8"?>
<calcChain xmlns="http://schemas.openxmlformats.org/spreadsheetml/2006/main">
  <c r="Q225" i="1" l="1"/>
  <c r="W225" i="1" s="1"/>
  <c r="P225" i="1"/>
  <c r="O225" i="1"/>
  <c r="N225" i="1"/>
  <c r="Q224" i="1"/>
  <c r="X224" i="1" s="1"/>
  <c r="P224" i="1"/>
  <c r="O224" i="1"/>
  <c r="N224" i="1"/>
  <c r="Q223" i="1"/>
  <c r="W223" i="1" s="1"/>
  <c r="P223" i="1"/>
  <c r="O223" i="1"/>
  <c r="N223" i="1"/>
  <c r="Q222" i="1"/>
  <c r="X222" i="1" s="1"/>
  <c r="P222" i="1"/>
  <c r="O222" i="1"/>
  <c r="N222" i="1"/>
  <c r="Q221" i="1"/>
  <c r="W221" i="1" s="1"/>
  <c r="P221" i="1"/>
  <c r="O221" i="1"/>
  <c r="N221" i="1"/>
  <c r="Q220" i="1"/>
  <c r="X220" i="1" s="1"/>
  <c r="P220" i="1"/>
  <c r="O220" i="1"/>
  <c r="N220" i="1"/>
  <c r="Q219" i="1"/>
  <c r="W219" i="1" s="1"/>
  <c r="P219" i="1"/>
  <c r="O219" i="1"/>
  <c r="N219" i="1"/>
  <c r="Q218" i="1"/>
  <c r="X218" i="1" s="1"/>
  <c r="N218" i="1"/>
  <c r="Q217" i="1"/>
  <c r="W217" i="1" s="1"/>
  <c r="N217" i="1"/>
  <c r="Q216" i="1"/>
  <c r="X216" i="1" s="1"/>
  <c r="P216" i="1"/>
  <c r="O216" i="1"/>
  <c r="N216" i="1"/>
  <c r="Q215" i="1"/>
  <c r="W215" i="1" s="1"/>
  <c r="N215" i="1"/>
  <c r="Q214" i="1"/>
  <c r="X214" i="1" s="1"/>
  <c r="N214" i="1"/>
  <c r="Q213" i="1"/>
  <c r="W213" i="1" s="1"/>
  <c r="N213" i="1"/>
  <c r="Q212" i="1"/>
  <c r="X212" i="1" s="1"/>
  <c r="N212" i="1"/>
  <c r="Q211" i="1"/>
  <c r="W211" i="1" s="1"/>
  <c r="P211" i="1"/>
  <c r="O211" i="1"/>
  <c r="N211" i="1"/>
  <c r="Q210" i="1"/>
  <c r="X210" i="1" s="1"/>
  <c r="P210" i="1"/>
  <c r="O210" i="1"/>
  <c r="N210" i="1"/>
  <c r="T211" i="1" l="1"/>
  <c r="X211" i="1"/>
  <c r="T213" i="1"/>
  <c r="X213" i="1"/>
  <c r="T215" i="1"/>
  <c r="X215" i="1"/>
  <c r="T217" i="1"/>
  <c r="X217" i="1"/>
  <c r="T219" i="1"/>
  <c r="X219" i="1"/>
  <c r="T221" i="1"/>
  <c r="X221" i="1"/>
  <c r="T223" i="1"/>
  <c r="X223" i="1"/>
  <c r="T225" i="1"/>
  <c r="X225" i="1"/>
  <c r="R211" i="1"/>
  <c r="V211" i="1"/>
  <c r="R213" i="1"/>
  <c r="V213" i="1"/>
  <c r="R215" i="1"/>
  <c r="V215" i="1"/>
  <c r="R217" i="1"/>
  <c r="V217" i="1"/>
  <c r="R219" i="1"/>
  <c r="V219" i="1"/>
  <c r="R221" i="1"/>
  <c r="V221" i="1"/>
  <c r="R223" i="1"/>
  <c r="V223" i="1"/>
  <c r="R225" i="1"/>
  <c r="V225" i="1"/>
  <c r="S210" i="1"/>
  <c r="U210" i="1"/>
  <c r="W210" i="1"/>
  <c r="S212" i="1"/>
  <c r="U212" i="1"/>
  <c r="W212" i="1"/>
  <c r="S214" i="1"/>
  <c r="U214" i="1"/>
  <c r="W214" i="1"/>
  <c r="S216" i="1"/>
  <c r="U216" i="1"/>
  <c r="W216" i="1"/>
  <c r="S218" i="1"/>
  <c r="U218" i="1"/>
  <c r="W218" i="1"/>
  <c r="S220" i="1"/>
  <c r="U220" i="1"/>
  <c r="W220" i="1"/>
  <c r="S222" i="1"/>
  <c r="U222" i="1"/>
  <c r="W222" i="1"/>
  <c r="S224" i="1"/>
  <c r="U224" i="1"/>
  <c r="W224" i="1"/>
  <c r="R210" i="1"/>
  <c r="T210" i="1"/>
  <c r="V210" i="1"/>
  <c r="S211" i="1"/>
  <c r="U211" i="1"/>
  <c r="R212" i="1"/>
  <c r="T212" i="1"/>
  <c r="V212" i="1"/>
  <c r="S213" i="1"/>
  <c r="U213" i="1"/>
  <c r="R214" i="1"/>
  <c r="T214" i="1"/>
  <c r="V214" i="1"/>
  <c r="S215" i="1"/>
  <c r="U215" i="1"/>
  <c r="R216" i="1"/>
  <c r="T216" i="1"/>
  <c r="V216" i="1"/>
  <c r="S217" i="1"/>
  <c r="U217" i="1"/>
  <c r="R218" i="1"/>
  <c r="T218" i="1"/>
  <c r="V218" i="1"/>
  <c r="S219" i="1"/>
  <c r="U219" i="1"/>
  <c r="R220" i="1"/>
  <c r="T220" i="1"/>
  <c r="V220" i="1"/>
  <c r="S221" i="1"/>
  <c r="U221" i="1"/>
  <c r="R222" i="1"/>
  <c r="T222" i="1"/>
  <c r="V222" i="1"/>
  <c r="S223" i="1"/>
  <c r="U223" i="1"/>
  <c r="R224" i="1"/>
  <c r="T224" i="1"/>
  <c r="V224" i="1"/>
  <c r="S225" i="1"/>
  <c r="U225"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Q209" i="1" l="1"/>
  <c r="X209" i="1" s="1"/>
  <c r="P209" i="1"/>
  <c r="O209" i="1"/>
  <c r="Q208" i="1"/>
  <c r="X208" i="1" s="1"/>
  <c r="P208" i="1"/>
  <c r="O208" i="1"/>
  <c r="Q207" i="1"/>
  <c r="X207" i="1" s="1"/>
  <c r="P207" i="1"/>
  <c r="O207" i="1"/>
  <c r="Q206" i="1"/>
  <c r="X206" i="1" s="1"/>
  <c r="P206" i="1"/>
  <c r="O206" i="1"/>
  <c r="Q205" i="1"/>
  <c r="X205" i="1" s="1"/>
  <c r="P205" i="1"/>
  <c r="O205" i="1"/>
  <c r="Q204" i="1"/>
  <c r="X204" i="1" s="1"/>
  <c r="P204" i="1"/>
  <c r="O204" i="1"/>
  <c r="Q203" i="1"/>
  <c r="X203" i="1" s="1"/>
  <c r="P203" i="1"/>
  <c r="O203" i="1"/>
  <c r="Q202" i="1"/>
  <c r="X202" i="1" s="1"/>
  <c r="P202" i="1"/>
  <c r="O202" i="1"/>
  <c r="Q201" i="1"/>
  <c r="X201" i="1" s="1"/>
  <c r="P201" i="1"/>
  <c r="O201" i="1"/>
  <c r="Q200" i="1"/>
  <c r="X200" i="1" s="1"/>
  <c r="P200" i="1"/>
  <c r="O200" i="1"/>
  <c r="Q199" i="1"/>
  <c r="X199" i="1" s="1"/>
  <c r="P199" i="1"/>
  <c r="O199" i="1"/>
  <c r="S199" i="1" l="1"/>
  <c r="U199" i="1"/>
  <c r="W199" i="1"/>
  <c r="S200" i="1"/>
  <c r="U200" i="1"/>
  <c r="W200" i="1"/>
  <c r="S201" i="1"/>
  <c r="U201" i="1"/>
  <c r="W201" i="1"/>
  <c r="S202" i="1"/>
  <c r="U202" i="1"/>
  <c r="W202" i="1"/>
  <c r="S203" i="1"/>
  <c r="U203" i="1"/>
  <c r="W203" i="1"/>
  <c r="S204" i="1"/>
  <c r="U204" i="1"/>
  <c r="W204" i="1"/>
  <c r="S205" i="1"/>
  <c r="U205" i="1"/>
  <c r="W205" i="1"/>
  <c r="S206" i="1"/>
  <c r="U206" i="1"/>
  <c r="W206" i="1"/>
  <c r="S207" i="1"/>
  <c r="U207" i="1"/>
  <c r="W207" i="1"/>
  <c r="S208" i="1"/>
  <c r="U208" i="1"/>
  <c r="W208" i="1"/>
  <c r="S209" i="1"/>
  <c r="U209" i="1"/>
  <c r="W209" i="1"/>
  <c r="R199" i="1"/>
  <c r="T199" i="1"/>
  <c r="V199" i="1"/>
  <c r="R200" i="1"/>
  <c r="T200" i="1"/>
  <c r="V200" i="1"/>
  <c r="R201" i="1"/>
  <c r="T201" i="1"/>
  <c r="V201" i="1"/>
  <c r="R202" i="1"/>
  <c r="T202" i="1"/>
  <c r="V202" i="1"/>
  <c r="R203" i="1"/>
  <c r="T203" i="1"/>
  <c r="V203" i="1"/>
  <c r="R204" i="1"/>
  <c r="T204" i="1"/>
  <c r="V204" i="1"/>
  <c r="R205" i="1"/>
  <c r="T205" i="1"/>
  <c r="V205" i="1"/>
  <c r="R206" i="1"/>
  <c r="T206" i="1"/>
  <c r="V206" i="1"/>
  <c r="R207" i="1"/>
  <c r="T207" i="1"/>
  <c r="V207" i="1"/>
  <c r="R208" i="1"/>
  <c r="T208" i="1"/>
  <c r="V208" i="1"/>
  <c r="R209" i="1"/>
  <c r="T209" i="1"/>
  <c r="V209" i="1"/>
  <c r="P154" i="1"/>
  <c r="O154" i="1"/>
  <c r="P132" i="1"/>
  <c r="O132" i="1"/>
  <c r="P76" i="1"/>
  <c r="O76" i="1"/>
  <c r="P74" i="1"/>
  <c r="O74" i="1"/>
  <c r="Q198" i="1"/>
  <c r="S198" i="1" s="1"/>
  <c r="P198" i="1"/>
  <c r="O198" i="1"/>
  <c r="Q197" i="1"/>
  <c r="S197" i="1" s="1"/>
  <c r="Q196" i="1"/>
  <c r="W196" i="1" s="1"/>
  <c r="Q195" i="1"/>
  <c r="S195" i="1" s="1"/>
  <c r="Q194" i="1"/>
  <c r="W194" i="1" s="1"/>
  <c r="Q193" i="1"/>
  <c r="S193" i="1" s="1"/>
  <c r="P193" i="1"/>
  <c r="O193" i="1"/>
  <c r="Q192" i="1"/>
  <c r="W192" i="1" s="1"/>
  <c r="Q191" i="1"/>
  <c r="S191" i="1" s="1"/>
  <c r="Q190" i="1"/>
  <c r="W190" i="1" s="1"/>
  <c r="Q189" i="1"/>
  <c r="S189" i="1" s="1"/>
  <c r="Q188" i="1"/>
  <c r="W188" i="1" s="1"/>
  <c r="Q187" i="1"/>
  <c r="S187" i="1" s="1"/>
  <c r="Q186" i="1"/>
  <c r="W186" i="1" s="1"/>
  <c r="Q185" i="1"/>
  <c r="S185" i="1" s="1"/>
  <c r="P185" i="1"/>
  <c r="O185" i="1"/>
  <c r="Q184" i="1"/>
  <c r="W184" i="1" s="1"/>
  <c r="P184" i="1"/>
  <c r="O184" i="1"/>
  <c r="Q183" i="1"/>
  <c r="S183" i="1" s="1"/>
  <c r="P183" i="1"/>
  <c r="O183" i="1"/>
  <c r="Q182" i="1"/>
  <c r="W182" i="1" s="1"/>
  <c r="P182" i="1"/>
  <c r="O182" i="1"/>
  <c r="Q181" i="1"/>
  <c r="S181" i="1" s="1"/>
  <c r="P181" i="1"/>
  <c r="O181" i="1"/>
  <c r="Q180" i="1"/>
  <c r="W180" i="1" s="1"/>
  <c r="P180" i="1"/>
  <c r="O180" i="1"/>
  <c r="Q179" i="1"/>
  <c r="S179" i="1" s="1"/>
  <c r="Q178" i="1"/>
  <c r="W178" i="1" s="1"/>
  <c r="P178" i="1"/>
  <c r="O178" i="1"/>
  <c r="Q176" i="1"/>
  <c r="X176" i="1" s="1"/>
  <c r="P176" i="1"/>
  <c r="O176" i="1"/>
  <c r="Q56" i="1"/>
  <c r="X56" i="1" s="1"/>
  <c r="P56" i="1"/>
  <c r="O56" i="1"/>
  <c r="S192" i="1" l="1"/>
  <c r="S184" i="1"/>
  <c r="S180" i="1"/>
  <c r="S188" i="1"/>
  <c r="S196" i="1"/>
  <c r="S178" i="1"/>
  <c r="S182" i="1"/>
  <c r="S186" i="1"/>
  <c r="S190" i="1"/>
  <c r="S194" i="1"/>
  <c r="W179" i="1"/>
  <c r="W181" i="1"/>
  <c r="W183" i="1"/>
  <c r="W185" i="1"/>
  <c r="W187" i="1"/>
  <c r="W189" i="1"/>
  <c r="W191" i="1"/>
  <c r="W193" i="1"/>
  <c r="W195" i="1"/>
  <c r="W197" i="1"/>
  <c r="X178" i="1"/>
  <c r="V178" i="1"/>
  <c r="T178" i="1"/>
  <c r="R178" i="1"/>
  <c r="U178" i="1"/>
  <c r="X179" i="1"/>
  <c r="V179" i="1"/>
  <c r="T179" i="1"/>
  <c r="R179" i="1"/>
  <c r="U179" i="1"/>
  <c r="X180" i="1"/>
  <c r="V180" i="1"/>
  <c r="T180" i="1"/>
  <c r="R180" i="1"/>
  <c r="U180" i="1"/>
  <c r="X181" i="1"/>
  <c r="V181" i="1"/>
  <c r="T181" i="1"/>
  <c r="R181" i="1"/>
  <c r="U181" i="1"/>
  <c r="X182" i="1"/>
  <c r="V182" i="1"/>
  <c r="T182" i="1"/>
  <c r="R182" i="1"/>
  <c r="U182" i="1"/>
  <c r="X183" i="1"/>
  <c r="V183" i="1"/>
  <c r="T183" i="1"/>
  <c r="R183" i="1"/>
  <c r="U183" i="1"/>
  <c r="X184" i="1"/>
  <c r="V184" i="1"/>
  <c r="T184" i="1"/>
  <c r="R184" i="1"/>
  <c r="U184" i="1"/>
  <c r="X185" i="1"/>
  <c r="V185" i="1"/>
  <c r="T185" i="1"/>
  <c r="R185" i="1"/>
  <c r="U185" i="1"/>
  <c r="X186" i="1"/>
  <c r="V186" i="1"/>
  <c r="T186" i="1"/>
  <c r="R186" i="1"/>
  <c r="U186" i="1"/>
  <c r="X187" i="1"/>
  <c r="V187" i="1"/>
  <c r="T187" i="1"/>
  <c r="R187" i="1"/>
  <c r="U187" i="1"/>
  <c r="X188" i="1"/>
  <c r="V188" i="1"/>
  <c r="T188" i="1"/>
  <c r="R188" i="1"/>
  <c r="U188" i="1"/>
  <c r="X189" i="1"/>
  <c r="V189" i="1"/>
  <c r="T189" i="1"/>
  <c r="R189" i="1"/>
  <c r="U189" i="1"/>
  <c r="X190" i="1"/>
  <c r="V190" i="1"/>
  <c r="T190" i="1"/>
  <c r="R190" i="1"/>
  <c r="U190" i="1"/>
  <c r="X191" i="1"/>
  <c r="V191" i="1"/>
  <c r="T191" i="1"/>
  <c r="R191" i="1"/>
  <c r="U191" i="1"/>
  <c r="X192" i="1"/>
  <c r="V192" i="1"/>
  <c r="T192" i="1"/>
  <c r="R192" i="1"/>
  <c r="U192" i="1"/>
  <c r="X193" i="1"/>
  <c r="V193" i="1"/>
  <c r="T193" i="1"/>
  <c r="R193" i="1"/>
  <c r="U193" i="1"/>
  <c r="X194" i="1"/>
  <c r="V194" i="1"/>
  <c r="T194" i="1"/>
  <c r="R194" i="1"/>
  <c r="U194" i="1"/>
  <c r="X195" i="1"/>
  <c r="V195" i="1"/>
  <c r="T195" i="1"/>
  <c r="R195" i="1"/>
  <c r="U195" i="1"/>
  <c r="X196" i="1"/>
  <c r="V196" i="1"/>
  <c r="T196" i="1"/>
  <c r="R196" i="1"/>
  <c r="U196" i="1"/>
  <c r="X197" i="1"/>
  <c r="V197" i="1"/>
  <c r="T197" i="1"/>
  <c r="R197" i="1"/>
  <c r="U197" i="1"/>
  <c r="X198" i="1"/>
  <c r="V198" i="1"/>
  <c r="T198" i="1"/>
  <c r="R198" i="1"/>
  <c r="W198" i="1"/>
  <c r="U198" i="1"/>
  <c r="S176" i="1"/>
  <c r="U176" i="1"/>
  <c r="W176" i="1"/>
  <c r="R176" i="1"/>
  <c r="T176" i="1"/>
  <c r="V176" i="1"/>
  <c r="S56" i="1"/>
  <c r="U56" i="1"/>
  <c r="W56" i="1"/>
  <c r="R56" i="1"/>
  <c r="T56" i="1"/>
  <c r="V56" i="1"/>
  <c r="Q177" i="1"/>
  <c r="W177" i="1" s="1"/>
  <c r="P177" i="1"/>
  <c r="O177" i="1"/>
  <c r="Q172" i="1"/>
  <c r="W172" i="1" s="1"/>
  <c r="Q167" i="1"/>
  <c r="W167" i="1" s="1"/>
  <c r="R177" i="1" l="1"/>
  <c r="V177" i="1"/>
  <c r="T177" i="1"/>
  <c r="X177" i="1"/>
  <c r="V172" i="1"/>
  <c r="R172" i="1"/>
  <c r="S177" i="1"/>
  <c r="U177" i="1"/>
  <c r="T172" i="1"/>
  <c r="X172" i="1"/>
  <c r="T167" i="1"/>
  <c r="X167" i="1"/>
  <c r="R167" i="1"/>
  <c r="V167" i="1"/>
  <c r="S172" i="1"/>
  <c r="U172" i="1"/>
  <c r="S167" i="1"/>
  <c r="U167" i="1"/>
  <c r="Q67" i="1"/>
  <c r="Q159" i="1"/>
  <c r="Q157" i="1"/>
  <c r="Q152" i="1"/>
  <c r="R152" i="1" s="1"/>
  <c r="Q149" i="1"/>
  <c r="Q146" i="1"/>
  <c r="V146" i="1" s="1"/>
  <c r="Q145" i="1"/>
  <c r="Q144" i="1"/>
  <c r="Q143" i="1"/>
  <c r="Q140" i="1"/>
  <c r="R140" i="1" s="1"/>
  <c r="Q136" i="1"/>
  <c r="Q135" i="1"/>
  <c r="Q134" i="1"/>
  <c r="Q133" i="1"/>
  <c r="Q131" i="1"/>
  <c r="Q129" i="1"/>
  <c r="Q127"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87" i="1"/>
  <c r="Q86" i="1"/>
  <c r="Q84" i="1"/>
  <c r="Q83" i="1"/>
  <c r="Q82" i="1"/>
  <c r="Q81" i="1"/>
  <c r="Q80" i="1"/>
  <c r="Q79" i="1"/>
  <c r="Q78" i="1"/>
  <c r="S78" i="1" s="1"/>
  <c r="Q77" i="1"/>
  <c r="Q75" i="1"/>
  <c r="V75" i="1" s="1"/>
  <c r="Q73" i="1"/>
  <c r="Q72" i="1"/>
  <c r="Q71" i="1"/>
  <c r="Q70" i="1"/>
  <c r="Q69" i="1"/>
  <c r="Q68" i="1"/>
  <c r="Q66" i="1"/>
  <c r="Q65" i="1"/>
  <c r="W65" i="1" s="1"/>
  <c r="Q64" i="1"/>
  <c r="Q63" i="1"/>
  <c r="Q62" i="1"/>
  <c r="Q61" i="1"/>
  <c r="Q60" i="1"/>
  <c r="Q59" i="1"/>
  <c r="V59" i="1" s="1"/>
  <c r="Q58" i="1"/>
  <c r="Q57"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Q175" i="1"/>
  <c r="Q174" i="1"/>
  <c r="Q173" i="1"/>
  <c r="Q171" i="1"/>
  <c r="Q170" i="1"/>
  <c r="V170" i="1" s="1"/>
  <c r="Q169" i="1"/>
  <c r="Q168" i="1"/>
  <c r="R168" i="1" s="1"/>
  <c r="Q166" i="1"/>
  <c r="Q165" i="1"/>
  <c r="Q164" i="1"/>
  <c r="R164" i="1" s="1"/>
  <c r="Q163" i="1"/>
  <c r="Q162" i="1"/>
  <c r="V162" i="1" s="1"/>
  <c r="Q161" i="1"/>
  <c r="Q160" i="1"/>
  <c r="Q158" i="1"/>
  <c r="Q156" i="1"/>
  <c r="R156" i="1" s="1"/>
  <c r="Q155" i="1"/>
  <c r="Q154" i="1"/>
  <c r="V154" i="1" s="1"/>
  <c r="Q153" i="1"/>
  <c r="Q151" i="1"/>
  <c r="Q150" i="1"/>
  <c r="Q148" i="1"/>
  <c r="R148" i="1" s="1"/>
  <c r="Q147" i="1"/>
  <c r="Q142" i="1"/>
  <c r="Q141" i="1"/>
  <c r="Q139" i="1"/>
  <c r="Q138" i="1"/>
  <c r="Q137" i="1"/>
  <c r="Q132" i="1"/>
  <c r="Q130" i="1"/>
  <c r="V130" i="1" s="1"/>
  <c r="Q128" i="1"/>
  <c r="Q126" i="1"/>
  <c r="Q125" i="1"/>
  <c r="Q124" i="1"/>
  <c r="R124" i="1" s="1"/>
  <c r="Q123" i="1"/>
  <c r="Q122" i="1"/>
  <c r="V122" i="1" s="1"/>
  <c r="Q121" i="1"/>
  <c r="Q120" i="1"/>
  <c r="R120" i="1" s="1"/>
  <c r="Q119" i="1"/>
  <c r="Q90" i="1"/>
  <c r="Q89" i="1"/>
  <c r="Q88" i="1"/>
  <c r="Q85" i="1"/>
  <c r="Q76" i="1"/>
  <c r="Q74" i="1"/>
  <c r="R74" i="1" l="1"/>
  <c r="U74" i="1"/>
  <c r="S74" i="1"/>
  <c r="X74" i="1"/>
  <c r="S137" i="1"/>
  <c r="X137" i="1"/>
  <c r="U139" i="1"/>
  <c r="T139" i="1"/>
  <c r="X139" i="1"/>
  <c r="X151" i="1"/>
  <c r="T151" i="1"/>
  <c r="W160" i="1"/>
  <c r="R160" i="1"/>
  <c r="S2" i="1"/>
  <c r="R2" i="1"/>
  <c r="V4" i="1"/>
  <c r="W4" i="1"/>
  <c r="T4" i="1"/>
  <c r="R4" i="1"/>
  <c r="R6" i="1"/>
  <c r="U6" i="1"/>
  <c r="S6" i="1"/>
  <c r="T8" i="1"/>
  <c r="R8" i="1"/>
  <c r="U10" i="1"/>
  <c r="S10" i="1"/>
  <c r="R10" i="1"/>
  <c r="T12" i="1"/>
  <c r="R12" i="1"/>
  <c r="R14" i="1"/>
  <c r="U14" i="1"/>
  <c r="S14" i="1"/>
  <c r="T16" i="1"/>
  <c r="R16" i="1"/>
  <c r="U18" i="1"/>
  <c r="S18" i="1"/>
  <c r="R18" i="1"/>
  <c r="T20" i="1"/>
  <c r="R20" i="1"/>
  <c r="R22" i="1"/>
  <c r="U22" i="1"/>
  <c r="S22" i="1"/>
  <c r="T24" i="1"/>
  <c r="R24" i="1"/>
  <c r="U26" i="1"/>
  <c r="S26" i="1"/>
  <c r="R26" i="1"/>
  <c r="T28" i="1"/>
  <c r="R28" i="1"/>
  <c r="R30" i="1"/>
  <c r="U30" i="1"/>
  <c r="S30" i="1"/>
  <c r="T32" i="1"/>
  <c r="R32" i="1"/>
  <c r="U34" i="1"/>
  <c r="S34" i="1"/>
  <c r="R34" i="1"/>
  <c r="T36" i="1"/>
  <c r="R36" i="1"/>
  <c r="R38" i="1"/>
  <c r="U38" i="1"/>
  <c r="S38" i="1"/>
  <c r="T40" i="1"/>
  <c r="R40" i="1"/>
  <c r="U42" i="1"/>
  <c r="S42" i="1"/>
  <c r="R42" i="1"/>
  <c r="T44" i="1"/>
  <c r="R44" i="1"/>
  <c r="R46" i="1"/>
  <c r="U46" i="1"/>
  <c r="S46" i="1"/>
  <c r="T48" i="1"/>
  <c r="R48" i="1"/>
  <c r="U50" i="1"/>
  <c r="S50" i="1"/>
  <c r="R50" i="1"/>
  <c r="T52" i="1"/>
  <c r="R52" i="1"/>
  <c r="R54" i="1"/>
  <c r="U54" i="1"/>
  <c r="S54" i="1"/>
  <c r="T68" i="1"/>
  <c r="R68" i="1"/>
  <c r="U70" i="1"/>
  <c r="S70" i="1"/>
  <c r="R70" i="1"/>
  <c r="T72" i="1"/>
  <c r="R72" i="1"/>
  <c r="T80" i="1"/>
  <c r="X80" i="1"/>
  <c r="R80" i="1"/>
  <c r="U82" i="1"/>
  <c r="S82" i="1"/>
  <c r="R82" i="1"/>
  <c r="X82" i="1"/>
  <c r="X84" i="1"/>
  <c r="T84" i="1"/>
  <c r="R84" i="1"/>
  <c r="T92" i="1"/>
  <c r="R92" i="1"/>
  <c r="X92" i="1"/>
  <c r="X94" i="1"/>
  <c r="U94" i="1"/>
  <c r="S94" i="1"/>
  <c r="R94" i="1"/>
  <c r="R96" i="1"/>
  <c r="T96" i="1"/>
  <c r="X96" i="1"/>
  <c r="U98" i="1"/>
  <c r="S98" i="1"/>
  <c r="X98" i="1"/>
  <c r="R98" i="1"/>
  <c r="T100" i="1"/>
  <c r="R100" i="1"/>
  <c r="X100" i="1"/>
  <c r="X102" i="1"/>
  <c r="U102" i="1"/>
  <c r="S102" i="1"/>
  <c r="R102" i="1"/>
  <c r="R104" i="1"/>
  <c r="T104" i="1"/>
  <c r="X104" i="1"/>
  <c r="S106" i="1"/>
  <c r="X106" i="1"/>
  <c r="R106" i="1"/>
  <c r="U108" i="1"/>
  <c r="T108" i="1"/>
  <c r="R108" i="1"/>
  <c r="X108" i="1"/>
  <c r="X110" i="1"/>
  <c r="S110" i="1"/>
  <c r="R110" i="1"/>
  <c r="R112" i="1"/>
  <c r="T112" i="1"/>
  <c r="X112" i="1"/>
  <c r="S114" i="1"/>
  <c r="X114" i="1"/>
  <c r="R114" i="1"/>
  <c r="T116" i="1"/>
  <c r="U116" i="1"/>
  <c r="X116" i="1"/>
  <c r="X118" i="1"/>
  <c r="S118" i="1"/>
  <c r="S129" i="1"/>
  <c r="X129" i="1"/>
  <c r="X133" i="1"/>
  <c r="S133" i="1"/>
  <c r="T135" i="1"/>
  <c r="X135" i="1"/>
  <c r="W144" i="1"/>
  <c r="R144" i="1"/>
  <c r="T159" i="1"/>
  <c r="X159" i="1"/>
  <c r="X46" i="1"/>
  <c r="X50" i="1"/>
  <c r="X54" i="1"/>
  <c r="X70" i="1"/>
  <c r="X48" i="1"/>
  <c r="X52" i="1"/>
  <c r="X68" i="1"/>
  <c r="X72" i="1"/>
  <c r="X78" i="1"/>
  <c r="R78" i="1"/>
  <c r="U78" i="1"/>
  <c r="W76" i="1"/>
  <c r="V76" i="1"/>
  <c r="W88" i="1"/>
  <c r="V88" i="1"/>
  <c r="W90" i="1"/>
  <c r="V90" i="1"/>
  <c r="W121" i="1"/>
  <c r="V121" i="1"/>
  <c r="U121" i="1"/>
  <c r="R121" i="1"/>
  <c r="W123" i="1"/>
  <c r="V123" i="1"/>
  <c r="R123" i="1"/>
  <c r="W125" i="1"/>
  <c r="V125" i="1"/>
  <c r="U125" i="1"/>
  <c r="R125" i="1"/>
  <c r="U128" i="1"/>
  <c r="V128" i="1"/>
  <c r="T128" i="1"/>
  <c r="S128" i="1"/>
  <c r="U132" i="1"/>
  <c r="W132" i="1"/>
  <c r="V132" i="1"/>
  <c r="T132" i="1"/>
  <c r="S132" i="1"/>
  <c r="W138" i="1"/>
  <c r="U138" i="1"/>
  <c r="T138" i="1"/>
  <c r="S138" i="1"/>
  <c r="W141" i="1"/>
  <c r="V141" i="1"/>
  <c r="U141" i="1"/>
  <c r="R141" i="1"/>
  <c r="W147" i="1"/>
  <c r="V147" i="1"/>
  <c r="R147" i="1"/>
  <c r="W150" i="1"/>
  <c r="U150" i="1"/>
  <c r="T150" i="1"/>
  <c r="S150" i="1"/>
  <c r="W153" i="1"/>
  <c r="V153" i="1"/>
  <c r="U153" i="1"/>
  <c r="R153" i="1"/>
  <c r="W155" i="1"/>
  <c r="V155" i="1"/>
  <c r="R155" i="1"/>
  <c r="W158" i="1"/>
  <c r="U158" i="1"/>
  <c r="T158" i="1"/>
  <c r="S158" i="1"/>
  <c r="W161" i="1"/>
  <c r="V161" i="1"/>
  <c r="U161" i="1"/>
  <c r="R161" i="1"/>
  <c r="W163" i="1"/>
  <c r="V163" i="1"/>
  <c r="R163" i="1"/>
  <c r="W165" i="1"/>
  <c r="V165" i="1"/>
  <c r="U165" i="1"/>
  <c r="R165" i="1"/>
  <c r="W169" i="1"/>
  <c r="V169" i="1"/>
  <c r="U169" i="1"/>
  <c r="R169" i="1"/>
  <c r="W171" i="1"/>
  <c r="V171" i="1"/>
  <c r="R171" i="1"/>
  <c r="W173" i="1"/>
  <c r="V173" i="1"/>
  <c r="U173" i="1"/>
  <c r="R173" i="1"/>
  <c r="W175" i="1"/>
  <c r="V175" i="1"/>
  <c r="R175" i="1"/>
  <c r="W3" i="1"/>
  <c r="U3" i="1"/>
  <c r="T3" i="1"/>
  <c r="S3" i="1"/>
  <c r="W5" i="1"/>
  <c r="V5" i="1"/>
  <c r="U5" i="1"/>
  <c r="T5" i="1"/>
  <c r="S5" i="1"/>
  <c r="W7" i="1"/>
  <c r="U7" i="1"/>
  <c r="T7" i="1"/>
  <c r="S7" i="1"/>
  <c r="V9" i="1"/>
  <c r="U9" i="1"/>
  <c r="T9" i="1"/>
  <c r="S9" i="1"/>
  <c r="W11" i="1"/>
  <c r="U11" i="1"/>
  <c r="T11" i="1"/>
  <c r="S11" i="1"/>
  <c r="W13" i="1"/>
  <c r="V13" i="1"/>
  <c r="U13" i="1"/>
  <c r="T13" i="1"/>
  <c r="S13" i="1"/>
  <c r="W15" i="1"/>
  <c r="U15" i="1"/>
  <c r="T15" i="1"/>
  <c r="S15" i="1"/>
  <c r="V17" i="1"/>
  <c r="U17" i="1"/>
  <c r="T17" i="1"/>
  <c r="S17" i="1"/>
  <c r="W19" i="1"/>
  <c r="U19" i="1"/>
  <c r="T19" i="1"/>
  <c r="S19" i="1"/>
  <c r="W21" i="1"/>
  <c r="V21" i="1"/>
  <c r="U21" i="1"/>
  <c r="T21" i="1"/>
  <c r="S21" i="1"/>
  <c r="W23" i="1"/>
  <c r="U23" i="1"/>
  <c r="T23" i="1"/>
  <c r="S23" i="1"/>
  <c r="V25" i="1"/>
  <c r="U25" i="1"/>
  <c r="T25" i="1"/>
  <c r="S25" i="1"/>
  <c r="W27" i="1"/>
  <c r="U27" i="1"/>
  <c r="T27" i="1"/>
  <c r="S27" i="1"/>
  <c r="W29" i="1"/>
  <c r="V29" i="1"/>
  <c r="U29" i="1"/>
  <c r="T29" i="1"/>
  <c r="S29" i="1"/>
  <c r="W31" i="1"/>
  <c r="U31" i="1"/>
  <c r="T31" i="1"/>
  <c r="S31" i="1"/>
  <c r="V33" i="1"/>
  <c r="U33" i="1"/>
  <c r="T33" i="1"/>
  <c r="S33" i="1"/>
  <c r="W35" i="1"/>
  <c r="U35" i="1"/>
  <c r="T35" i="1"/>
  <c r="S35" i="1"/>
  <c r="W37" i="1"/>
  <c r="V37" i="1"/>
  <c r="U37" i="1"/>
  <c r="T37" i="1"/>
  <c r="S37" i="1"/>
  <c r="W39" i="1"/>
  <c r="U39" i="1"/>
  <c r="T39" i="1"/>
  <c r="S39" i="1"/>
  <c r="V41" i="1"/>
  <c r="U41" i="1"/>
  <c r="T41" i="1"/>
  <c r="S41" i="1"/>
  <c r="W43" i="1"/>
  <c r="U43" i="1"/>
  <c r="T43" i="1"/>
  <c r="S43" i="1"/>
  <c r="W45" i="1"/>
  <c r="V45" i="1"/>
  <c r="U45" i="1"/>
  <c r="T45" i="1"/>
  <c r="S45" i="1"/>
  <c r="W47" i="1"/>
  <c r="U47" i="1"/>
  <c r="T47" i="1"/>
  <c r="S47" i="1"/>
  <c r="V49" i="1"/>
  <c r="U49" i="1"/>
  <c r="T49" i="1"/>
  <c r="S49" i="1"/>
  <c r="W51" i="1"/>
  <c r="U51" i="1"/>
  <c r="T51" i="1"/>
  <c r="S51" i="1"/>
  <c r="W53" i="1"/>
  <c r="V53" i="1"/>
  <c r="U53" i="1"/>
  <c r="T53" i="1"/>
  <c r="S53" i="1"/>
  <c r="W55" i="1"/>
  <c r="U55" i="1"/>
  <c r="T55" i="1"/>
  <c r="S55" i="1"/>
  <c r="W58" i="1"/>
  <c r="V58" i="1"/>
  <c r="W60" i="1"/>
  <c r="V60" i="1"/>
  <c r="W62" i="1"/>
  <c r="V62" i="1"/>
  <c r="W64" i="1"/>
  <c r="V64" i="1"/>
  <c r="W66" i="1"/>
  <c r="V66" i="1"/>
  <c r="W69" i="1"/>
  <c r="V69" i="1"/>
  <c r="U69" i="1"/>
  <c r="T69" i="1"/>
  <c r="S69" i="1"/>
  <c r="W71" i="1"/>
  <c r="U71" i="1"/>
  <c r="T71" i="1"/>
  <c r="S71" i="1"/>
  <c r="V73" i="1"/>
  <c r="U73" i="1"/>
  <c r="T73" i="1"/>
  <c r="S73" i="1"/>
  <c r="W77" i="1"/>
  <c r="V77" i="1"/>
  <c r="U77" i="1"/>
  <c r="T77" i="1"/>
  <c r="S77" i="1"/>
  <c r="W79" i="1"/>
  <c r="U79" i="1"/>
  <c r="T79" i="1"/>
  <c r="S79" i="1"/>
  <c r="V81" i="1"/>
  <c r="U81" i="1"/>
  <c r="T81" i="1"/>
  <c r="S81" i="1"/>
  <c r="W83" i="1"/>
  <c r="U83" i="1"/>
  <c r="T83" i="1"/>
  <c r="S83" i="1"/>
  <c r="W86" i="1"/>
  <c r="V86" i="1"/>
  <c r="W91" i="1"/>
  <c r="U91" i="1"/>
  <c r="T91" i="1"/>
  <c r="S91" i="1"/>
  <c r="W93" i="1"/>
  <c r="V93" i="1"/>
  <c r="U93" i="1"/>
  <c r="T93" i="1"/>
  <c r="S93" i="1"/>
  <c r="W95" i="1"/>
  <c r="U95" i="1"/>
  <c r="T95" i="1"/>
  <c r="S95" i="1"/>
  <c r="V97" i="1"/>
  <c r="U97" i="1"/>
  <c r="T97" i="1"/>
  <c r="S97" i="1"/>
  <c r="W99" i="1"/>
  <c r="U99" i="1"/>
  <c r="T99" i="1"/>
  <c r="S99" i="1"/>
  <c r="W101" i="1"/>
  <c r="V101" i="1"/>
  <c r="U101" i="1"/>
  <c r="T101" i="1"/>
  <c r="S101" i="1"/>
  <c r="W103" i="1"/>
  <c r="U103" i="1"/>
  <c r="T103" i="1"/>
  <c r="S103" i="1"/>
  <c r="U105" i="1"/>
  <c r="V105" i="1"/>
  <c r="T105" i="1"/>
  <c r="S105" i="1"/>
  <c r="W107" i="1"/>
  <c r="U107" i="1"/>
  <c r="T107" i="1"/>
  <c r="S107" i="1"/>
  <c r="U109" i="1"/>
  <c r="W109" i="1"/>
  <c r="V109" i="1"/>
  <c r="T109" i="1"/>
  <c r="S109" i="1"/>
  <c r="W111" i="1"/>
  <c r="U111" i="1"/>
  <c r="T111" i="1"/>
  <c r="S111" i="1"/>
  <c r="U113" i="1"/>
  <c r="V113" i="1"/>
  <c r="T113" i="1"/>
  <c r="S113" i="1"/>
  <c r="W115" i="1"/>
  <c r="U115" i="1"/>
  <c r="T115" i="1"/>
  <c r="S115" i="1"/>
  <c r="U117" i="1"/>
  <c r="W117" i="1"/>
  <c r="V117" i="1"/>
  <c r="T117" i="1"/>
  <c r="S117" i="1"/>
  <c r="W127" i="1"/>
  <c r="V127" i="1"/>
  <c r="R127" i="1"/>
  <c r="W131" i="1"/>
  <c r="V131" i="1"/>
  <c r="R131" i="1"/>
  <c r="W134" i="1"/>
  <c r="U134" i="1"/>
  <c r="T134" i="1"/>
  <c r="S134" i="1"/>
  <c r="U136" i="1"/>
  <c r="V136" i="1"/>
  <c r="T136" i="1"/>
  <c r="S136" i="1"/>
  <c r="W143" i="1"/>
  <c r="V143" i="1"/>
  <c r="R143" i="1"/>
  <c r="W145" i="1"/>
  <c r="V145" i="1"/>
  <c r="U145" i="1"/>
  <c r="R145" i="1"/>
  <c r="W149" i="1"/>
  <c r="V149" i="1"/>
  <c r="U149" i="1"/>
  <c r="R149" i="1"/>
  <c r="W157" i="1"/>
  <c r="V157" i="1"/>
  <c r="U157" i="1"/>
  <c r="R157" i="1"/>
  <c r="W67" i="1"/>
  <c r="U67" i="1"/>
  <c r="T67" i="1"/>
  <c r="S67" i="1"/>
  <c r="X3" i="1"/>
  <c r="X5" i="1"/>
  <c r="X7" i="1"/>
  <c r="X9" i="1"/>
  <c r="X11" i="1"/>
  <c r="X13" i="1"/>
  <c r="X15" i="1"/>
  <c r="X17" i="1"/>
  <c r="X19" i="1"/>
  <c r="X21" i="1"/>
  <c r="X23" i="1"/>
  <c r="X25" i="1"/>
  <c r="X27" i="1"/>
  <c r="X29" i="1"/>
  <c r="X31" i="1"/>
  <c r="X33" i="1"/>
  <c r="X35" i="1"/>
  <c r="X37" i="1"/>
  <c r="X39" i="1"/>
  <c r="X41" i="1"/>
  <c r="X43" i="1"/>
  <c r="X58" i="1"/>
  <c r="X60" i="1"/>
  <c r="X62" i="1"/>
  <c r="X64" i="1"/>
  <c r="X66" i="1"/>
  <c r="X76" i="1"/>
  <c r="X86" i="1"/>
  <c r="X88" i="1"/>
  <c r="X90" i="1"/>
  <c r="X121" i="1"/>
  <c r="X123" i="1"/>
  <c r="X125" i="1"/>
  <c r="X127" i="1"/>
  <c r="X131" i="1"/>
  <c r="X141" i="1"/>
  <c r="X143" i="1"/>
  <c r="X145" i="1"/>
  <c r="X147" i="1"/>
  <c r="X149" i="1"/>
  <c r="X153" i="1"/>
  <c r="X155" i="1"/>
  <c r="X157" i="1"/>
  <c r="X161" i="1"/>
  <c r="X163" i="1"/>
  <c r="X165" i="1"/>
  <c r="X169" i="1"/>
  <c r="X171" i="1"/>
  <c r="X173" i="1"/>
  <c r="X175" i="1"/>
  <c r="R58" i="1"/>
  <c r="R60" i="1"/>
  <c r="R62" i="1"/>
  <c r="R64" i="1"/>
  <c r="R66" i="1"/>
  <c r="R76" i="1"/>
  <c r="R86" i="1"/>
  <c r="R88" i="1"/>
  <c r="R90" i="1"/>
  <c r="R117" i="1"/>
  <c r="R128" i="1"/>
  <c r="R132" i="1"/>
  <c r="R136" i="1"/>
  <c r="S58" i="1"/>
  <c r="S62" i="1"/>
  <c r="S66" i="1"/>
  <c r="S86" i="1"/>
  <c r="S90" i="1"/>
  <c r="S121" i="1"/>
  <c r="S125" i="1"/>
  <c r="S141" i="1"/>
  <c r="S145" i="1"/>
  <c r="S149" i="1"/>
  <c r="S153" i="1"/>
  <c r="S157" i="1"/>
  <c r="S161" i="1"/>
  <c r="S165" i="1"/>
  <c r="S169" i="1"/>
  <c r="S173" i="1"/>
  <c r="T60" i="1"/>
  <c r="T64" i="1"/>
  <c r="T76" i="1"/>
  <c r="T88" i="1"/>
  <c r="T123" i="1"/>
  <c r="T127" i="1"/>
  <c r="T131" i="1"/>
  <c r="T143" i="1"/>
  <c r="T147" i="1"/>
  <c r="T155" i="1"/>
  <c r="T163" i="1"/>
  <c r="T171" i="1"/>
  <c r="T175" i="1"/>
  <c r="U58" i="1"/>
  <c r="U62" i="1"/>
  <c r="U66" i="1"/>
  <c r="U86" i="1"/>
  <c r="U90" i="1"/>
  <c r="U123" i="1"/>
  <c r="U131" i="1"/>
  <c r="U147" i="1"/>
  <c r="U155" i="1"/>
  <c r="U163" i="1"/>
  <c r="U171" i="1"/>
  <c r="V3" i="1"/>
  <c r="V11" i="1"/>
  <c r="V19" i="1"/>
  <c r="V27" i="1"/>
  <c r="V35" i="1"/>
  <c r="V43" i="1"/>
  <c r="V51" i="1"/>
  <c r="V67" i="1"/>
  <c r="V83" i="1"/>
  <c r="V91" i="1"/>
  <c r="V99" i="1"/>
  <c r="V107" i="1"/>
  <c r="V115" i="1"/>
  <c r="V138" i="1"/>
  <c r="W17" i="1"/>
  <c r="W33" i="1"/>
  <c r="W49" i="1"/>
  <c r="W81" i="1"/>
  <c r="W97" i="1"/>
  <c r="W113" i="1"/>
  <c r="W128" i="1"/>
  <c r="W74" i="1"/>
  <c r="V74" i="1"/>
  <c r="W85" i="1"/>
  <c r="V85" i="1"/>
  <c r="U85" i="1"/>
  <c r="T85" i="1"/>
  <c r="S85" i="1"/>
  <c r="V89" i="1"/>
  <c r="U89" i="1"/>
  <c r="T89" i="1"/>
  <c r="S89" i="1"/>
  <c r="W119" i="1"/>
  <c r="U119" i="1"/>
  <c r="T119" i="1"/>
  <c r="S119" i="1"/>
  <c r="U120" i="1"/>
  <c r="V120" i="1"/>
  <c r="T120" i="1"/>
  <c r="S120" i="1"/>
  <c r="W122" i="1"/>
  <c r="U122" i="1"/>
  <c r="T122" i="1"/>
  <c r="S122" i="1"/>
  <c r="U124" i="1"/>
  <c r="W124" i="1"/>
  <c r="V124" i="1"/>
  <c r="T124" i="1"/>
  <c r="S124" i="1"/>
  <c r="W126" i="1"/>
  <c r="U126" i="1"/>
  <c r="T126" i="1"/>
  <c r="S126" i="1"/>
  <c r="W130" i="1"/>
  <c r="U130" i="1"/>
  <c r="T130" i="1"/>
  <c r="S130" i="1"/>
  <c r="W137" i="1"/>
  <c r="V137" i="1"/>
  <c r="U137" i="1"/>
  <c r="R137" i="1"/>
  <c r="W139" i="1"/>
  <c r="V139" i="1"/>
  <c r="R139" i="1"/>
  <c r="W142" i="1"/>
  <c r="U142" i="1"/>
  <c r="T142" i="1"/>
  <c r="S142" i="1"/>
  <c r="U148" i="1"/>
  <c r="W148" i="1"/>
  <c r="V148" i="1"/>
  <c r="T148" i="1"/>
  <c r="S148" i="1"/>
  <c r="W151" i="1"/>
  <c r="V151" i="1"/>
  <c r="R151" i="1"/>
  <c r="W154" i="1"/>
  <c r="U154" i="1"/>
  <c r="T154" i="1"/>
  <c r="S154" i="1"/>
  <c r="U156" i="1"/>
  <c r="W156" i="1"/>
  <c r="V156" i="1"/>
  <c r="T156" i="1"/>
  <c r="S156" i="1"/>
  <c r="U160" i="1"/>
  <c r="V160" i="1"/>
  <c r="T160" i="1"/>
  <c r="S160" i="1"/>
  <c r="W162" i="1"/>
  <c r="U162" i="1"/>
  <c r="T162" i="1"/>
  <c r="S162" i="1"/>
  <c r="U164" i="1"/>
  <c r="W164" i="1"/>
  <c r="V164" i="1"/>
  <c r="T164" i="1"/>
  <c r="S164" i="1"/>
  <c r="W166" i="1"/>
  <c r="U166" i="1"/>
  <c r="T166" i="1"/>
  <c r="S166" i="1"/>
  <c r="U168" i="1"/>
  <c r="V168" i="1"/>
  <c r="T168" i="1"/>
  <c r="S168" i="1"/>
  <c r="W170" i="1"/>
  <c r="U170" i="1"/>
  <c r="T170" i="1"/>
  <c r="S170" i="1"/>
  <c r="W174" i="1"/>
  <c r="U174" i="1"/>
  <c r="T174" i="1"/>
  <c r="S174" i="1"/>
  <c r="V2" i="1"/>
  <c r="T2" i="1"/>
  <c r="W2" i="1"/>
  <c r="U2" i="1"/>
  <c r="V6" i="1"/>
  <c r="W6" i="1"/>
  <c r="W8" i="1"/>
  <c r="V8" i="1"/>
  <c r="W10" i="1"/>
  <c r="V10" i="1"/>
  <c r="W12" i="1"/>
  <c r="V12" i="1"/>
  <c r="W14" i="1"/>
  <c r="V14" i="1"/>
  <c r="W16" i="1"/>
  <c r="V16" i="1"/>
  <c r="W18" i="1"/>
  <c r="V18" i="1"/>
  <c r="W20" i="1"/>
  <c r="V20" i="1"/>
  <c r="W22" i="1"/>
  <c r="V22" i="1"/>
  <c r="W24" i="1"/>
  <c r="V24" i="1"/>
  <c r="W26" i="1"/>
  <c r="V26" i="1"/>
  <c r="W28" i="1"/>
  <c r="V28" i="1"/>
  <c r="W30" i="1"/>
  <c r="V30" i="1"/>
  <c r="W32" i="1"/>
  <c r="V32" i="1"/>
  <c r="W34" i="1"/>
  <c r="V34" i="1"/>
  <c r="W36" i="1"/>
  <c r="V36" i="1"/>
  <c r="W38" i="1"/>
  <c r="V38" i="1"/>
  <c r="W40" i="1"/>
  <c r="V40" i="1"/>
  <c r="W42" i="1"/>
  <c r="V42" i="1"/>
  <c r="W44" i="1"/>
  <c r="V44" i="1"/>
  <c r="W46" i="1"/>
  <c r="V46" i="1"/>
  <c r="W48" i="1"/>
  <c r="V48" i="1"/>
  <c r="W50" i="1"/>
  <c r="V50" i="1"/>
  <c r="W52" i="1"/>
  <c r="V52" i="1"/>
  <c r="W54" i="1"/>
  <c r="V54" i="1"/>
  <c r="V57" i="1"/>
  <c r="U57" i="1"/>
  <c r="T57" i="1"/>
  <c r="S57" i="1"/>
  <c r="W59" i="1"/>
  <c r="U59" i="1"/>
  <c r="T59" i="1"/>
  <c r="S59" i="1"/>
  <c r="W61" i="1"/>
  <c r="V61" i="1"/>
  <c r="U61" i="1"/>
  <c r="T61" i="1"/>
  <c r="S61" i="1"/>
  <c r="W63" i="1"/>
  <c r="U63" i="1"/>
  <c r="T63" i="1"/>
  <c r="S63" i="1"/>
  <c r="V65" i="1"/>
  <c r="U65" i="1"/>
  <c r="T65" i="1"/>
  <c r="S65" i="1"/>
  <c r="W68" i="1"/>
  <c r="V68" i="1"/>
  <c r="W70" i="1"/>
  <c r="V70" i="1"/>
  <c r="W72" i="1"/>
  <c r="V72" i="1"/>
  <c r="W75" i="1"/>
  <c r="U75" i="1"/>
  <c r="T75" i="1"/>
  <c r="S75" i="1"/>
  <c r="W78" i="1"/>
  <c r="V78" i="1"/>
  <c r="W80" i="1"/>
  <c r="V80" i="1"/>
  <c r="W82" i="1"/>
  <c r="V82" i="1"/>
  <c r="W84" i="1"/>
  <c r="V84" i="1"/>
  <c r="W87" i="1"/>
  <c r="U87" i="1"/>
  <c r="T87" i="1"/>
  <c r="S87" i="1"/>
  <c r="W92" i="1"/>
  <c r="V92" i="1"/>
  <c r="W94" i="1"/>
  <c r="V94" i="1"/>
  <c r="W96" i="1"/>
  <c r="V96" i="1"/>
  <c r="W98" i="1"/>
  <c r="V98" i="1"/>
  <c r="W100" i="1"/>
  <c r="V100" i="1"/>
  <c r="W102" i="1"/>
  <c r="V102" i="1"/>
  <c r="W104" i="1"/>
  <c r="V104" i="1"/>
  <c r="W106" i="1"/>
  <c r="V106" i="1"/>
  <c r="U106" i="1"/>
  <c r="W108" i="1"/>
  <c r="V108" i="1"/>
  <c r="W110" i="1"/>
  <c r="V110" i="1"/>
  <c r="U110" i="1"/>
  <c r="W112" i="1"/>
  <c r="V112" i="1"/>
  <c r="W114" i="1"/>
  <c r="V114" i="1"/>
  <c r="U114" i="1"/>
  <c r="W116" i="1"/>
  <c r="V116" i="1"/>
  <c r="R116" i="1"/>
  <c r="W118" i="1"/>
  <c r="V118" i="1"/>
  <c r="U118" i="1"/>
  <c r="R118" i="1"/>
  <c r="W129" i="1"/>
  <c r="V129" i="1"/>
  <c r="U129" i="1"/>
  <c r="R129" i="1"/>
  <c r="W133" i="1"/>
  <c r="V133" i="1"/>
  <c r="U133" i="1"/>
  <c r="R133" i="1"/>
  <c r="W135" i="1"/>
  <c r="V135" i="1"/>
  <c r="R135" i="1"/>
  <c r="U140" i="1"/>
  <c r="W140" i="1"/>
  <c r="V140" i="1"/>
  <c r="T140" i="1"/>
  <c r="S140" i="1"/>
  <c r="U144" i="1"/>
  <c r="V144" i="1"/>
  <c r="T144" i="1"/>
  <c r="S144" i="1"/>
  <c r="W146" i="1"/>
  <c r="U146" i="1"/>
  <c r="T146" i="1"/>
  <c r="S146" i="1"/>
  <c r="U152" i="1"/>
  <c r="V152" i="1"/>
  <c r="T152" i="1"/>
  <c r="S152" i="1"/>
  <c r="W159" i="1"/>
  <c r="V159" i="1"/>
  <c r="R159" i="1"/>
  <c r="X45" i="1"/>
  <c r="X4" i="1"/>
  <c r="X6" i="1"/>
  <c r="X8" i="1"/>
  <c r="X10" i="1"/>
  <c r="X12" i="1"/>
  <c r="X14" i="1"/>
  <c r="X16" i="1"/>
  <c r="X18" i="1"/>
  <c r="X20" i="1"/>
  <c r="X22" i="1"/>
  <c r="X24" i="1"/>
  <c r="X26" i="1"/>
  <c r="X28" i="1"/>
  <c r="X30" i="1"/>
  <c r="X32" i="1"/>
  <c r="X34" i="1"/>
  <c r="X36" i="1"/>
  <c r="X38" i="1"/>
  <c r="X40" i="1"/>
  <c r="X42" i="1"/>
  <c r="X44" i="1"/>
  <c r="X47" i="1"/>
  <c r="X49" i="1"/>
  <c r="X51" i="1"/>
  <c r="X53" i="1"/>
  <c r="X55" i="1"/>
  <c r="X57" i="1"/>
  <c r="X59" i="1"/>
  <c r="X61" i="1"/>
  <c r="X63" i="1"/>
  <c r="X65" i="1"/>
  <c r="X67" i="1"/>
  <c r="X69" i="1"/>
  <c r="X71" i="1"/>
  <c r="X73" i="1"/>
  <c r="X75" i="1"/>
  <c r="X77" i="1"/>
  <c r="X79" i="1"/>
  <c r="X81" i="1"/>
  <c r="X83" i="1"/>
  <c r="X85" i="1"/>
  <c r="X87" i="1"/>
  <c r="X89" i="1"/>
  <c r="X91" i="1"/>
  <c r="X93" i="1"/>
  <c r="X95" i="1"/>
  <c r="X97" i="1"/>
  <c r="X99" i="1"/>
  <c r="X101" i="1"/>
  <c r="X103" i="1"/>
  <c r="X105" i="1"/>
  <c r="X107" i="1"/>
  <c r="X109" i="1"/>
  <c r="X111" i="1"/>
  <c r="X113" i="1"/>
  <c r="X115" i="1"/>
  <c r="X117" i="1"/>
  <c r="X119" i="1"/>
  <c r="X120" i="1"/>
  <c r="X122" i="1"/>
  <c r="X124" i="1"/>
  <c r="X126" i="1"/>
  <c r="X128" i="1"/>
  <c r="X130" i="1"/>
  <c r="X132" i="1"/>
  <c r="X134" i="1"/>
  <c r="X136" i="1"/>
  <c r="X138" i="1"/>
  <c r="X140" i="1"/>
  <c r="X142" i="1"/>
  <c r="X144" i="1"/>
  <c r="X146" i="1"/>
  <c r="X148" i="1"/>
  <c r="X150" i="1"/>
  <c r="X152" i="1"/>
  <c r="X154" i="1"/>
  <c r="X156" i="1"/>
  <c r="X158" i="1"/>
  <c r="X160" i="1"/>
  <c r="X162" i="1"/>
  <c r="X164" i="1"/>
  <c r="X166" i="1"/>
  <c r="X168" i="1"/>
  <c r="X170" i="1"/>
  <c r="X174" i="1"/>
  <c r="X2" i="1"/>
  <c r="R3" i="1"/>
  <c r="R5" i="1"/>
  <c r="R7" i="1"/>
  <c r="R9" i="1"/>
  <c r="R11" i="1"/>
  <c r="R13" i="1"/>
  <c r="R15" i="1"/>
  <c r="R17" i="1"/>
  <c r="R19" i="1"/>
  <c r="R21" i="1"/>
  <c r="R23" i="1"/>
  <c r="R25" i="1"/>
  <c r="R27" i="1"/>
  <c r="R29" i="1"/>
  <c r="R31" i="1"/>
  <c r="R33" i="1"/>
  <c r="R35" i="1"/>
  <c r="R37" i="1"/>
  <c r="R39" i="1"/>
  <c r="R41" i="1"/>
  <c r="R43" i="1"/>
  <c r="R45" i="1"/>
  <c r="R47" i="1"/>
  <c r="R49" i="1"/>
  <c r="R51" i="1"/>
  <c r="R53" i="1"/>
  <c r="R55" i="1"/>
  <c r="R57" i="1"/>
  <c r="R59" i="1"/>
  <c r="R61" i="1"/>
  <c r="R63" i="1"/>
  <c r="R65" i="1"/>
  <c r="R67" i="1"/>
  <c r="R69" i="1"/>
  <c r="R71" i="1"/>
  <c r="R73" i="1"/>
  <c r="R75" i="1"/>
  <c r="R77" i="1"/>
  <c r="R79" i="1"/>
  <c r="R81" i="1"/>
  <c r="R83" i="1"/>
  <c r="R85" i="1"/>
  <c r="R87" i="1"/>
  <c r="R89" i="1"/>
  <c r="R91" i="1"/>
  <c r="R93" i="1"/>
  <c r="R95" i="1"/>
  <c r="R97" i="1"/>
  <c r="R99" i="1"/>
  <c r="R101" i="1"/>
  <c r="R103" i="1"/>
  <c r="R105" i="1"/>
  <c r="R107" i="1"/>
  <c r="R109" i="1"/>
  <c r="R111" i="1"/>
  <c r="R113" i="1"/>
  <c r="R115" i="1"/>
  <c r="R119" i="1"/>
  <c r="R122" i="1"/>
  <c r="R126" i="1"/>
  <c r="R130" i="1"/>
  <c r="R134" i="1"/>
  <c r="R138" i="1"/>
  <c r="R142" i="1"/>
  <c r="R146" i="1"/>
  <c r="R150" i="1"/>
  <c r="R154" i="1"/>
  <c r="R158" i="1"/>
  <c r="R162" i="1"/>
  <c r="R166" i="1"/>
  <c r="R170" i="1"/>
  <c r="R174" i="1"/>
  <c r="S4" i="1"/>
  <c r="S8" i="1"/>
  <c r="S12" i="1"/>
  <c r="S16" i="1"/>
  <c r="S20" i="1"/>
  <c r="S24" i="1"/>
  <c r="S28" i="1"/>
  <c r="S32" i="1"/>
  <c r="S36" i="1"/>
  <c r="S40" i="1"/>
  <c r="S44" i="1"/>
  <c r="S48" i="1"/>
  <c r="S52" i="1"/>
  <c r="S60" i="1"/>
  <c r="S64" i="1"/>
  <c r="S68" i="1"/>
  <c r="S72" i="1"/>
  <c r="S76" i="1"/>
  <c r="S80" i="1"/>
  <c r="S84" i="1"/>
  <c r="S88" i="1"/>
  <c r="S92" i="1"/>
  <c r="S96" i="1"/>
  <c r="S100" i="1"/>
  <c r="S104" i="1"/>
  <c r="S108" i="1"/>
  <c r="S112" i="1"/>
  <c r="S116" i="1"/>
  <c r="S123" i="1"/>
  <c r="S127" i="1"/>
  <c r="S131" i="1"/>
  <c r="S135" i="1"/>
  <c r="S139" i="1"/>
  <c r="S143" i="1"/>
  <c r="S147" i="1"/>
  <c r="S151" i="1"/>
  <c r="S155" i="1"/>
  <c r="S159" i="1"/>
  <c r="S163" i="1"/>
  <c r="S171" i="1"/>
  <c r="S175" i="1"/>
  <c r="T6" i="1"/>
  <c r="T10" i="1"/>
  <c r="T14" i="1"/>
  <c r="T18" i="1"/>
  <c r="T22" i="1"/>
  <c r="T26" i="1"/>
  <c r="T30" i="1"/>
  <c r="T34" i="1"/>
  <c r="T38" i="1"/>
  <c r="T42" i="1"/>
  <c r="T46" i="1"/>
  <c r="T50" i="1"/>
  <c r="T54" i="1"/>
  <c r="T58" i="1"/>
  <c r="T62" i="1"/>
  <c r="T66" i="1"/>
  <c r="T70" i="1"/>
  <c r="T74" i="1"/>
  <c r="T78" i="1"/>
  <c r="T82" i="1"/>
  <c r="T86" i="1"/>
  <c r="T90" i="1"/>
  <c r="T94" i="1"/>
  <c r="T98" i="1"/>
  <c r="T102" i="1"/>
  <c r="T106" i="1"/>
  <c r="T110" i="1"/>
  <c r="T114" i="1"/>
  <c r="T118" i="1"/>
  <c r="T121" i="1"/>
  <c r="T125" i="1"/>
  <c r="T129" i="1"/>
  <c r="T133" i="1"/>
  <c r="T137" i="1"/>
  <c r="T141" i="1"/>
  <c r="T145" i="1"/>
  <c r="T149" i="1"/>
  <c r="T153" i="1"/>
  <c r="T157" i="1"/>
  <c r="T161" i="1"/>
  <c r="T165" i="1"/>
  <c r="T169" i="1"/>
  <c r="T173" i="1"/>
  <c r="U4" i="1"/>
  <c r="U8" i="1"/>
  <c r="U12" i="1"/>
  <c r="U16" i="1"/>
  <c r="U20" i="1"/>
  <c r="U24" i="1"/>
  <c r="U28" i="1"/>
  <c r="U32" i="1"/>
  <c r="U36" i="1"/>
  <c r="U40" i="1"/>
  <c r="U44" i="1"/>
  <c r="U48" i="1"/>
  <c r="U52" i="1"/>
  <c r="U60" i="1"/>
  <c r="U64" i="1"/>
  <c r="U68" i="1"/>
  <c r="U72" i="1"/>
  <c r="U76" i="1"/>
  <c r="U80" i="1"/>
  <c r="U84" i="1"/>
  <c r="U88" i="1"/>
  <c r="U92" i="1"/>
  <c r="U96" i="1"/>
  <c r="U100" i="1"/>
  <c r="U104" i="1"/>
  <c r="U112" i="1"/>
  <c r="U127" i="1"/>
  <c r="U135" i="1"/>
  <c r="U143" i="1"/>
  <c r="U151" i="1"/>
  <c r="U159" i="1"/>
  <c r="U175" i="1"/>
  <c r="V7" i="1"/>
  <c r="V15" i="1"/>
  <c r="V23" i="1"/>
  <c r="V31" i="1"/>
  <c r="V39" i="1"/>
  <c r="V47" i="1"/>
  <c r="V55" i="1"/>
  <c r="V63" i="1"/>
  <c r="V71" i="1"/>
  <c r="V79" i="1"/>
  <c r="V87" i="1"/>
  <c r="V95" i="1"/>
  <c r="V103" i="1"/>
  <c r="V111" i="1"/>
  <c r="V119" i="1"/>
  <c r="V126" i="1"/>
  <c r="V134" i="1"/>
  <c r="V142" i="1"/>
  <c r="V150" i="1"/>
  <c r="V158" i="1"/>
  <c r="V166" i="1"/>
  <c r="V174" i="1"/>
  <c r="W9" i="1"/>
  <c r="W25" i="1"/>
  <c r="W41" i="1"/>
  <c r="W57" i="1"/>
  <c r="W73" i="1"/>
  <c r="W89" i="1"/>
  <c r="W105" i="1"/>
  <c r="W120" i="1"/>
  <c r="W136" i="1"/>
  <c r="W152" i="1"/>
  <c r="W168" i="1"/>
  <c r="P159" i="1"/>
  <c r="P157" i="1"/>
  <c r="P152" i="1"/>
  <c r="P149" i="1"/>
  <c r="P146" i="1"/>
  <c r="P145" i="1"/>
  <c r="P144" i="1"/>
  <c r="P143" i="1"/>
  <c r="P140" i="1"/>
  <c r="P136" i="1"/>
  <c r="P135" i="1"/>
  <c r="P134" i="1"/>
  <c r="P133" i="1"/>
  <c r="P131" i="1"/>
  <c r="P129" i="1"/>
  <c r="P127"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87" i="1"/>
  <c r="P86" i="1"/>
  <c r="P84" i="1"/>
  <c r="P83" i="1"/>
  <c r="P82" i="1"/>
  <c r="P81" i="1"/>
  <c r="P80" i="1"/>
  <c r="P79" i="1"/>
  <c r="P78" i="1"/>
  <c r="P77" i="1"/>
  <c r="P75" i="1"/>
  <c r="P73" i="1"/>
  <c r="P72" i="1"/>
  <c r="P71" i="1"/>
  <c r="P70" i="1"/>
  <c r="P69" i="1"/>
  <c r="P68" i="1"/>
  <c r="O159" i="1"/>
  <c r="O157" i="1"/>
  <c r="O152" i="1"/>
  <c r="O149" i="1"/>
  <c r="O146" i="1"/>
  <c r="O145" i="1"/>
  <c r="O144" i="1"/>
  <c r="O143" i="1"/>
  <c r="O140" i="1"/>
  <c r="O136" i="1"/>
  <c r="O135" i="1"/>
  <c r="O134" i="1"/>
  <c r="O133" i="1"/>
  <c r="O131" i="1"/>
  <c r="O129" i="1"/>
  <c r="O127"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87" i="1"/>
  <c r="O86" i="1"/>
  <c r="O84" i="1"/>
  <c r="O83" i="1"/>
  <c r="O82" i="1"/>
  <c r="O81" i="1"/>
  <c r="O80" i="1"/>
  <c r="O79" i="1"/>
  <c r="O78" i="1"/>
  <c r="O77" i="1"/>
  <c r="O75" i="1"/>
  <c r="O73" i="1"/>
  <c r="O72" i="1"/>
  <c r="O71" i="1"/>
  <c r="O70" i="1"/>
  <c r="O69" i="1"/>
  <c r="O68" i="1"/>
  <c r="P66" i="1" l="1"/>
  <c r="O66" i="1"/>
  <c r="P65" i="1"/>
  <c r="O65" i="1"/>
  <c r="P64" i="1" l="1"/>
  <c r="O64" i="1"/>
  <c r="P63" i="1"/>
  <c r="O63" i="1"/>
  <c r="P62" i="1" l="1"/>
  <c r="O62" i="1"/>
  <c r="P60" i="1" l="1"/>
  <c r="O60" i="1"/>
  <c r="P61" i="1"/>
  <c r="O61" i="1"/>
  <c r="P57" i="1" l="1"/>
  <c r="O57" i="1"/>
  <c r="P59" i="1"/>
  <c r="O59" i="1"/>
  <c r="P58" i="1"/>
  <c r="O58" i="1"/>
  <c r="P55" i="1" l="1"/>
  <c r="O55" i="1"/>
  <c r="P54" i="1"/>
  <c r="O54" i="1"/>
  <c r="P53" i="1"/>
  <c r="O53" i="1"/>
  <c r="O52" i="1" l="1"/>
  <c r="P52" i="1"/>
  <c r="P50" i="1" l="1"/>
  <c r="O50" i="1"/>
  <c r="O51" i="1"/>
  <c r="P51" i="1"/>
  <c r="P49" i="1" l="1"/>
  <c r="P47" i="1"/>
  <c r="P48" i="1"/>
  <c r="P41" i="1"/>
  <c r="P42" i="1"/>
  <c r="P45" i="1"/>
  <c r="P46" i="1"/>
  <c r="P40" i="1"/>
  <c r="P43" i="1"/>
  <c r="P44" i="1"/>
  <c r="P39" i="1"/>
  <c r="P38" i="1"/>
  <c r="P37" i="1"/>
  <c r="P29" i="1"/>
  <c r="P36" i="1"/>
  <c r="P34" i="1"/>
  <c r="P35" i="1"/>
  <c r="P32" i="1"/>
  <c r="P33" i="1"/>
  <c r="P30" i="1"/>
  <c r="P31" i="1"/>
  <c r="P21" i="1"/>
  <c r="P22" i="1"/>
  <c r="P23" i="1"/>
  <c r="P24" i="1"/>
  <c r="P25" i="1"/>
  <c r="P26" i="1"/>
  <c r="P27" i="1"/>
  <c r="P28" i="1"/>
  <c r="P20" i="1"/>
  <c r="P19" i="1"/>
  <c r="P18" i="1"/>
  <c r="P16" i="1"/>
  <c r="P17" i="1"/>
  <c r="P15" i="1"/>
  <c r="P13" i="1"/>
  <c r="P14" i="1"/>
  <c r="P12" i="1"/>
  <c r="P11" i="1"/>
  <c r="P10" i="1"/>
  <c r="P9" i="1"/>
  <c r="P8" i="1"/>
  <c r="P7" i="1"/>
  <c r="P6" i="1"/>
  <c r="P2" i="1"/>
  <c r="P3" i="1"/>
  <c r="P4" i="1"/>
  <c r="P5" i="1"/>
  <c r="O49" i="1"/>
  <c r="O47" i="1"/>
  <c r="O48" i="1"/>
  <c r="O41" i="1"/>
  <c r="O42" i="1"/>
  <c r="O45" i="1"/>
  <c r="O46" i="1"/>
  <c r="O40" i="1"/>
  <c r="O43" i="1"/>
  <c r="O44" i="1"/>
  <c r="O39" i="1"/>
  <c r="O38" i="1"/>
  <c r="O37" i="1"/>
  <c r="O29" i="1"/>
  <c r="O36" i="1"/>
  <c r="O34" i="1"/>
  <c r="O35" i="1"/>
  <c r="O32" i="1"/>
  <c r="O33" i="1"/>
  <c r="O30" i="1"/>
  <c r="O31" i="1"/>
  <c r="O21" i="1"/>
  <c r="O22" i="1"/>
  <c r="O23" i="1"/>
  <c r="O24" i="1"/>
  <c r="O25" i="1"/>
  <c r="O26" i="1"/>
  <c r="O27" i="1"/>
  <c r="O28" i="1"/>
  <c r="O20" i="1"/>
  <c r="O19" i="1"/>
  <c r="O18" i="1"/>
  <c r="O16" i="1"/>
  <c r="O17" i="1"/>
  <c r="O15" i="1"/>
  <c r="O13" i="1"/>
  <c r="O14" i="1"/>
  <c r="O12" i="1"/>
  <c r="O11" i="1"/>
  <c r="O10" i="1"/>
  <c r="O9" i="1"/>
  <c r="O8" i="1"/>
  <c r="O7" i="1"/>
  <c r="O6" i="1"/>
  <c r="O2" i="1"/>
  <c r="O3" i="1"/>
  <c r="O4" i="1"/>
  <c r="O5" i="1"/>
</calcChain>
</file>

<file path=xl/sharedStrings.xml><?xml version="1.0" encoding="utf-8"?>
<sst xmlns="http://schemas.openxmlformats.org/spreadsheetml/2006/main" count="1491" uniqueCount="407">
  <si>
    <t>Severity</t>
  </si>
  <si>
    <t>Status</t>
  </si>
  <si>
    <t>3-High</t>
  </si>
  <si>
    <t>Closed</t>
  </si>
  <si>
    <t>CIRA Application was down and up frequently in Production</t>
  </si>
  <si>
    <t>RSI-Phase 1A: MKT SIM Jul16 Obligation Rpts Peak Demand Showing Not Reflecting Subset of Days Resource</t>
  </si>
  <si>
    <t>2-Very High</t>
  </si>
  <si>
    <t>4-Medium</t>
  </si>
  <si>
    <t>5-Low</t>
  </si>
  <si>
    <t>6-Enhancement</t>
  </si>
  <si>
    <t>CIRA APP is producing errors in server log, the bigger log is causing diskspace issue in Production</t>
  </si>
  <si>
    <t>CIDI 186988: SC gets an error while trying to approve SRs</t>
  </si>
  <si>
    <t>ETA</t>
  </si>
  <si>
    <t>Deployment date</t>
  </si>
  <si>
    <t>RSI-1A: Search not working as expected on CPM Designation screen (CIDI 00184091)</t>
  </si>
  <si>
    <t>Issue #</t>
  </si>
  <si>
    <t>Short Description</t>
  </si>
  <si>
    <t>CIDI</t>
  </si>
  <si>
    <t>Comments</t>
  </si>
  <si>
    <t>Usability</t>
  </si>
  <si>
    <t>API to upload RA/Supply Plans</t>
  </si>
  <si>
    <t>RSI 1B</t>
  </si>
  <si>
    <t xml:space="preserve">API to submit CSP Offers </t>
  </si>
  <si>
    <t>Acquired contracts</t>
  </si>
  <si>
    <t>API to submit submit/retreive substitutions</t>
  </si>
  <si>
    <t>Public posting of CSP Offers</t>
  </si>
  <si>
    <t>Ability to download/export non-RA capacity data</t>
  </si>
  <si>
    <t>Notification to SC of any Outage replacement approval request</t>
  </si>
  <si>
    <t>Ability to not have to select the compliance month for every filter (validation, TAC obligation, Peak obligation, outage replacement, outage impact)</t>
  </si>
  <si>
    <t>More frequent processing of EFC requests</t>
  </si>
  <si>
    <t>API Functionality supporting plan submittal, LSE/Supplier communication and daily RA commitments</t>
  </si>
  <si>
    <t>API Functionality for Replacements</t>
  </si>
  <si>
    <t>Detailed error/warning codes on RA/Supply Plan uploads (resource not in matching plan is not sufficient to coordinate)</t>
  </si>
  <si>
    <t>Need information from stakeholder</t>
  </si>
  <si>
    <t>Improved ability to coordinate supply plans with counterparties and better facilitate sales and re-sales</t>
  </si>
  <si>
    <t>More timely validation runs. SCs do not have to wait until next day or late afternoon to see immediate results. Stakeholder requested every 30 mins if there are changes to Plans.</t>
  </si>
  <si>
    <t>ISO will schedule two additonal runs. One at noon and one at 3 PM.</t>
  </si>
  <si>
    <t>Ability to nominate and receive Import Allocations Steps 8-11</t>
  </si>
  <si>
    <t>Policy</t>
  </si>
  <si>
    <t>Requesting CPM Mw on CPM Email</t>
  </si>
  <si>
    <t>Descoped from RSI-1B</t>
  </si>
  <si>
    <t>API</t>
  </si>
  <si>
    <t>Will be posted to OASIS</t>
  </si>
  <si>
    <t>POSO implementation</t>
  </si>
  <si>
    <t>a. Request to provide Export Functionality in Review Substituions Screen. 
b. Import/export buttons in CSP offer screen. 
c. Import/export buttons in Review Substitution screen. 
d. Add two additional columns in Review Substitution screen with Gen &amp; Flex substitution MW amount to be import/export easily &amp; effectively.</t>
  </si>
  <si>
    <t>CIDI-00187965; ALM 44850</t>
  </si>
  <si>
    <t>Theme</t>
  </si>
  <si>
    <t>Category</t>
  </si>
  <si>
    <t>Topic</t>
  </si>
  <si>
    <t>Sub Topics</t>
  </si>
  <si>
    <t>B2B API Impact</t>
  </si>
  <si>
    <t>Additional functionality</t>
  </si>
  <si>
    <t>Performance</t>
  </si>
  <si>
    <t>Populate queue number to be automatically on submission of a request</t>
  </si>
  <si>
    <t>Pre-population of compliance month on filters</t>
  </si>
  <si>
    <t>Error messages during uploads</t>
  </si>
  <si>
    <t>Error handling</t>
  </si>
  <si>
    <t>Business process</t>
  </si>
  <si>
    <t>Notification</t>
  </si>
  <si>
    <t>Reporting</t>
  </si>
  <si>
    <t>Automation of workflow</t>
  </si>
  <si>
    <t>Coordination of supply plans</t>
  </si>
  <si>
    <t>Frequent runs of validation</t>
  </si>
  <si>
    <t>This will allow firm imports to count across the entire month instead of only on peak days.</t>
  </si>
  <si>
    <t>Adopt the CPUC MCC buckets construct fully.</t>
  </si>
  <si>
    <t>Export/ Import, New columns</t>
  </si>
  <si>
    <t>Export substitutions, import/export CSP offers, new columns in review substitution screen</t>
  </si>
  <si>
    <t>Grand Total</t>
  </si>
  <si>
    <t>Descoped from RSI-1B. However, given the importance to MPs, this is under assessment if it can be delivered earlier.</t>
  </si>
  <si>
    <t>Open</t>
  </si>
  <si>
    <t>Deployment Month &amp; Year</t>
  </si>
  <si>
    <t>Issues resolved by deployment year and month</t>
  </si>
  <si>
    <t>Count of Issues</t>
  </si>
  <si>
    <t>Issue Counts by Status</t>
  </si>
  <si>
    <t>The queue number is for new NQC request from RIMS</t>
  </si>
  <si>
    <t>System must have the ability for ISO users to download multiple RA/Supply Plans (excel files) across SCs for a given trade year and trade month. 
Note:  ISO users must be able to select multiple RA/Supply Plans and then download them all at once.  It will not be acceptable to download each RA/Supply Plan individually.</t>
  </si>
  <si>
    <t>Supply and RA plans</t>
  </si>
  <si>
    <t xml:space="preserve">Impacts ISO efficiency </t>
  </si>
  <si>
    <t>Issue with reading the MOO flag from MF due to date/time offset</t>
  </si>
  <si>
    <t>CIDI 188202 - availability calculation is incorrect for TG in RAAM</t>
  </si>
  <si>
    <t>Unification</t>
  </si>
  <si>
    <t>Resource to area mapping</t>
  </si>
  <si>
    <t>Impacts ISO's controls and error handling.</t>
  </si>
  <si>
    <t>CIDI-00181232: ability to cancel an ED once it has been declined
We can put a warning "This action will result in supplemental revenue for the next 30 days. Do you wish to continue?“
CIDI-00181230: After search, the monthly/intra-monthly/annually and start and end dates should be available so that users shouldn't have to reload the screen to re-query the results.
CIDI-00181223: CPM Type should be more descriptive</t>
  </si>
  <si>
    <t>ALM 43448 postponed</t>
  </si>
  <si>
    <t>CPM</t>
  </si>
  <si>
    <t xml:space="preserve">CIDI-00181431 -Allow users to load offers from Monthly and copy into Intra-monthly offers. 
</t>
  </si>
  <si>
    <t>ALM 41007 postponed</t>
  </si>
  <si>
    <t>CSP offers</t>
  </si>
  <si>
    <t>Make the CSP Offers window variable size. The search for available resources window is able to be variable size but the CSP offers window is not. It would be easier if the window can be made longer to let users see the entire list of offers.</t>
  </si>
  <si>
    <t>ALM 41008 postponed</t>
  </si>
  <si>
    <t>Not able to create RT Subs from Next Day onward</t>
  </si>
  <si>
    <t>ALM 40824 postponed</t>
  </si>
  <si>
    <t>Substitution</t>
  </si>
  <si>
    <t>System</t>
  </si>
  <si>
    <t>CIRA</t>
  </si>
  <si>
    <t>RA Plan versioning is incorrect which impacts the validation run.</t>
  </si>
  <si>
    <t>CIDI 00186484- 'No LSE found for supplier x for resource y' error</t>
  </si>
  <si>
    <t>Unable to approve future effective NQC for 1 resource in prod</t>
  </si>
  <si>
    <t>(CIDI 00186092) Spelling error when downloading Obligation Report from the UI</t>
  </si>
  <si>
    <t>CIDI 00187978 - RAAIM Pre-calc is not handling DST time</t>
  </si>
  <si>
    <t>Market participants are unable to submit replacements in CIRA</t>
  </si>
  <si>
    <t>Export screen data from NQC results not matching the filter results on the screen</t>
  </si>
  <si>
    <t>change the scheduled time for 'SG_BroadcastResourceAdequacyCapacityData_CIRAv1' payload</t>
  </si>
  <si>
    <t>remove ReceiveResourceAdequacyCapacityData_MFv1_INT_AP from AI/ESB</t>
  </si>
  <si>
    <t>Missing service for receciveRTMResourceAdequacyCapacityData to Settlements</t>
  </si>
  <si>
    <t>Ignore EDs with same start and end times i.e. cancelled EDs</t>
  </si>
  <si>
    <t>ISO offers not created when SC did not bid for intra-monthly</t>
  </si>
  <si>
    <t>CIDI 00186633 - Bilateral trade screen should allow SC ID same size as exists in MF</t>
  </si>
  <si>
    <t>ISO user unable to approve saved NQC record for SC's with future effective date</t>
  </si>
  <si>
    <t>Annual CV calculations are incorrect</t>
  </si>
  <si>
    <t>MED integration issue - resources where RA = PMax need to be sent in the payload</t>
  </si>
  <si>
    <t>CIDI 00187331 - Obligation report missing data by Peak</t>
  </si>
  <si>
    <t>Date on RAAIM Pre-calc run details screen different from Excel download</t>
  </si>
  <si>
    <t>CPM designation UI not displaying resources with multiple SC association</t>
  </si>
  <si>
    <t>CIDI 00186979 Import allocation issue</t>
  </si>
  <si>
    <t>CSP offer not created for a res that has multiple records in MF for the same Resource- SC association</t>
  </si>
  <si>
    <t>CIDI 00186598 - MOO flag needs to be derived at the time of payload broadcast</t>
  </si>
  <si>
    <t>Missing plans functionality not working for annual</t>
  </si>
  <si>
    <t>multiple CPM designation emails generated for the same resource</t>
  </si>
  <si>
    <t>ED CPM enhancement</t>
  </si>
  <si>
    <t>CIDI 00186601 - TG not allowed to submit CSP offer for Flex even when EFC/NQC exists for that month</t>
  </si>
  <si>
    <t>Search for all resources on compatible resources view screen times out</t>
  </si>
  <si>
    <t>RTM RA payload to Settlements failed due to a resource end dating</t>
  </si>
  <si>
    <t>CIDI 00188019 - RA report not taking into account multiple replacement records</t>
  </si>
  <si>
    <t>annual optimization is failing</t>
  </si>
  <si>
    <t>include null RMRFLAG records for CPM calculations</t>
  </si>
  <si>
    <t>defining allowable period for declining CPM</t>
  </si>
  <si>
    <t>rules for updates to the CPM designation screen</t>
  </si>
  <si>
    <t>CPM should be designated for only CISO resources with an active SC association</t>
  </si>
  <si>
    <t>Modify CPM email verbiage</t>
  </si>
  <si>
    <t>For FLEX RA category 3 resources RA not calculated correctly for days bordering weekends and holidays</t>
  </si>
  <si>
    <t>CPM emails are triggered for more resources than the one submitted</t>
  </si>
  <si>
    <t>Error in logs due to length of CSP_OFFER_SEGMENT.COMMENTS</t>
  </si>
  <si>
    <t>CIDI 00187927, CIRA's 2017 Annual CV LSE Obligation Details mismatch with Obligations rpt</t>
  </si>
  <si>
    <t>Resource area mapping is not updating when you upload and approve the NQC</t>
  </si>
  <si>
    <t>CIDI-00187435: SCs are not able to access Approve/Reject OM Replacments screen</t>
  </si>
  <si>
    <t>CIDI-00187618: CIRA doesn't bump up the RA capacity by 0.01 when RA=Pmin for SIBR</t>
  </si>
  <si>
    <t>RSI_Phase1a_Search Substitution Requests_Substitutions are showing up when there is no substitution in compliance month</t>
  </si>
  <si>
    <t>Dispute #181646 SCP calculation run is not picking up Substitute resource in some cases</t>
  </si>
  <si>
    <t>RAAM</t>
  </si>
  <si>
    <t>Settlements not receiving Exempt_quantity from SCP Availability Calculations</t>
  </si>
  <si>
    <t>CV errors our Supply/RA resources with incorrect Import allocation check</t>
  </si>
  <si>
    <t>app_cira_availcalc_int role user is unabe to access RAAIM Calculation functionality in CIRA application.</t>
  </si>
  <si>
    <t>OASIS</t>
  </si>
  <si>
    <t>RA data, Outage data, Replacement data, Substitution data</t>
  </si>
  <si>
    <t>CIDI 00185139 - Request for addition of operational RA data to the MPPF meetings, specifically:
1. Total RA Local/System/Flex requirements for the past, current and next month 
2. Total RA Local/System/Flex resources provided to ISO daily 
3. Total Planned Outage MWs that impacted the RA available MWs by day 
4. Total Forced Outage MWs that impacted teh RA available MWs by day 
5. Total MWs of replacement capacity provided for planned outages by day 
6. Total MWs of substitute capacity provided for forced outages by day</t>
  </si>
  <si>
    <t>CIRA - Replacement MW higher than provided as S replacements in RA plan- occurred due to multiple resources with different RA plans used the same contract ID. Handled via training &amp; CPG not code fix</t>
  </si>
  <si>
    <t>Y - will likely not be needed with replacements being phased out with RSI - 1B</t>
  </si>
  <si>
    <t>Y - priority 1</t>
  </si>
  <si>
    <t>Y - priority 2</t>
  </si>
  <si>
    <t>Y - priority 3</t>
  </si>
  <si>
    <t>CIRA - CIDI 00189853, 00189824 - RAAIM inconsistent with CAISO Tariff for Flex LF-MSS resources</t>
  </si>
  <si>
    <t>CIRA INT - rename RTM resource adequacy capacity payload as part of ESB replacement</t>
  </si>
  <si>
    <t>RAAIM calculation failure due to DST Short day
Data fix will be applied first; code fix will follow later</t>
  </si>
  <si>
    <t>API to retrieve POSO assignments</t>
  </si>
  <si>
    <t>API to retrieve RA Data</t>
  </si>
  <si>
    <t>to include all data elements on the RA tracker in the MOO flag payload</t>
  </si>
  <si>
    <t>Y - priority 4</t>
  </si>
  <si>
    <t>API to retrieve RAAIM pre-calculation run details</t>
  </si>
  <si>
    <t>API to retrieve NQC data</t>
  </si>
  <si>
    <t>CIRA must filter out revised set of ED instructions not eligible for CPM designations.</t>
  </si>
  <si>
    <t>Replacement requirement MW should not exceed RA plan MW</t>
  </si>
  <si>
    <t>191111, 191117, 191126, 191140, 191149, 191154, 191155, 191156, 191157</t>
  </si>
  <si>
    <t>Controlling the entry points to where updates to this information can be made in CIRA.</t>
  </si>
  <si>
    <t>Single substitution screen for POSO and forced substitution.</t>
  </si>
  <si>
    <t>No eta but cannot accommodate for RSI 2017 timelines.</t>
  </si>
  <si>
    <t>CPM Enhancement to compute the Daily Max RA MW as max of both Gen &amp; Flex</t>
  </si>
  <si>
    <t>OM Replacements screen doesn't display 2nd page after a sort</t>
  </si>
  <si>
    <t>Add 'pre-approved' to T45 approved &amp; pending OIA run and OM Replacements logic</t>
  </si>
  <si>
    <t>RA and Minimum Load data report - 
There was a fix that was deployed on 3/31/17 did not seem to have solved the issue reported in the CIDI.</t>
  </si>
  <si>
    <t>ResourceAdequacyCapacity payload failures</t>
  </si>
  <si>
    <t>OM RA report data changes post the trade date</t>
  </si>
  <si>
    <t># of s/w fixes</t>
  </si>
  <si>
    <t># reported through CIDI</t>
  </si>
  <si>
    <t>No longer needed</t>
  </si>
  <si>
    <t>CIDI 00186412; NA - Info sec did not approve sending MW and price in an email, so request is being closed.</t>
  </si>
  <si>
    <t>SDG's request is with the Data Release Committee for consideration.
Gautham to provide an update on May 17th, 2017
7/20 Gautham: Data was released for 2016, so this can be closed.</t>
  </si>
  <si>
    <t>(Multiple Items)</t>
  </si>
  <si>
    <t>Detected on Date</t>
  </si>
  <si>
    <t>Root Cause</t>
  </si>
  <si>
    <t>Software</t>
  </si>
  <si>
    <t>Documentation</t>
  </si>
  <si>
    <t>Data</t>
  </si>
  <si>
    <t>Enhancement</t>
  </si>
  <si>
    <t>Config / Install</t>
  </si>
  <si>
    <t>Design</t>
  </si>
  <si>
    <t>Functionality</t>
  </si>
  <si>
    <t>Install/Config</t>
  </si>
  <si>
    <t>Requirement Gap</t>
  </si>
  <si>
    <t>Integration</t>
  </si>
  <si>
    <t>Postponed</t>
  </si>
  <si>
    <t>Evaluated</t>
  </si>
  <si>
    <t>New</t>
  </si>
  <si>
    <t>SC Transfer Job does not transfer the Flex RA to the New Supplier when resource ownership is changed</t>
  </si>
  <si>
    <t>CIRA RSI_Phase 1A: As an ISO user Unable to reject approved NQC records</t>
  </si>
  <si>
    <t>CIRA: Cleaning unnecessary information from CIRA_MSTR. CIRA_DB_PROCESS_LOG  table</t>
  </si>
  <si>
    <t>CIRA_RSI Phase 1A_BSC ids are populating in SC in Substitute Resource Selection section.</t>
  </si>
  <si>
    <t>RAAM: Missing SCP_AVAIL payload for TD 2/21/16</t>
  </si>
  <si>
    <t>SCP Availability Calc Publish is erroring out for Trade Date 02-22-2016</t>
  </si>
  <si>
    <t>CIRA-RSI-Phase 1A: Unauthorized user is able view &amp; Download Outage Impact Report for both outage view T45 and OTD</t>
  </si>
  <si>
    <t>CIRA_RSI Phase 1A Menu bar is incorrectly rendered on user access exception</t>
  </si>
  <si>
    <t>CIRA-RSI-Phase 1A; Performance Requirement Details Missing from SRS</t>
  </si>
  <si>
    <t>CIRA-RSI-Phase 1A: Timestamp of SC Request Date does not update properly for Proxy details on OM Screen</t>
  </si>
  <si>
    <t>CIRA Enhancement CIDI 00180350: CIRA Notifications should show the environment name</t>
  </si>
  <si>
    <t>CIRA_RSI_Phase 1A: Flexible RA does not reflect all the hours it has been committed</t>
  </si>
  <si>
    <t>CIRS-RSI-Phase 1A: CIRA should not show ISO price for CPM to MPs in Data Maintenance Search screen as well as it should not send to settlement/MQS</t>
  </si>
  <si>
    <t>CIRA-RSI-Phase 1A: MKT SIM- Not able to create RT Subs from Next Day onward</t>
  </si>
  <si>
    <t>CIRA-RSI-Phase 1A: Show warning if resources are missing in resubmital plan were involved in any Substitution, Replacements and CPMs</t>
  </si>
  <si>
    <t>RAAM Prod error - Availability calculation fails when there are multiple substitutions in a request and calculation invoked specific to the substituted resources.</t>
  </si>
  <si>
    <t>CIRA: MF to CIRA refresh failure due to LSE SCIDs length more than defined constraint</t>
  </si>
  <si>
    <t>CIRA TAC Results report performance does not meet specified requirements</t>
  </si>
  <si>
    <t>CIRA - Monthly Obligation report and Peak Results report are incorrect</t>
  </si>
  <si>
    <t>CIRA: Annual Obligation report  shows incorrect data</t>
  </si>
  <si>
    <t>CIRA: Outage Availability report performance does not meet specified requirements</t>
  </si>
  <si>
    <t>CIRA-Total RA calculation during RA Plan reupload is incorrect</t>
  </si>
  <si>
    <t>CIRA-Yearly CV shows no records</t>
  </si>
  <si>
    <t>Prod Issue: bulk update all records in the SCP_GF_RES table to include the timestamp 23:59:59 for EFF_END_DTS</t>
  </si>
  <si>
    <t>CIRA - TAC Results are showing incorrect data</t>
  </si>
  <si>
    <t>CIRA - some resources not in 'Saved NQC request' Excel export</t>
  </si>
  <si>
    <t>CIRA - RAAM tool hanging when new SCP calculation was run</t>
  </si>
  <si>
    <t>CIRA- Review and make consistent jobs accross environments based on dependencies and business requirements</t>
  </si>
  <si>
    <t>CIRA is keeping the comments from Old CV instead of updating per new CV</t>
  </si>
  <si>
    <t>CIRA: Updating RA data in RR_RA table for SMUD Supporting Resources</t>
  </si>
  <si>
    <t>CIRA- RT Substitution for Flex RA</t>
  </si>
  <si>
    <t>CIRA: HTTP Status 404 error is displayed when user tries the URL manipulation when expected text is User Access Denied.</t>
  </si>
  <si>
    <t>CIRA PROD: Record count is increased when user sorts by a resource on OM Replacements screen.</t>
  </si>
  <si>
    <t>CIRA- OM Replacements screen shows additional pages after sort is applied on resource ID column</t>
  </si>
  <si>
    <t>CIRA-RSI-Phase 1A: New SC and/or ISO user is not able to submit the bid on behalf of new SC when resource ownership changes mid of the month.</t>
  </si>
  <si>
    <t>CIRA - OM Data report should disregard RA if deficiency config is set to N for obligation</t>
  </si>
  <si>
    <t>CIRA - CPM Enhancement to handle PMIN</t>
  </si>
  <si>
    <t>Monitoring</t>
  </si>
  <si>
    <t>CIRA - additional reason codes to read to determine CPM eligibility</t>
  </si>
  <si>
    <t>CIRA:RA Report Monthly download for ALL resources is throwing error.</t>
  </si>
  <si>
    <t>CIRA - Outages from OMS not being picked up by CIRA for a few days in April</t>
  </si>
  <si>
    <t>CIRA - Review Substitution screen displays the Sub request ID instead of the Sub ID</t>
  </si>
  <si>
    <t>CIRA - not handling multiple records for penalty price and softoffer cap for the same year</t>
  </si>
  <si>
    <t>CIRA - Intra-monthly CSP offers not getting adjusted due to ED or Substitution</t>
  </si>
  <si>
    <t>CIRA - Enhance CIRA to handle processing a larger volume of EDs</t>
  </si>
  <si>
    <t>CIRA - no data found error in annual transmission planning report</t>
  </si>
  <si>
    <t>RSI\CPM:App_cira_bid_read_ext role is unable to access Data Maintenance Search screen</t>
  </si>
  <si>
    <t>RSI-1A - CIRA - UAT - Outage exemption request functionality is missing the 5 business day validation rule which is available in RAAM</t>
  </si>
  <si>
    <t>CIRA - Resource Adequacy Showing line is incorrectly being calculated</t>
  </si>
  <si>
    <t>CIRA-RSI-1A- Real time substitution for Flex RA</t>
  </si>
  <si>
    <t>CIRA-RSI-Phase 1A: Not Published RAAIM Pre-Calcs are visible to External SCs (No data disclosure)</t>
  </si>
  <si>
    <t>CIRA - CPM change email is not being triggered for all elements of the CPM record</t>
  </si>
  <si>
    <t>CIRA: Flex Cap Requirement Yearly plan upload is failing.</t>
  </si>
  <si>
    <t>(STAGE)-&gt;Substituation SEARCH button taking longer to display data</t>
  </si>
  <si>
    <t>CIRA - NQC was uploaded with value as 0</t>
  </si>
  <si>
    <t>CIRA - TAC filter on Obligation report not working</t>
  </si>
  <si>
    <t>CIRA - Display label for environment the user is logged into</t>
  </si>
  <si>
    <t>Sub_request_id on CIRA UI but Substitution_ID sent to OMS</t>
  </si>
  <si>
    <t>CIRA - Rebroadcast RA for a specified resource for specified period</t>
  </si>
  <si>
    <t>CIRA - Not displaying 'in service' resources on the outage exemption screen for retro-active exemptions</t>
  </si>
  <si>
    <t>CIRA - Per Updates on One CPM Records system trigger the CPMDesignation and RA Payload for all CPM Resources.</t>
  </si>
  <si>
    <t>CIRA - SC transfer should have only 1 set of records for a unique effective date range</t>
  </si>
  <si>
    <t>CIRA - SC transfer details under Admin menu is non functional</t>
  </si>
  <si>
    <t>RAAM - SCP reruns in RAAM don't show as a recent run in the view</t>
  </si>
  <si>
    <t>CIRA - Data Fixes for Bilateral trade due to date and SC ID length issues</t>
  </si>
  <si>
    <t>CIRA - Annual CPUC Sub Poena Report not working</t>
  </si>
  <si>
    <t>CIRA- user unable to substitute resource on the last day of November</t>
  </si>
  <si>
    <t>CIRA - Replacement not allowed in system due to incorrectly calculated RA and validation of RA+Replacement &lt;= PMAX/NQC fails</t>
  </si>
  <si>
    <t>CIRA-RSI-1A - Annual CPM miscellaneous issues</t>
  </si>
  <si>
    <t>CIRA-RSI-1A - The 'capacity Designation' field on the 'Other' tab in RA plan template is inconsistent with the error message</t>
  </si>
  <si>
    <t>RSI-1A - CIRA - UAT - Two substitution requests submitted 2 seconds apart on the same unit because of which RA exceeds NQC</t>
  </si>
  <si>
    <t>CIRA - remove the app_cira_om role</t>
  </si>
  <si>
    <t>CIRA - Calculate CPM at the end of the parent ED interval</t>
  </si>
  <si>
    <t>B2B webservices descoped from RSI 1B and CPGs</t>
  </si>
  <si>
    <t>182460, 182420, 182456</t>
  </si>
  <si>
    <t>RAAM not allowing users to submit Subs</t>
  </si>
  <si>
    <t>Error when trying to load valid MW for Substitutions</t>
  </si>
  <si>
    <t>RAAM not showing the updated NQC values that are approved in CIRA</t>
  </si>
  <si>
    <t>TAC Results Report errors out in Prod</t>
  </si>
  <si>
    <t>SCE1 is getting an unknown error when they try to update August CSP Offers</t>
  </si>
  <si>
    <t>SCP Avail Data for resource for TDs in Septmeber2016 missing from the MF materialized view</t>
  </si>
  <si>
    <t>Replacement for Outage Details</t>
  </si>
  <si>
    <t xml:space="preserve">00191513, 00191525 </t>
  </si>
  <si>
    <t>RA tracker reflects cancelled Flex substitution incorrectly &amp; substitution is not released</t>
  </si>
  <si>
    <t>System does not allow user to upload plans for Import resources that are associated with a future dated BG</t>
  </si>
  <si>
    <t>Discrepancies on CIRA data sent to Settlements, regarding a resource in the payload if it does not qualify for a RAAIM exemption</t>
  </si>
  <si>
    <t>ResourceAdequacyCapacity payload has a 7 hour offset</t>
  </si>
  <si>
    <t>update the correct mw volumes for NOB_BG Import for the September showing</t>
  </si>
  <si>
    <t>Resource ID Drop-Down list does not populate the resources for newly created SCs.</t>
  </si>
  <si>
    <t>Error in the NQC Submission - CIRA shows the resource is not valid</t>
  </si>
  <si>
    <t>CIRA needs to round down fractional MW values on Interties to the integer level</t>
  </si>
  <si>
    <t>Need data fix for July Supply plan as the system is enforcing the SCID Import allocation check incorrectly</t>
  </si>
  <si>
    <t>Outage Availability Report - Unavailable</t>
  </si>
  <si>
    <t>Peak results screen error in Prod</t>
  </si>
  <si>
    <t>CIRA Should round down the RA numbers to the lower integers for down-stream systems if  the original RA capacity is a fractional number</t>
  </si>
  <si>
    <t>SC Transfer Job not transferring all resources to the new SC</t>
  </si>
  <si>
    <t>Reduction in LSEs obligation did not reflect in the adjusted_obligation table</t>
  </si>
  <si>
    <t>RAAM -NOW conversion issue for SLIC data</t>
  </si>
  <si>
    <t>ID22406</t>
  </si>
  <si>
    <t>Import Allocation Bilateral Trade not taking into account the start and end dates on the screen</t>
  </si>
  <si>
    <t>CIRA-RSI-Phase 1A: MKT SIM -CPM CSP Email Notification</t>
  </si>
  <si>
    <t>CIRA-RSI-Phase 1A: MKT SIM -CSP Offer Screen - Enhancement</t>
  </si>
  <si>
    <t>CIRA-RSI-Phase 1A: MKT SIM -Load CSP Offers Enhancement</t>
  </si>
  <si>
    <t>Enhancements to CSP offer submission</t>
  </si>
  <si>
    <t>requesting CPM Mw on CPM Email</t>
  </si>
  <si>
    <t>00181230, 00181232, 00181223</t>
  </si>
  <si>
    <t>SDGE requests the addition of CPM Capacity MWs for Generic/Flexible capacity on the API and RA Tracker</t>
  </si>
  <si>
    <t>Request to provide Export Functionality in Review Substituions Screen</t>
  </si>
  <si>
    <t>Closing Date</t>
  </si>
  <si>
    <t>2017 NQC resource validation using tech factor for 2016</t>
  </si>
  <si>
    <t>Peak &amp; TAC reports are displaying an incorrect 'Specified Replacement Increase' value on outage dates</t>
  </si>
  <si>
    <t>Deployment/ Closure Month</t>
  </si>
  <si>
    <t>Deployment / Closure Year</t>
  </si>
  <si>
    <t>Target Initiative</t>
  </si>
  <si>
    <t>Target Period</t>
  </si>
  <si>
    <t>Turnaround days</t>
  </si>
  <si>
    <t>Turnaround 11-20 days</t>
  </si>
  <si>
    <t>Turnaround 21-30 days</t>
  </si>
  <si>
    <t>Turnaround &lt;=5 days</t>
  </si>
  <si>
    <t>Turnaround 6-10 days</t>
  </si>
  <si>
    <t>Turnaround 31-45 days</t>
  </si>
  <si>
    <t>Turnaround 46-60 days</t>
  </si>
  <si>
    <t>Turnaround &gt;60 days</t>
  </si>
  <si>
    <t>Count of Issue #</t>
  </si>
  <si>
    <t>2016 Total</t>
  </si>
  <si>
    <t>2017 Total</t>
  </si>
  <si>
    <t>Average of Turnaround days</t>
  </si>
  <si>
    <t>Future</t>
  </si>
  <si>
    <t>TBD</t>
  </si>
  <si>
    <t>Count of Topic</t>
  </si>
  <si>
    <t>Column Labels</t>
  </si>
  <si>
    <t>Open versus Closed Defect Counts</t>
  </si>
  <si>
    <t>For closures, # reported via CIDI</t>
  </si>
  <si>
    <t xml:space="preserve">Per CIDI:00190716
SC is requesting a bulk upload option to submit Planned Outage substitutions. For SC's that manage larger number of resources, a bulk upload option would assist in fufilling POS obligations. </t>
  </si>
  <si>
    <t>Either an API solution or a bulk upload solution is being requested.</t>
  </si>
  <si>
    <t>Nature of Work Rules need to be alighed with Reliability Requirement BPM</t>
  </si>
  <si>
    <t>CIRA - CIDI 00193890-  October 2017 obligation for PGE TAC is different across the Obligation report and the CV</t>
  </si>
  <si>
    <t>CIRA - release substitution did not reset Flex RA upon cancellation</t>
  </si>
  <si>
    <t>CIRA- CIDI 00193144 - Reduction in LSEs obligation did not reflect in the adjusted_obligation table</t>
  </si>
  <si>
    <t>CIRA - System does not trigger the broadcast when Annual CPMs are designated</t>
  </si>
  <si>
    <t>CIRA- PMin should not be reduced from CPM MW for a non RA resource</t>
  </si>
  <si>
    <t>CIRA- CPM designation UI did not reflect the designated record because of multiple area records for the resource in the DB (past and present)</t>
  </si>
  <si>
    <t>CIRA -CIDI 00198582 - OM Replacement UI is not showing outage records with status = IN_SERVICE</t>
  </si>
  <si>
    <t>CIRA handling of OMS ACL related outages</t>
  </si>
  <si>
    <t>CIRA - Annual Obligation for LSE TPES does not match the output from CV</t>
  </si>
  <si>
    <t>CIRA- Unable to upload annual obligation for 2018 from UI due to data volume</t>
  </si>
  <si>
    <t>Eligible Non-RA Capacity' is higher than the 'Availability MW' of external resource (TG)</t>
  </si>
  <si>
    <t>SC transfer report date filters not working as expected</t>
  </si>
  <si>
    <t>Monthly RA plan is allowing an end date = EOY in the Flex RA Capacity tab</t>
  </si>
  <si>
    <t>During Flex CV run, LSE's Flex RA MW is not capped with Supplier's Flex RAMW.</t>
  </si>
  <si>
    <t>Import Allocations screen not allowing IA for 2018</t>
  </si>
  <si>
    <t>Date filter for end date does not work as expected on import allocation screen</t>
  </si>
  <si>
    <t>ITC record added to Import Alloc screen does not show up for SC in the drop down - MWs do not show up for the LSE under view net allocation</t>
  </si>
  <si>
    <t>Searching for Flex Resources is displaying all ITIE resources in the Forced Substitution screen</t>
  </si>
  <si>
    <t>RAAIM Precalc for Short-Term Use Limit Reached Nature of Work</t>
  </si>
  <si>
    <t>Adjust CPM job does not adjust CPMs these are outside of the month boundary</t>
  </si>
  <si>
    <t>Warning/Error/Confirmation messages does not refresh automatically when user navigate to new page</t>
  </si>
  <si>
    <t>44841, 51837</t>
  </si>
  <si>
    <t>EIM Enhancements - New NOW to be configured</t>
  </si>
  <si>
    <t>CIRA - Intra-monthly final offer automated run does not create an extension when there is no CSP offer from the SC. (manual work-around exists)</t>
  </si>
  <si>
    <t>ReceiveResourceAdequacyCapacityData_SIBRv1_AP failure due to missing HE19 data</t>
  </si>
  <si>
    <t>RSI-1A - CIRA screen enhancements from CIDI for CPM Designation UI</t>
  </si>
  <si>
    <t>Initiative</t>
  </si>
  <si>
    <t>Short' classification incorrect in some cases where RA exceeds obligation</t>
  </si>
  <si>
    <t>RSI-1A - UAT - Outage exemption request functionality is missing the 5 business day validation rule which is available in RAAM</t>
  </si>
  <si>
    <t>Loss of type-ahead search capability on the RA Report</t>
  </si>
  <si>
    <t>RA Operator role: Loss of mouse roll-over function for Menu Items</t>
  </si>
  <si>
    <t>Default view results to 500 on RA report</t>
  </si>
  <si>
    <t>Hide the top menu 'RA Validation' for the operator role</t>
  </si>
  <si>
    <t>Legacy data in RA Report</t>
  </si>
  <si>
    <t>RSI-2017 - Change message color to blue on Create Forced Sub UI</t>
  </si>
  <si>
    <t>RAAIM calculation failure due to DST Short day</t>
  </si>
  <si>
    <t>Completed</t>
  </si>
  <si>
    <t>2018 Total</t>
  </si>
  <si>
    <t>New OIA job should use the RSI-2017 date</t>
  </si>
  <si>
    <t>UNIT_TESTING NOW should be RAAIM Exempt (SDS#201611 and IMS#199963)</t>
  </si>
  <si>
    <t>RAAIM Pre-calc missing an hour and duplicating the subsequent hour for Spring DST</t>
  </si>
  <si>
    <t>Search Outages grid in the Outage Exemptions screen does NOT have a progress indicator</t>
  </si>
  <si>
    <t>The Outage Resource SCID and Potential Substitute Resource SCID columns have # character across some Outage Resources.</t>
  </si>
  <si>
    <t>Check to confirm user action prior to cancelling substitutions</t>
  </si>
  <si>
    <t>Request to go back to the main RAAIM Pre-Calc screen from the Results screen</t>
  </si>
  <si>
    <t>Remove the 'substitution required' flag from the Create Forced Substitution UI</t>
  </si>
  <si>
    <t>CPM should not be designated for TG &amp; ITIE resources (until long term changes)</t>
  </si>
  <si>
    <t>Clean-up of plan validation status upon plan upload</t>
  </si>
  <si>
    <t>Detected Year</t>
  </si>
  <si>
    <t>(All)</t>
  </si>
  <si>
    <t>NA</t>
  </si>
  <si>
    <t>Add TAC and local area to the Operational RA report output from OIA</t>
  </si>
  <si>
    <t>RA Report download needs label updates 'Flex MW' as 'Flex Supply MW'</t>
  </si>
  <si>
    <t>RAAIM re-calc to send 0 MW in case of no exemption</t>
  </si>
  <si>
    <t>Tracking substitution for outages with pro-rated POSO</t>
  </si>
  <si>
    <t>unable to approve replacements in production</t>
  </si>
  <si>
    <t>OIA for RSI-2017 period throwing an error</t>
  </si>
  <si>
    <t>Forced substitution release not working as expected</t>
  </si>
  <si>
    <t>Under test</t>
  </si>
  <si>
    <t>Issue Status / Detected Year</t>
  </si>
  <si>
    <t>Issue Status</t>
  </si>
  <si>
    <t>RSI-2017</t>
  </si>
  <si>
    <t>Deployed with a Project?</t>
  </si>
  <si>
    <t>Seasonal?</t>
  </si>
  <si>
    <t>DST-Spring</t>
  </si>
  <si>
    <t>Credits application</t>
  </si>
  <si>
    <t>Order of application of credits</t>
  </si>
  <si>
    <t>Comments from SC, bulk upload by ISO, posting of NQC to OASIS</t>
  </si>
  <si>
    <t>NQC Enhancements</t>
  </si>
  <si>
    <t>LRA role build-out &amp; configuration</t>
  </si>
  <si>
    <t>CPM Cost Allocation</t>
  </si>
  <si>
    <t>Import Allocation Enhancements</t>
  </si>
  <si>
    <t>Ops Enhancements</t>
  </si>
  <si>
    <t>Fall 2018</t>
  </si>
  <si>
    <t>LSE ID sourcing from MF</t>
  </si>
  <si>
    <t>Unification of LSE IDs and process improvement</t>
  </si>
  <si>
    <t>Summer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</si>
</sst>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yy"/>
  </numFmts>
  <fonts count="10" x14ac:knownFonts="1">
    <font>
      <sz val="10"/>
      <name val="Arial"/>
      <family val="2"/>
    </font>
    <font>
      <b/>
      <sz val="10"/>
      <name val="Arial"/>
      <family val="2"/>
    </font>
    <font>
      <sz val="10"/>
      <name val="Arial"/>
      <family val="2"/>
    </font>
    <font>
      <sz val="10"/>
      <color theme="1"/>
      <name val="Arial"/>
      <family val="2"/>
    </font>
    <font>
      <sz val="10"/>
      <color rgb="FF000000"/>
      <name val="Arial"/>
      <family val="2"/>
    </font>
    <font>
      <b/>
      <sz val="11"/>
      <color theme="1"/>
      <name val="Calibri"/>
      <family val="2"/>
      <scheme val="minor"/>
    </font>
    <font>
      <b/>
      <sz val="12"/>
      <name val="Arial"/>
      <family val="2"/>
    </font>
    <font>
      <b/>
      <sz val="14"/>
      <name val="Arial"/>
      <family val="2"/>
    </font>
    <font>
      <sz val="12"/>
      <name val="Arial"/>
      <family val="2"/>
    </font>
    <font>
      <sz val="10"/>
      <color rgb="FFFF000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36">
    <xf numFmtId="0" fontId="0" fillId="0" borderId="0" xfId="0"/>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readingOrder="1"/>
    </xf>
    <xf numFmtId="0" fontId="5" fillId="2" borderId="1" xfId="0" applyFont="1" applyFill="1" applyBorder="1" applyAlignment="1">
      <alignment horizontal="left" vertical="top" wrapText="1"/>
    </xf>
    <xf numFmtId="0" fontId="0" fillId="0" borderId="1" xfId="0" applyFont="1" applyBorder="1" applyAlignment="1">
      <alignment vertical="top" wrapText="1" readingOrder="1"/>
    </xf>
    <xf numFmtId="0" fontId="4" fillId="0" borderId="1" xfId="0" applyFont="1" applyBorder="1" applyAlignment="1">
      <alignment horizontal="left" vertical="top" wrapText="1" readingOrder="1"/>
    </xf>
    <xf numFmtId="0" fontId="3" fillId="0" borderId="1" xfId="0" applyFont="1" applyBorder="1" applyAlignment="1">
      <alignment vertical="top" wrapText="1" readingOrder="1"/>
    </xf>
    <xf numFmtId="0" fontId="4" fillId="0" borderId="1" xfId="0" applyFont="1" applyFill="1" applyBorder="1" applyAlignment="1">
      <alignment horizontal="left" vertical="top"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1" xfId="0" quotePrefix="1" applyFill="1" applyBorder="1" applyAlignment="1">
      <alignment vertical="top" wrapText="1"/>
    </xf>
    <xf numFmtId="14" fontId="0" fillId="0" borderId="1" xfId="0" applyNumberFormat="1" applyFill="1" applyBorder="1"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164" fontId="0" fillId="0" borderId="1" xfId="0" applyNumberFormat="1" applyFill="1" applyBorder="1" applyAlignment="1">
      <alignment vertical="top" wrapText="1"/>
    </xf>
    <xf numFmtId="164" fontId="0" fillId="0" borderId="0" xfId="0" applyNumberFormat="1" applyFill="1" applyAlignment="1">
      <alignment vertical="top" wrapText="1"/>
    </xf>
    <xf numFmtId="0" fontId="1" fillId="4" borderId="1" xfId="0" applyFont="1" applyFill="1" applyBorder="1" applyAlignment="1">
      <alignment horizontal="center" vertical="top" wrapText="1"/>
    </xf>
    <xf numFmtId="0" fontId="0" fillId="0" borderId="1" xfId="0" applyFill="1" applyBorder="1" applyAlignment="1">
      <alignment wrapText="1"/>
    </xf>
    <xf numFmtId="0" fontId="0" fillId="0" borderId="1" xfId="0" quotePrefix="1" applyFill="1" applyBorder="1" applyAlignment="1">
      <alignment wrapText="1"/>
    </xf>
    <xf numFmtId="14" fontId="0" fillId="0" borderId="1" xfId="0" applyNumberFormat="1" applyFill="1" applyBorder="1" applyAlignment="1">
      <alignment wrapText="1"/>
    </xf>
    <xf numFmtId="14" fontId="4" fillId="0" borderId="1" xfId="0" applyNumberFormat="1" applyFont="1" applyBorder="1" applyAlignment="1">
      <alignment horizontal="left" vertical="top" wrapText="1" readingOrder="1"/>
    </xf>
    <xf numFmtId="0" fontId="0" fillId="2" borderId="1" xfId="0" applyFill="1" applyBorder="1" applyAlignment="1">
      <alignment vertical="top" wrapText="1"/>
    </xf>
    <xf numFmtId="0" fontId="7" fillId="0" borderId="0" xfId="0" applyFont="1"/>
    <xf numFmtId="0" fontId="8" fillId="0" borderId="0" xfId="0" applyFont="1"/>
    <xf numFmtId="0" fontId="6" fillId="3" borderId="0" xfId="0" applyFont="1" applyFill="1"/>
    <xf numFmtId="0" fontId="8" fillId="3" borderId="0" xfId="0" applyFont="1" applyFill="1"/>
    <xf numFmtId="0" fontId="8" fillId="0" borderId="0" xfId="0" pivotButton="1" applyFont="1"/>
    <xf numFmtId="0" fontId="8" fillId="0" borderId="0" xfId="0" applyFont="1" applyAlignment="1">
      <alignment horizontal="left"/>
    </xf>
    <xf numFmtId="0" fontId="8" fillId="0" borderId="0" xfId="0" applyNumberFormat="1" applyFont="1"/>
    <xf numFmtId="0" fontId="8" fillId="0" borderId="0" xfId="0" applyFont="1" applyAlignment="1">
      <alignment horizontal="left" indent="1"/>
    </xf>
    <xf numFmtId="1" fontId="8" fillId="0" borderId="0" xfId="0" applyNumberFormat="1" applyFont="1"/>
    <xf numFmtId="14" fontId="9" fillId="0" borderId="1" xfId="0" applyNumberFormat="1" applyFont="1" applyFill="1" applyBorder="1" applyAlignment="1">
      <alignment vertical="top" wrapText="1"/>
    </xf>
    <xf numFmtId="14" fontId="0" fillId="0" borderId="1" xfId="0" applyNumberFormat="1" applyBorder="1" applyAlignment="1">
      <alignment vertical="top" wrapText="1"/>
    </xf>
  </cellXfs>
  <cellStyles count="6">
    <cellStyle name="Comma" xfId="4"/>
    <cellStyle name="Comma [0]" xfId="5"/>
    <cellStyle name="Currency" xfId="2"/>
    <cellStyle name="Currency [0]" xfId="3"/>
    <cellStyle name="Normal" xfId="0" builtinId="0"/>
    <cellStyle name="Percent" xfId="1"/>
  </cellStyles>
  <dxfs count="28">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[CIRARoadmapandProductionBacklog April17,2018.xlsx]Roadmap Summary!PivotTable8</c:name>
    <c:fmtId val="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s>
    <c:plotArea>
      <c:layout>
        <c:manualLayout>
          <c:layoutTarget val="inner"/>
          <c:xMode val="edge"/>
          <c:yMode val="edge"/>
          <c:x val="0.10601085850900362"/>
          <c:y val="3.5056259399255663E-2"/>
          <c:w val="0.648186369279804"/>
          <c:h val="0.89101242326581298"/>
        </c:manualLayout>
      </c:layout>
      <c:barChart>
        <c:barDir val="bar"/>
        <c:grouping val="stacked"/>
        <c:varyColors val="0"/>
        <c:ser>
          <c:idx val="0"/>
          <c:order val="0"/>
          <c:tx>
            <c:strRef>
              <c:f>'Roadmap Summary'!$B$35:$B$36</c:f>
              <c:strCache>
                <c:ptCount val="1"/>
                <c:pt idx="0">
                  <c:v>API</c:v>
                </c:pt>
              </c:strCache>
            </c:strRef>
          </c:tx>
          <c:spPr>
            <a:solidFill>
              <a:schemeClr val="accent1"/>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Summary'!$B$37:$B$44</c:f>
              <c:numCache>
                <c:formatCode>General</c:formatCode>
                <c:ptCount val="4"/>
                <c:pt idx="1">
                  <c:v>7</c:v>
                </c:pt>
              </c:numCache>
            </c:numRef>
          </c:val>
        </c:ser>
        <c:ser>
          <c:idx val="1"/>
          <c:order val="1"/>
          <c:tx>
            <c:strRef>
              <c:f>'Roadmap Summary'!$C$35:$C$36</c:f>
              <c:strCache>
                <c:ptCount val="1"/>
                <c:pt idx="0">
                  <c:v>Automation of workflow</c:v>
                </c:pt>
              </c:strCache>
            </c:strRef>
          </c:tx>
          <c:spPr>
            <a:solidFill>
              <a:schemeClr val="accent2"/>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Summary'!$C$37:$C$44</c:f>
              <c:numCache>
                <c:formatCode>General</c:formatCode>
                <c:ptCount val="4"/>
                <c:pt idx="1">
                  <c:v>1</c:v>
                </c:pt>
                <c:pt idx="2">
                  <c:v>2</c:v>
                </c:pt>
                <c:pt idx="3">
                  <c:v>1</c:v>
                </c:pt>
              </c:numCache>
            </c:numRef>
          </c:val>
        </c:ser>
        <c:ser>
          <c:idx val="2"/>
          <c:order val="2"/>
          <c:tx>
            <c:strRef>
              <c:f>'Roadmap Summary'!$D$35:$D$36</c:f>
              <c:strCache>
                <c:ptCount val="1"/>
                <c:pt idx="0">
                  <c:v>Business process</c:v>
                </c:pt>
              </c:strCache>
            </c:strRef>
          </c:tx>
          <c:spPr>
            <a:solidFill>
              <a:schemeClr val="accent3"/>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Summary'!$D$37:$D$44</c:f>
              <c:numCache>
                <c:formatCode>General</c:formatCode>
                <c:ptCount val="4"/>
                <c:pt idx="0">
                  <c:v>6</c:v>
                </c:pt>
                <c:pt idx="2">
                  <c:v>1</c:v>
                </c:pt>
                <c:pt idx="3">
                  <c:v>1</c:v>
                </c:pt>
              </c:numCache>
            </c:numRef>
          </c:val>
        </c:ser>
        <c:ser>
          <c:idx val="3"/>
          <c:order val="3"/>
          <c:tx>
            <c:strRef>
              <c:f>'Roadmap Summary'!$E$35:$E$36</c:f>
              <c:strCache>
                <c:ptCount val="1"/>
                <c:pt idx="0">
                  <c:v>Export/ Import, New columns</c:v>
                </c:pt>
              </c:strCache>
            </c:strRef>
          </c:tx>
          <c:spPr>
            <a:solidFill>
              <a:schemeClr val="accent4"/>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Summary'!$E$37:$E$44</c:f>
              <c:numCache>
                <c:formatCode>General</c:formatCode>
                <c:ptCount val="4"/>
                <c:pt idx="0">
                  <c:v>1</c:v>
                </c:pt>
              </c:numCache>
            </c:numRef>
          </c:val>
        </c:ser>
        <c:ser>
          <c:idx val="4"/>
          <c:order val="4"/>
          <c:tx>
            <c:strRef>
              <c:f>'Roadmap Summary'!$F$35:$F$36</c:f>
              <c:strCache>
                <c:ptCount val="1"/>
                <c:pt idx="0">
                  <c:v>Policy</c:v>
                </c:pt>
              </c:strCache>
            </c:strRef>
          </c:tx>
          <c:spPr>
            <a:solidFill>
              <a:schemeClr val="accent5"/>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Summary'!$F$37:$F$44</c:f>
              <c:numCache>
                <c:formatCode>General</c:formatCode>
                <c:ptCount val="4"/>
                <c:pt idx="0">
                  <c:v>2</c:v>
                </c:pt>
              </c:numCache>
            </c:numRef>
          </c:val>
        </c:ser>
        <c:ser>
          <c:idx val="5"/>
          <c:order val="5"/>
          <c:tx>
            <c:strRef>
              <c:f>'Roadmap Summary'!$G$35:$G$36</c:f>
              <c:strCache>
                <c:ptCount val="1"/>
                <c:pt idx="0">
                  <c:v>Reporting</c:v>
                </c:pt>
              </c:strCache>
            </c:strRef>
          </c:tx>
          <c:spPr>
            <a:solidFill>
              <a:schemeClr val="accent6"/>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Summary'!$G$37:$G$44</c:f>
              <c:numCache>
                <c:formatCode>General</c:formatCode>
                <c:ptCount val="4"/>
                <c:pt idx="3">
                  <c:v>1</c:v>
                </c:pt>
              </c:numCache>
            </c:numRef>
          </c:val>
        </c:ser>
        <c:ser>
          <c:idx val="6"/>
          <c:order val="6"/>
          <c:tx>
            <c:strRef>
              <c:f>'Roadmap Summary'!$H$35:$H$36</c:f>
              <c:strCache>
                <c:ptCount val="1"/>
                <c:pt idx="0">
                  <c:v>Unification</c:v>
                </c:pt>
              </c:strCache>
            </c:strRef>
          </c:tx>
          <c:spPr>
            <a:solidFill>
              <a:schemeClr val="accent1">
                <a:lumMod val="60000"/>
              </a:schemeClr>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Summary'!$H$37:$H$44</c:f>
              <c:numCache>
                <c:formatCode>General</c:formatCode>
                <c:ptCount val="4"/>
                <c:pt idx="1">
                  <c:v>1</c:v>
                </c:pt>
              </c:numCache>
            </c:numRef>
          </c:val>
        </c:ser>
        <c:ser>
          <c:idx val="7"/>
          <c:order val="7"/>
          <c:tx>
            <c:strRef>
              <c:f>'Roadmap Summary'!$I$35:$I$36</c:f>
              <c:strCache>
                <c:ptCount val="1"/>
                <c:pt idx="0">
                  <c:v>Usability</c:v>
                </c:pt>
              </c:strCache>
            </c:strRef>
          </c:tx>
          <c:spPr>
            <a:solidFill>
              <a:schemeClr val="accent2">
                <a:lumMod val="60000"/>
              </a:schemeClr>
            </a:solidFill>
            <a:ln>
              <a:noFill/>
            </a:ln>
            <a:effectLst/>
          </c:spPr>
          <c:invertIfNegative val="0"/>
          <c:cat>
            <c:multiLvlStrRef>
              <c:f>'Roadmap Summary'!$A$37:$A$44</c:f>
              <c:multiLvlStrCache>
                <c:ptCount val="4"/>
                <c:lvl>
                  <c:pt idx="0">
                    <c:v>Future</c:v>
                  </c:pt>
                  <c:pt idx="1">
                    <c:v>Ops Enhancements</c:v>
                  </c:pt>
                  <c:pt idx="2">
                    <c:v>Ops Enhancements</c:v>
                  </c:pt>
                  <c:pt idx="3">
                    <c:v>Ops Enhancements</c:v>
                  </c:pt>
                </c:lvl>
                <c:lvl>
                  <c:pt idx="0">
                    <c:v>TBD</c:v>
                  </c:pt>
                  <c:pt idx="2">
                    <c:v>Fall 2018</c:v>
                  </c:pt>
                  <c:pt idx="3">
                    <c:v>Summer 2018</c:v>
                  </c:pt>
                </c:lvl>
              </c:multiLvlStrCache>
            </c:multiLvlStrRef>
          </c:cat>
          <c:val>
            <c:numRef>
              <c:f>'Roadmap Summary'!$I$37:$I$44</c:f>
              <c:numCache>
                <c:formatCode>General</c:formatCode>
                <c:ptCount val="4"/>
                <c:pt idx="0">
                  <c:v>3</c:v>
                </c:pt>
              </c:numCache>
            </c:numRef>
          </c:val>
        </c:ser>
        <c:dLbls>
          <c:showLegendKey val="0"/>
          <c:showVal val="0"/>
          <c:showCatName val="0"/>
          <c:showSerName val="0"/>
          <c:showPercent val="0"/>
          <c:showBubbleSize val="0"/>
        </c:dLbls>
        <c:gapWidth val="182"/>
        <c:overlap val="100"/>
        <c:axId val="390727272"/>
        <c:axId val="392003912"/>
      </c:barChart>
      <c:catAx>
        <c:axId val="390727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003912"/>
        <c:crosses val="autoZero"/>
        <c:auto val="1"/>
        <c:lblAlgn val="ctr"/>
        <c:lblOffset val="100"/>
        <c:noMultiLvlLbl val="0"/>
      </c:catAx>
      <c:valAx>
        <c:axId val="392003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727272"/>
        <c:crosses val="autoZero"/>
        <c:crossBetween val="between"/>
      </c:valAx>
      <c:spPr>
        <a:noFill/>
        <a:ln>
          <a:noFill/>
        </a:ln>
        <a:effectLst/>
      </c:spPr>
    </c:plotArea>
    <c:legend>
      <c:legendPos val="r"/>
      <c:layout>
        <c:manualLayout>
          <c:xMode val="edge"/>
          <c:yMode val="edge"/>
          <c:x val="0.78820460522767988"/>
          <c:y val="0.23110054822770154"/>
          <c:w val="0.1220028965627095"/>
          <c:h val="0.44294360510943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[CIRARoadmapandProductionBacklog April17,2018.xlsx]Summary Defect Backlog!PivotTable1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8715910511186102E-2"/>
          <c:y val="0.15482250930037003"/>
          <c:w val="0.66434961085832556"/>
          <c:h val="0.61877034120734897"/>
        </c:manualLayout>
      </c:layout>
      <c:barChart>
        <c:barDir val="col"/>
        <c:grouping val="clustered"/>
        <c:varyColors val="0"/>
        <c:ser>
          <c:idx val="0"/>
          <c:order val="0"/>
          <c:tx>
            <c:strRef>
              <c:f>'Summary Defect Backlog'!$B$122</c:f>
              <c:strCache>
                <c:ptCount val="1"/>
                <c:pt idx="0">
                  <c:v># of s/w fixes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Defect Backlog'!$A$123:$A$139</c:f>
              <c:multiLvlStrCache>
                <c:ptCount val="13"/>
                <c:lvl>
                  <c:pt idx="0">
                    <c:v>2-Very High</c:v>
                  </c:pt>
                  <c:pt idx="1">
                    <c:v>3-High</c:v>
                  </c:pt>
                  <c:pt idx="2">
                    <c:v>4-Medium</c:v>
                  </c:pt>
                  <c:pt idx="3">
                    <c:v>5-Low</c:v>
                  </c:pt>
                  <c:pt idx="4">
                    <c:v>6-Enhancement</c:v>
                  </c:pt>
                  <c:pt idx="5">
                    <c:v>2-Very High</c:v>
                  </c:pt>
                  <c:pt idx="6">
                    <c:v>3-High</c:v>
                  </c:pt>
                  <c:pt idx="7">
                    <c:v>4-Medium</c:v>
                  </c:pt>
                  <c:pt idx="8">
                    <c:v>6-Enhancement</c:v>
                  </c:pt>
                  <c:pt idx="9">
                    <c:v>3-High</c:v>
                  </c:pt>
                  <c:pt idx="10">
                    <c:v>4-Medium</c:v>
                  </c:pt>
                  <c:pt idx="11">
                    <c:v>5-Low</c:v>
                  </c:pt>
                  <c:pt idx="12">
                    <c:v>6-Enhancement</c:v>
                  </c:pt>
                </c:lvl>
                <c:lvl>
                  <c:pt idx="0">
                    <c:v>2016</c:v>
                  </c:pt>
                  <c:pt idx="5">
                    <c:v>2017</c:v>
                  </c:pt>
                  <c:pt idx="9">
                    <c:v>2018</c:v>
                  </c:pt>
                </c:lvl>
              </c:multiLvlStrCache>
            </c:multiLvlStrRef>
          </c:cat>
          <c:val>
            <c:numRef>
              <c:f>'Summary Defect Backlog'!$B$123:$B$139</c:f>
              <c:numCache>
                <c:formatCode>General</c:formatCode>
                <c:ptCount val="13"/>
                <c:pt idx="0">
                  <c:v>5</c:v>
                </c:pt>
                <c:pt idx="1">
                  <c:v>57</c:v>
                </c:pt>
                <c:pt idx="2">
                  <c:v>14</c:v>
                </c:pt>
                <c:pt idx="3">
                  <c:v>3</c:v>
                </c:pt>
                <c:pt idx="4">
                  <c:v>3</c:v>
                </c:pt>
                <c:pt idx="5">
                  <c:v>1</c:v>
                </c:pt>
                <c:pt idx="6">
                  <c:v>40</c:v>
                </c:pt>
                <c:pt idx="7">
                  <c:v>12</c:v>
                </c:pt>
                <c:pt idx="8">
                  <c:v>6</c:v>
                </c:pt>
                <c:pt idx="9">
                  <c:v>11</c:v>
                </c:pt>
                <c:pt idx="10">
                  <c:v>3</c:v>
                </c:pt>
                <c:pt idx="11">
                  <c:v>1</c:v>
                </c:pt>
                <c:pt idx="12">
                  <c:v>5</c:v>
                </c:pt>
              </c:numCache>
            </c:numRef>
          </c:val>
        </c:ser>
        <c:ser>
          <c:idx val="1"/>
          <c:order val="1"/>
          <c:tx>
            <c:strRef>
              <c:f>'Summary Defect Backlog'!$C$122</c:f>
              <c:strCache>
                <c:ptCount val="1"/>
                <c:pt idx="0">
                  <c:v># reported through CIDI</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Defect Backlog'!$A$123:$A$139</c:f>
              <c:multiLvlStrCache>
                <c:ptCount val="13"/>
                <c:lvl>
                  <c:pt idx="0">
                    <c:v>2-Very High</c:v>
                  </c:pt>
                  <c:pt idx="1">
                    <c:v>3-High</c:v>
                  </c:pt>
                  <c:pt idx="2">
                    <c:v>4-Medium</c:v>
                  </c:pt>
                  <c:pt idx="3">
                    <c:v>5-Low</c:v>
                  </c:pt>
                  <c:pt idx="4">
                    <c:v>6-Enhancement</c:v>
                  </c:pt>
                  <c:pt idx="5">
                    <c:v>2-Very High</c:v>
                  </c:pt>
                  <c:pt idx="6">
                    <c:v>3-High</c:v>
                  </c:pt>
                  <c:pt idx="7">
                    <c:v>4-Medium</c:v>
                  </c:pt>
                  <c:pt idx="8">
                    <c:v>6-Enhancement</c:v>
                  </c:pt>
                  <c:pt idx="9">
                    <c:v>3-High</c:v>
                  </c:pt>
                  <c:pt idx="10">
                    <c:v>4-Medium</c:v>
                  </c:pt>
                  <c:pt idx="11">
                    <c:v>5-Low</c:v>
                  </c:pt>
                  <c:pt idx="12">
                    <c:v>6-Enhancement</c:v>
                  </c:pt>
                </c:lvl>
                <c:lvl>
                  <c:pt idx="0">
                    <c:v>2016</c:v>
                  </c:pt>
                  <c:pt idx="5">
                    <c:v>2017</c:v>
                  </c:pt>
                  <c:pt idx="9">
                    <c:v>2018</c:v>
                  </c:pt>
                </c:lvl>
              </c:multiLvlStrCache>
            </c:multiLvlStrRef>
          </c:cat>
          <c:val>
            <c:numRef>
              <c:f>'Summary Defect Backlog'!$C$123:$C$139</c:f>
              <c:numCache>
                <c:formatCode>General</c:formatCode>
                <c:ptCount val="13"/>
                <c:pt idx="0">
                  <c:v>2</c:v>
                </c:pt>
                <c:pt idx="1">
                  <c:v>19</c:v>
                </c:pt>
                <c:pt idx="2">
                  <c:v>2</c:v>
                </c:pt>
                <c:pt idx="3">
                  <c:v>1</c:v>
                </c:pt>
                <c:pt idx="4">
                  <c:v>2</c:v>
                </c:pt>
                <c:pt idx="5">
                  <c:v>1</c:v>
                </c:pt>
                <c:pt idx="6">
                  <c:v>10</c:v>
                </c:pt>
                <c:pt idx="7">
                  <c:v>4</c:v>
                </c:pt>
                <c:pt idx="8">
                  <c:v>2</c:v>
                </c:pt>
                <c:pt idx="9">
                  <c:v>2</c:v>
                </c:pt>
                <c:pt idx="11">
                  <c:v>1</c:v>
                </c:pt>
              </c:numCache>
            </c:numRef>
          </c:val>
        </c:ser>
        <c:dLbls>
          <c:showLegendKey val="0"/>
          <c:showVal val="0"/>
          <c:showCatName val="0"/>
          <c:showSerName val="0"/>
          <c:showPercent val="0"/>
          <c:showBubbleSize val="0"/>
        </c:dLbls>
        <c:gapWidth val="219"/>
        <c:overlap val="-27"/>
        <c:axId val="399128024"/>
        <c:axId val="399128416"/>
      </c:barChart>
      <c:catAx>
        <c:axId val="399128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99128416"/>
        <c:crosses val="autoZero"/>
        <c:auto val="1"/>
        <c:lblAlgn val="ctr"/>
        <c:lblOffset val="100"/>
        <c:noMultiLvlLbl val="0"/>
      </c:catAx>
      <c:valAx>
        <c:axId val="399128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99128024"/>
        <c:crosses val="autoZero"/>
        <c:crossBetween val="between"/>
      </c:valAx>
      <c:spPr>
        <a:noFill/>
        <a:ln>
          <a:noFill/>
        </a:ln>
        <a:effectLst/>
      </c:spPr>
    </c:plotArea>
    <c:legend>
      <c:legendPos val="r"/>
      <c:layout>
        <c:manualLayout>
          <c:xMode val="edge"/>
          <c:yMode val="edge"/>
          <c:x val="0.7501748328490202"/>
          <c:y val="0.44295064996836281"/>
          <c:w val="0.23774969640967097"/>
          <c:h val="9.737211123865487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[CIRARoadmapandProductionBacklog April17,2018.xlsx]Summary Defect Backlog!PivotTable7</c:name>
    <c:fmtId val="1"/>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1"/>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pivotFmt>
      <c:pivotFmt>
        <c:idx val="48"/>
        <c:spPr>
          <a:solidFill>
            <a:schemeClr val="accent1"/>
          </a:solidFill>
          <a:ln w="19050">
            <a:solidFill>
              <a:schemeClr val="lt1"/>
            </a:solidFill>
          </a:ln>
          <a:effectLst/>
        </c:spPr>
      </c:pivotFmt>
      <c:pivotFmt>
        <c:idx val="49"/>
        <c:spPr>
          <a:solidFill>
            <a:schemeClr val="accent1"/>
          </a:solidFill>
          <a:ln w="28575" cap="rnd">
            <a:solidFill>
              <a:schemeClr val="accent1"/>
            </a:solidFill>
            <a:round/>
          </a:ln>
          <a:effectLst/>
        </c:spPr>
        <c:marker>
          <c:symbol val="none"/>
        </c:marker>
      </c:pivotFmt>
      <c:pivotFmt>
        <c:idx val="50"/>
        <c:spPr>
          <a:solidFill>
            <a:schemeClr val="accent1"/>
          </a:solidFill>
          <a:ln w="28575" cap="rnd">
            <a:solidFill>
              <a:schemeClr val="accent1"/>
            </a:solidFill>
            <a:round/>
          </a:ln>
          <a:effectLst/>
        </c:spPr>
        <c:marker>
          <c:symbol val="none"/>
        </c:marker>
      </c:pivotFmt>
      <c:pivotFmt>
        <c:idx val="51"/>
        <c:spPr>
          <a:solidFill>
            <a:schemeClr val="accent1"/>
          </a:solidFill>
          <a:ln w="28575" cap="rnd">
            <a:solidFill>
              <a:schemeClr val="accent1"/>
            </a:solidFill>
            <a:round/>
          </a:ln>
          <a:effectLst/>
        </c:spPr>
        <c:marker>
          <c:symbol val="none"/>
        </c:marker>
      </c:pivotFmt>
      <c:pivotFmt>
        <c:idx val="52"/>
        <c:spPr>
          <a:solidFill>
            <a:schemeClr val="accent1"/>
          </a:solidFill>
          <a:ln w="28575" cap="rnd">
            <a:solidFill>
              <a:schemeClr val="accent1"/>
            </a:solidFill>
            <a:round/>
          </a:ln>
          <a:effectLst/>
        </c:spPr>
        <c:marker>
          <c:symbol val="none"/>
        </c:marker>
      </c:pivotFmt>
      <c:pivotFmt>
        <c:idx val="53"/>
        <c:spPr>
          <a:solidFill>
            <a:schemeClr val="accent1"/>
          </a:solidFill>
          <a:ln w="28575" cap="rnd">
            <a:solidFill>
              <a:schemeClr val="accent1"/>
            </a:solidFill>
            <a:round/>
          </a:ln>
          <a:effectLst/>
        </c:spPr>
        <c:marker>
          <c:symbol val="none"/>
        </c:marker>
      </c:pivotFmt>
      <c:pivotFmt>
        <c:idx val="54"/>
        <c:spPr>
          <a:solidFill>
            <a:schemeClr val="accent1"/>
          </a:solidFill>
          <a:ln w="28575" cap="rnd">
            <a:solidFill>
              <a:schemeClr val="accent1"/>
            </a:solidFill>
            <a:round/>
          </a:ln>
          <a:effectLst/>
        </c:spPr>
        <c:marker>
          <c:symbol val="none"/>
        </c:marker>
      </c:pivotFmt>
      <c:pivotFmt>
        <c:idx val="55"/>
        <c:spPr>
          <a:solidFill>
            <a:schemeClr val="accent1"/>
          </a:solidFill>
          <a:ln w="28575" cap="rnd">
            <a:solidFill>
              <a:schemeClr val="accent1"/>
            </a:solidFill>
            <a:round/>
          </a:ln>
          <a:effectLst/>
        </c:spPr>
        <c:marker>
          <c:symbol val="none"/>
        </c:marker>
      </c:pivotFmt>
      <c:pivotFmt>
        <c:idx val="56"/>
        <c:spPr>
          <a:solidFill>
            <a:schemeClr val="accent1"/>
          </a:solidFill>
          <a:ln w="28575" cap="rnd">
            <a:solidFill>
              <a:schemeClr val="accent1"/>
            </a:solidFill>
            <a:round/>
          </a:ln>
          <a:effectLst/>
        </c:spPr>
        <c:marker>
          <c:symbol val="none"/>
        </c:marker>
      </c:pivotFmt>
      <c:pivotFmt>
        <c:idx val="57"/>
        <c:spPr>
          <a:solidFill>
            <a:schemeClr val="accent1"/>
          </a:solidFill>
          <a:ln w="28575" cap="rnd">
            <a:solidFill>
              <a:schemeClr val="accent1"/>
            </a:solidFill>
            <a:round/>
          </a:ln>
          <a:effectLst/>
        </c:spPr>
        <c:marker>
          <c:symbol val="none"/>
        </c:marker>
      </c:pivotFmt>
      <c:pivotFmt>
        <c:idx val="58"/>
        <c:spPr>
          <a:solidFill>
            <a:schemeClr val="accent1"/>
          </a:solidFill>
          <a:ln w="28575" cap="rnd">
            <a:solidFill>
              <a:schemeClr val="accent1"/>
            </a:solidFill>
            <a:round/>
          </a:ln>
          <a:effectLst/>
        </c:spPr>
        <c:marker>
          <c:symbol val="none"/>
        </c:marker>
      </c:pivotFmt>
      <c:pivotFmt>
        <c:idx val="59"/>
        <c:spPr>
          <a:solidFill>
            <a:schemeClr val="accent1"/>
          </a:solidFill>
          <a:ln w="28575" cap="rnd">
            <a:solidFill>
              <a:schemeClr val="accent1"/>
            </a:solidFill>
            <a:round/>
          </a:ln>
          <a:effectLst/>
        </c:spPr>
        <c:marker>
          <c:symbol val="none"/>
        </c:marker>
      </c:pivotFmt>
      <c:pivotFmt>
        <c:idx val="60"/>
        <c:spPr>
          <a:solidFill>
            <a:schemeClr val="accent1"/>
          </a:solidFill>
          <a:ln w="28575" cap="rnd">
            <a:solidFill>
              <a:schemeClr val="accent1"/>
            </a:solidFill>
            <a:round/>
          </a:ln>
          <a:effectLst/>
        </c:spPr>
        <c:marker>
          <c:symbol val="none"/>
        </c:marker>
      </c:pivotFmt>
      <c:pivotFmt>
        <c:idx val="61"/>
        <c:spPr>
          <a:solidFill>
            <a:schemeClr val="accent1"/>
          </a:solidFill>
          <a:ln w="28575" cap="rnd">
            <a:solidFill>
              <a:schemeClr val="accent1"/>
            </a:solidFill>
            <a:round/>
          </a:ln>
          <a:effectLst/>
        </c:spPr>
        <c:marker>
          <c:symbol val="none"/>
        </c:marker>
      </c:pivotFmt>
      <c:pivotFmt>
        <c:idx val="62"/>
        <c:spPr>
          <a:solidFill>
            <a:schemeClr val="accent1"/>
          </a:solidFill>
          <a:ln w="28575" cap="rnd">
            <a:solidFill>
              <a:schemeClr val="accent1"/>
            </a:solidFill>
            <a:round/>
          </a:ln>
          <a:effectLst/>
        </c:spPr>
        <c:marker>
          <c:symbol val="none"/>
        </c:marker>
      </c:pivotFmt>
      <c:pivotFmt>
        <c:idx val="63"/>
        <c:spPr>
          <a:solidFill>
            <a:schemeClr val="accent1"/>
          </a:solidFill>
          <a:ln w="28575" cap="rnd">
            <a:solidFill>
              <a:schemeClr val="accent1"/>
            </a:solidFill>
            <a:round/>
          </a:ln>
          <a:effectLst/>
        </c:spPr>
        <c:marker>
          <c:symbol val="none"/>
        </c:marker>
      </c:pivotFmt>
      <c:pivotFmt>
        <c:idx val="64"/>
        <c:spPr>
          <a:solidFill>
            <a:schemeClr val="accent1"/>
          </a:solidFill>
          <a:ln w="28575" cap="rnd">
            <a:solidFill>
              <a:schemeClr val="accent1"/>
            </a:solidFill>
            <a:round/>
          </a:ln>
          <a:effectLst/>
        </c:spPr>
        <c:marker>
          <c:symbol val="none"/>
        </c:marker>
      </c:pivotFmt>
      <c:pivotFmt>
        <c:idx val="65"/>
        <c:spPr>
          <a:solidFill>
            <a:schemeClr val="accent1"/>
          </a:solidFill>
          <a:ln w="28575" cap="rnd">
            <a:solidFill>
              <a:schemeClr val="accent1"/>
            </a:solidFill>
            <a:round/>
          </a:ln>
          <a:effectLst/>
        </c:spPr>
        <c:marker>
          <c:symbol val="none"/>
        </c:marker>
      </c:pivotFmt>
      <c:pivotFmt>
        <c:idx val="66"/>
        <c:spPr>
          <a:solidFill>
            <a:schemeClr val="accent1"/>
          </a:solidFill>
          <a:ln w="28575" cap="rnd">
            <a:solidFill>
              <a:schemeClr val="accent1"/>
            </a:solidFill>
            <a:round/>
          </a:ln>
          <a:effectLst/>
        </c:spPr>
        <c:marker>
          <c:symbol val="none"/>
        </c:marker>
      </c:pivotFmt>
      <c:pivotFmt>
        <c:idx val="67"/>
        <c:spPr>
          <a:solidFill>
            <a:schemeClr val="accent1"/>
          </a:solidFill>
          <a:ln w="28575" cap="rnd">
            <a:solidFill>
              <a:schemeClr val="accent1"/>
            </a:solidFill>
            <a:round/>
          </a:ln>
          <a:effectLst/>
        </c:spPr>
        <c:marker>
          <c:symbol val="none"/>
        </c:marker>
      </c:pivotFmt>
      <c:pivotFmt>
        <c:idx val="68"/>
        <c:spPr>
          <a:solidFill>
            <a:schemeClr val="accent1"/>
          </a:solidFill>
          <a:ln w="28575" cap="rnd">
            <a:solidFill>
              <a:schemeClr val="accent1"/>
            </a:solidFill>
            <a:round/>
          </a:ln>
          <a:effectLst/>
        </c:spPr>
        <c:marker>
          <c:symbol val="none"/>
        </c:marker>
      </c:pivotFmt>
      <c:pivotFmt>
        <c:idx val="69"/>
        <c:spPr>
          <a:solidFill>
            <a:schemeClr val="accent1"/>
          </a:solidFill>
          <a:ln w="28575" cap="rnd">
            <a:solidFill>
              <a:schemeClr val="accent1"/>
            </a:solidFill>
            <a:round/>
          </a:ln>
          <a:effectLst/>
        </c:spPr>
        <c:marker>
          <c:symbol val="none"/>
        </c:marker>
      </c:pivotFmt>
      <c:pivotFmt>
        <c:idx val="70"/>
        <c:spPr>
          <a:solidFill>
            <a:schemeClr val="accent1"/>
          </a:solidFill>
          <a:ln w="28575" cap="rnd">
            <a:solidFill>
              <a:schemeClr val="accent1"/>
            </a:solidFill>
            <a:round/>
          </a:ln>
          <a:effectLst/>
        </c:spPr>
        <c:marker>
          <c:symbol val="none"/>
        </c:marker>
      </c:pivotFmt>
      <c:pivotFmt>
        <c:idx val="71"/>
        <c:spPr>
          <a:solidFill>
            <a:schemeClr val="accent1"/>
          </a:solidFill>
          <a:ln w="28575" cap="rnd">
            <a:solidFill>
              <a:schemeClr val="accent1"/>
            </a:solidFill>
            <a:round/>
          </a:ln>
          <a:effectLst/>
        </c:spPr>
        <c:marker>
          <c:symbol val="none"/>
        </c:marker>
      </c:pivotFmt>
      <c:pivotFmt>
        <c:idx val="72"/>
        <c:spPr>
          <a:solidFill>
            <a:schemeClr val="accent1"/>
          </a:solidFill>
          <a:ln w="28575" cap="rnd">
            <a:solidFill>
              <a:schemeClr val="accent1"/>
            </a:solidFill>
            <a:round/>
          </a:ln>
          <a:effectLst/>
        </c:spPr>
        <c:marker>
          <c:symbol val="none"/>
        </c:marker>
      </c:pivotFmt>
      <c:pivotFmt>
        <c:idx val="73"/>
        <c:spPr>
          <a:solidFill>
            <a:schemeClr val="accent1"/>
          </a:solidFill>
          <a:ln w="28575" cap="rnd">
            <a:solidFill>
              <a:schemeClr val="accent1"/>
            </a:solidFill>
            <a:round/>
          </a:ln>
          <a:effectLst/>
        </c:spPr>
        <c:marker>
          <c:symbol val="none"/>
        </c:marker>
      </c:pivotFmt>
      <c:pivotFmt>
        <c:idx val="74"/>
        <c:spPr>
          <a:solidFill>
            <a:schemeClr val="accent1"/>
          </a:solidFill>
          <a:ln w="28575" cap="rnd">
            <a:solidFill>
              <a:schemeClr val="accent1"/>
            </a:solidFill>
            <a:round/>
          </a:ln>
          <a:effectLst/>
        </c:spPr>
        <c:marker>
          <c:symbol val="none"/>
        </c:marker>
      </c:pivotFmt>
      <c:pivotFmt>
        <c:idx val="75"/>
        <c:spPr>
          <a:solidFill>
            <a:schemeClr val="accent1"/>
          </a:solidFill>
          <a:ln w="28575" cap="rnd">
            <a:solidFill>
              <a:schemeClr val="accent1"/>
            </a:solidFill>
            <a:round/>
          </a:ln>
          <a:effectLst/>
        </c:spPr>
        <c:marker>
          <c:symbol val="none"/>
        </c:marker>
      </c:pivotFmt>
      <c:pivotFmt>
        <c:idx val="76"/>
        <c:spPr>
          <a:solidFill>
            <a:schemeClr val="accent1"/>
          </a:solidFill>
          <a:ln w="28575" cap="rnd">
            <a:solidFill>
              <a:schemeClr val="accent1"/>
            </a:solidFill>
            <a:round/>
          </a:ln>
          <a:effectLst/>
        </c:spPr>
        <c:marker>
          <c:symbol val="none"/>
        </c:marker>
      </c:pivotFmt>
      <c:pivotFmt>
        <c:idx val="77"/>
        <c:spPr>
          <a:solidFill>
            <a:schemeClr val="accent1"/>
          </a:solidFill>
          <a:ln w="28575" cap="rnd">
            <a:solidFill>
              <a:schemeClr val="accent1"/>
            </a:solidFill>
            <a:round/>
          </a:ln>
          <a:effectLst/>
        </c:spPr>
        <c:marker>
          <c:symbol val="none"/>
        </c:marker>
      </c:pivotFmt>
      <c:pivotFmt>
        <c:idx val="78"/>
        <c:spPr>
          <a:solidFill>
            <a:schemeClr val="accent1"/>
          </a:solidFill>
          <a:ln w="28575" cap="rnd">
            <a:solidFill>
              <a:schemeClr val="accent1"/>
            </a:solidFill>
            <a:round/>
          </a:ln>
          <a:effectLst/>
        </c:spPr>
        <c:marker>
          <c:symbol val="none"/>
        </c:marker>
      </c:pivotFmt>
      <c:pivotFmt>
        <c:idx val="79"/>
        <c:spPr>
          <a:solidFill>
            <a:schemeClr val="accent1"/>
          </a:solidFill>
          <a:ln w="28575" cap="rnd">
            <a:solidFill>
              <a:schemeClr val="accent1"/>
            </a:solidFill>
            <a:round/>
          </a:ln>
          <a:effectLst/>
        </c:spPr>
        <c:marker>
          <c:symbol val="none"/>
        </c:marker>
      </c:pivotFmt>
      <c:pivotFmt>
        <c:idx val="80"/>
        <c:marker>
          <c:symbol val="none"/>
        </c:marker>
      </c:pivotFmt>
      <c:pivotFmt>
        <c:idx val="81"/>
        <c:marker>
          <c:symbol val="none"/>
        </c:marker>
      </c:pivotFmt>
      <c:pivotFmt>
        <c:idx val="82"/>
        <c:marker>
          <c:symbol val="none"/>
        </c:marker>
      </c:pivotFmt>
      <c:pivotFmt>
        <c:idx val="83"/>
        <c:marker>
          <c:symbol val="none"/>
        </c:marker>
      </c:pivotFmt>
      <c:pivotFmt>
        <c:idx val="84"/>
        <c:marker>
          <c:symbol val="none"/>
        </c:marker>
      </c:pivotFmt>
      <c:pivotFmt>
        <c:idx val="85"/>
        <c:marker>
          <c:symbol val="none"/>
        </c:marker>
      </c:pivotFmt>
      <c:pivotFmt>
        <c:idx val="86"/>
        <c:spPr>
          <a:solidFill>
            <a:schemeClr val="accent1"/>
          </a:solidFill>
          <a:ln w="28575" cap="rnd">
            <a:solidFill>
              <a:schemeClr val="accent1"/>
            </a:solidFill>
            <a:round/>
          </a:ln>
          <a:effectLst/>
        </c:spPr>
        <c:marker>
          <c:symbol val="none"/>
        </c:marker>
      </c:pivotFmt>
      <c:pivotFmt>
        <c:idx val="87"/>
        <c:spPr>
          <a:solidFill>
            <a:schemeClr val="accent1"/>
          </a:solidFill>
          <a:ln w="28575" cap="rnd">
            <a:solidFill>
              <a:schemeClr val="accent1"/>
            </a:solidFill>
            <a:round/>
          </a:ln>
          <a:effectLst/>
        </c:spPr>
        <c:marker>
          <c:symbol val="none"/>
        </c:marker>
      </c:pivotFmt>
      <c:pivotFmt>
        <c:idx val="88"/>
        <c:spPr>
          <a:solidFill>
            <a:schemeClr val="accent1"/>
          </a:solidFill>
          <a:ln w="28575" cap="rnd">
            <a:solidFill>
              <a:schemeClr val="accent1"/>
            </a:solidFill>
            <a:round/>
          </a:ln>
          <a:effectLst/>
        </c:spPr>
        <c:marker>
          <c:symbol val="none"/>
        </c:marker>
      </c:pivotFmt>
      <c:pivotFmt>
        <c:idx val="89"/>
        <c:spPr>
          <a:solidFill>
            <a:schemeClr val="accent1"/>
          </a:solidFill>
          <a:ln w="28575" cap="rnd">
            <a:solidFill>
              <a:schemeClr val="accent1"/>
            </a:solidFill>
            <a:round/>
          </a:ln>
          <a:effectLst/>
        </c:spPr>
        <c:marker>
          <c:symbol val="none"/>
        </c:marker>
      </c:pivotFmt>
      <c:pivotFmt>
        <c:idx val="90"/>
        <c:spPr>
          <a:solidFill>
            <a:schemeClr val="accent1"/>
          </a:solidFill>
          <a:ln w="28575" cap="rnd">
            <a:solidFill>
              <a:schemeClr val="accent1"/>
            </a:solidFill>
            <a:round/>
          </a:ln>
          <a:effectLst/>
        </c:spPr>
        <c:marker>
          <c:symbol val="none"/>
        </c:marker>
      </c:pivotFmt>
      <c:pivotFmt>
        <c:idx val="91"/>
        <c:spPr>
          <a:solidFill>
            <a:schemeClr val="accent1"/>
          </a:solidFill>
          <a:ln w="28575" cap="rnd">
            <a:solidFill>
              <a:schemeClr val="accent1"/>
            </a:solidFill>
            <a:round/>
          </a:ln>
          <a:effectLst/>
        </c:spPr>
        <c:marker>
          <c:symbol val="none"/>
        </c:marker>
      </c:pivotFmt>
      <c:pivotFmt>
        <c:idx val="92"/>
        <c:spPr>
          <a:solidFill>
            <a:schemeClr val="accent1"/>
          </a:solidFill>
          <a:ln w="28575" cap="rnd">
            <a:solidFill>
              <a:schemeClr val="accent1"/>
            </a:solidFill>
            <a:round/>
          </a:ln>
          <a:effectLst/>
        </c:spPr>
        <c:marker>
          <c:symbol val="none"/>
        </c:marker>
      </c:pivotFmt>
      <c:pivotFmt>
        <c:idx val="93"/>
        <c:spPr>
          <a:solidFill>
            <a:schemeClr val="accent1"/>
          </a:solidFill>
          <a:ln w="28575" cap="rnd">
            <a:solidFill>
              <a:schemeClr val="accent1"/>
            </a:solidFill>
            <a:round/>
          </a:ln>
          <a:effectLst/>
        </c:spPr>
        <c:marker>
          <c:symbol val="none"/>
        </c:marker>
      </c:pivotFmt>
      <c:pivotFmt>
        <c:idx val="94"/>
        <c:spPr>
          <a:solidFill>
            <a:schemeClr val="accent1"/>
          </a:solidFill>
          <a:ln w="28575" cap="rnd">
            <a:solidFill>
              <a:schemeClr val="accent1"/>
            </a:solidFill>
            <a:round/>
          </a:ln>
          <a:effectLst/>
        </c:spPr>
        <c:marker>
          <c:symbol val="none"/>
        </c:marker>
      </c:pivotFmt>
      <c:pivotFmt>
        <c:idx val="95"/>
        <c:spPr>
          <a:solidFill>
            <a:schemeClr val="accent1"/>
          </a:solidFill>
          <a:ln w="28575" cap="rnd">
            <a:solidFill>
              <a:schemeClr val="accent1"/>
            </a:solidFill>
            <a:round/>
          </a:ln>
          <a:effectLst/>
        </c:spPr>
        <c:marker>
          <c:symbol val="none"/>
        </c:marker>
      </c:pivotFmt>
      <c:pivotFmt>
        <c:idx val="96"/>
        <c:spPr>
          <a:solidFill>
            <a:schemeClr val="accent1"/>
          </a:solidFill>
          <a:ln w="28575" cap="rnd">
            <a:solidFill>
              <a:schemeClr val="accent1"/>
            </a:solidFill>
            <a:round/>
          </a:ln>
          <a:effectLst/>
        </c:spPr>
        <c:marker>
          <c:symbol val="none"/>
        </c:marker>
      </c:pivotFmt>
      <c:pivotFmt>
        <c:idx val="97"/>
        <c:spPr>
          <a:solidFill>
            <a:schemeClr val="accent1"/>
          </a:solidFill>
          <a:ln w="28575" cap="rnd">
            <a:solidFill>
              <a:schemeClr val="accent1"/>
            </a:solidFill>
            <a:round/>
          </a:ln>
          <a:effectLst/>
        </c:spPr>
        <c:marker>
          <c:symbol val="none"/>
        </c:marker>
      </c:pivotFmt>
      <c:pivotFmt>
        <c:idx val="98"/>
        <c:spPr>
          <a:solidFill>
            <a:schemeClr val="accent1"/>
          </a:solidFill>
          <a:ln w="28575" cap="rnd">
            <a:solidFill>
              <a:schemeClr val="accent1"/>
            </a:solidFill>
            <a:round/>
          </a:ln>
          <a:effectLst/>
        </c:spPr>
        <c:marker>
          <c:symbol val="none"/>
        </c:marker>
      </c:pivotFmt>
      <c:pivotFmt>
        <c:idx val="99"/>
        <c:spPr>
          <a:solidFill>
            <a:schemeClr val="accent1"/>
          </a:solidFill>
          <a:ln w="28575" cap="rnd">
            <a:solidFill>
              <a:schemeClr val="accent1"/>
            </a:solidFill>
            <a:round/>
          </a:ln>
          <a:effectLst/>
        </c:spPr>
        <c:marker>
          <c:symbol val="none"/>
        </c:marker>
      </c:pivotFmt>
      <c:pivotFmt>
        <c:idx val="100"/>
        <c:spPr>
          <a:solidFill>
            <a:schemeClr val="accent1"/>
          </a:solidFill>
          <a:ln w="28575" cap="rnd">
            <a:solidFill>
              <a:schemeClr val="accent1"/>
            </a:solidFill>
            <a:round/>
          </a:ln>
          <a:effectLst/>
        </c:spPr>
        <c:marker>
          <c:symbol val="none"/>
        </c:marker>
      </c:pivotFmt>
      <c:pivotFmt>
        <c:idx val="101"/>
        <c:spPr>
          <a:solidFill>
            <a:schemeClr val="accent1"/>
          </a:solidFill>
          <a:ln w="28575" cap="rnd">
            <a:solidFill>
              <a:schemeClr val="accent1"/>
            </a:solidFill>
            <a:round/>
          </a:ln>
          <a:effectLst/>
        </c:spPr>
        <c:marker>
          <c:symbol val="none"/>
        </c:marker>
      </c:pivotFmt>
      <c:pivotFmt>
        <c:idx val="102"/>
        <c:spPr>
          <a:solidFill>
            <a:schemeClr val="accent1"/>
          </a:solidFill>
          <a:ln w="28575" cap="rnd">
            <a:solidFill>
              <a:schemeClr val="accent1"/>
            </a:solidFill>
            <a:round/>
          </a:ln>
          <a:effectLst/>
        </c:spPr>
        <c:marker>
          <c:symbol val="none"/>
        </c:marker>
      </c:pivotFmt>
      <c:pivotFmt>
        <c:idx val="103"/>
        <c:spPr>
          <a:solidFill>
            <a:schemeClr val="accent1"/>
          </a:solidFill>
          <a:ln w="28575" cap="rnd">
            <a:solidFill>
              <a:schemeClr val="accent1"/>
            </a:solidFill>
            <a:round/>
          </a:ln>
          <a:effectLst/>
        </c:spPr>
        <c:marker>
          <c:symbol val="none"/>
        </c:marker>
      </c:pivotFmt>
      <c:pivotFmt>
        <c:idx val="104"/>
        <c:spPr>
          <a:solidFill>
            <a:schemeClr val="accent1"/>
          </a:solidFill>
          <a:ln w="28575" cap="rnd">
            <a:solidFill>
              <a:schemeClr val="accent1"/>
            </a:solidFill>
            <a:round/>
          </a:ln>
          <a:effectLst/>
        </c:spPr>
        <c:marker>
          <c:symbol val="none"/>
        </c:marker>
      </c:pivotFmt>
      <c:pivotFmt>
        <c:idx val="105"/>
        <c:spPr>
          <a:solidFill>
            <a:schemeClr val="accent1"/>
          </a:solidFill>
          <a:ln w="28575" cap="rnd">
            <a:solidFill>
              <a:schemeClr val="accent1"/>
            </a:solidFill>
            <a:round/>
          </a:ln>
          <a:effectLst/>
        </c:spPr>
        <c:marker>
          <c:symbol val="none"/>
        </c:marker>
      </c:pivotFmt>
      <c:pivotFmt>
        <c:idx val="106"/>
        <c:spPr>
          <a:solidFill>
            <a:schemeClr val="accent1"/>
          </a:solidFill>
          <a:ln w="28575" cap="rnd">
            <a:solidFill>
              <a:schemeClr val="accent1"/>
            </a:solidFill>
            <a:round/>
          </a:ln>
          <a:effectLst/>
        </c:spPr>
        <c:marker>
          <c:symbol val="none"/>
        </c:marker>
      </c:pivotFmt>
      <c:pivotFmt>
        <c:idx val="107"/>
        <c:spPr>
          <a:solidFill>
            <a:schemeClr val="accent1"/>
          </a:solidFill>
          <a:ln w="28575" cap="rnd">
            <a:solidFill>
              <a:schemeClr val="accent1"/>
            </a:solidFill>
            <a:round/>
          </a:ln>
          <a:effectLst/>
        </c:spPr>
        <c:marker>
          <c:symbol val="none"/>
        </c:marker>
      </c:pivotFmt>
      <c:pivotFmt>
        <c:idx val="108"/>
        <c:spPr>
          <a:solidFill>
            <a:schemeClr val="accent1"/>
          </a:solidFill>
          <a:ln w="28575" cap="rnd">
            <a:solidFill>
              <a:schemeClr val="accent1"/>
            </a:solidFill>
            <a:round/>
          </a:ln>
          <a:effectLst/>
        </c:spPr>
        <c:marker>
          <c:symbol val="none"/>
        </c:marker>
      </c:pivotFmt>
      <c:pivotFmt>
        <c:idx val="109"/>
        <c:spPr>
          <a:solidFill>
            <a:schemeClr val="accent1"/>
          </a:solidFill>
          <a:ln w="28575" cap="rnd">
            <a:solidFill>
              <a:schemeClr val="accent1"/>
            </a:solidFill>
            <a:round/>
          </a:ln>
          <a:effectLst/>
        </c:spPr>
        <c:marker>
          <c:symbol val="none"/>
        </c:marker>
      </c:pivotFmt>
      <c:pivotFmt>
        <c:idx val="110"/>
        <c:spPr>
          <a:solidFill>
            <a:schemeClr val="accent1"/>
          </a:solidFill>
          <a:ln w="28575" cap="rnd">
            <a:solidFill>
              <a:schemeClr val="accent1"/>
            </a:solidFill>
            <a:round/>
          </a:ln>
          <a:effectLst/>
        </c:spPr>
        <c:marker>
          <c:symbol val="none"/>
        </c:marker>
      </c:pivotFmt>
      <c:pivotFmt>
        <c:idx val="111"/>
        <c:spPr>
          <a:solidFill>
            <a:schemeClr val="accent1"/>
          </a:solidFill>
          <a:ln w="28575" cap="rnd">
            <a:solidFill>
              <a:schemeClr val="accent1"/>
            </a:solidFill>
            <a:round/>
          </a:ln>
          <a:effectLst/>
        </c:spPr>
        <c:marker>
          <c:symbol val="none"/>
        </c:marker>
      </c:pivotFmt>
      <c:pivotFmt>
        <c:idx val="112"/>
        <c:spPr>
          <a:solidFill>
            <a:schemeClr val="accent1"/>
          </a:solidFill>
          <a:ln w="28575" cap="rnd">
            <a:solidFill>
              <a:schemeClr val="accent1"/>
            </a:solidFill>
            <a:round/>
          </a:ln>
          <a:effectLst/>
        </c:spPr>
        <c:marker>
          <c:symbol val="none"/>
        </c:marker>
      </c:pivotFmt>
      <c:pivotFmt>
        <c:idx val="113"/>
        <c:spPr>
          <a:solidFill>
            <a:schemeClr val="accent1"/>
          </a:solidFill>
          <a:ln w="28575" cap="rnd">
            <a:solidFill>
              <a:schemeClr val="accent1"/>
            </a:solidFill>
            <a:round/>
          </a:ln>
          <a:effectLst/>
        </c:spPr>
        <c:marker>
          <c:symbol val="none"/>
        </c:marker>
      </c:pivotFmt>
      <c:pivotFmt>
        <c:idx val="114"/>
        <c:spPr>
          <a:solidFill>
            <a:schemeClr val="accent1"/>
          </a:solidFill>
          <a:ln w="28575" cap="rnd">
            <a:solidFill>
              <a:schemeClr val="accent1"/>
            </a:solidFill>
            <a:round/>
          </a:ln>
          <a:effectLst/>
        </c:spPr>
        <c:marker>
          <c:symbol val="none"/>
        </c:marker>
      </c:pivotFmt>
      <c:pivotFmt>
        <c:idx val="115"/>
        <c:spPr>
          <a:solidFill>
            <a:schemeClr val="accent1"/>
          </a:solidFill>
          <a:ln w="28575" cap="rnd">
            <a:solidFill>
              <a:schemeClr val="accent1"/>
            </a:solidFill>
            <a:round/>
          </a:ln>
          <a:effectLst/>
        </c:spPr>
        <c:marker>
          <c:symbol val="none"/>
        </c:marker>
      </c:pivotFmt>
      <c:pivotFmt>
        <c:idx val="116"/>
        <c:spPr>
          <a:solidFill>
            <a:schemeClr val="accent1"/>
          </a:solidFill>
          <a:ln w="28575" cap="rnd">
            <a:solidFill>
              <a:schemeClr val="accent1"/>
            </a:solidFill>
            <a:round/>
          </a:ln>
          <a:effectLst/>
        </c:spPr>
        <c:marker>
          <c:symbol val="none"/>
        </c:marker>
      </c:pivotFmt>
      <c:pivotFmt>
        <c:idx val="117"/>
        <c:spPr>
          <a:solidFill>
            <a:schemeClr val="accent1"/>
          </a:solidFill>
          <a:ln w="28575" cap="rnd">
            <a:solidFill>
              <a:schemeClr val="accent1"/>
            </a:solidFill>
            <a:round/>
          </a:ln>
          <a:effectLst/>
        </c:spPr>
        <c:marker>
          <c:symbol val="none"/>
        </c:marker>
      </c:pivotFmt>
      <c:pivotFmt>
        <c:idx val="118"/>
        <c:spPr>
          <a:solidFill>
            <a:schemeClr val="accent1"/>
          </a:solidFill>
          <a:ln w="28575" cap="rnd">
            <a:solidFill>
              <a:schemeClr val="accent1"/>
            </a:solidFill>
            <a:round/>
          </a:ln>
          <a:effectLst/>
        </c:spPr>
        <c:marker>
          <c:symbol val="none"/>
        </c:marker>
      </c:pivotFmt>
      <c:pivotFmt>
        <c:idx val="119"/>
        <c:spPr>
          <a:solidFill>
            <a:schemeClr val="accent1"/>
          </a:solidFill>
          <a:ln w="28575" cap="rnd">
            <a:solidFill>
              <a:schemeClr val="accent1"/>
            </a:solidFill>
            <a:round/>
          </a:ln>
          <a:effectLst/>
        </c:spPr>
        <c:marker>
          <c:symbol val="none"/>
        </c:marker>
      </c:pivotFmt>
      <c:pivotFmt>
        <c:idx val="120"/>
        <c:spPr>
          <a:solidFill>
            <a:schemeClr val="accent1"/>
          </a:solidFill>
          <a:ln w="28575" cap="rnd">
            <a:solidFill>
              <a:schemeClr val="accent1"/>
            </a:solidFill>
            <a:round/>
          </a:ln>
          <a:effectLst/>
        </c:spPr>
        <c:marker>
          <c:symbol val="none"/>
        </c:marker>
      </c:pivotFmt>
      <c:pivotFmt>
        <c:idx val="121"/>
        <c:spPr>
          <a:solidFill>
            <a:schemeClr val="accent1"/>
          </a:solidFill>
          <a:ln w="28575" cap="rnd">
            <a:solidFill>
              <a:schemeClr val="accent1"/>
            </a:solidFill>
            <a:round/>
          </a:ln>
          <a:effectLst/>
        </c:spPr>
        <c:marker>
          <c:symbol val="none"/>
        </c:marker>
      </c:pivotFmt>
      <c:pivotFmt>
        <c:idx val="122"/>
        <c:spPr>
          <a:solidFill>
            <a:schemeClr val="accent1"/>
          </a:solidFill>
          <a:ln w="28575" cap="rnd">
            <a:solidFill>
              <a:schemeClr val="accent1"/>
            </a:solidFill>
            <a:round/>
          </a:ln>
          <a:effectLst/>
        </c:spPr>
        <c:marker>
          <c:symbol val="none"/>
        </c:marker>
      </c:pivotFmt>
      <c:pivotFmt>
        <c:idx val="123"/>
        <c:spPr>
          <a:solidFill>
            <a:schemeClr val="accent1"/>
          </a:solidFill>
          <a:ln w="28575" cap="rnd">
            <a:solidFill>
              <a:schemeClr val="accent1"/>
            </a:solidFill>
            <a:round/>
          </a:ln>
          <a:effectLst/>
        </c:spPr>
        <c:marker>
          <c:symbol val="none"/>
        </c:marker>
      </c:pivotFmt>
      <c:pivotFmt>
        <c:idx val="124"/>
        <c:spPr>
          <a:solidFill>
            <a:schemeClr val="accent1"/>
          </a:solidFill>
          <a:ln w="28575" cap="rnd">
            <a:solidFill>
              <a:schemeClr val="accent1"/>
            </a:solidFill>
            <a:round/>
          </a:ln>
          <a:effectLst/>
        </c:spPr>
        <c:marker>
          <c:symbol val="none"/>
        </c:marker>
      </c:pivotFmt>
      <c:pivotFmt>
        <c:idx val="125"/>
        <c:spPr>
          <a:solidFill>
            <a:schemeClr val="accent1"/>
          </a:solidFill>
          <a:ln w="28575" cap="rnd">
            <a:solidFill>
              <a:schemeClr val="accent1"/>
            </a:solidFill>
            <a:round/>
          </a:ln>
          <a:effectLst/>
        </c:spPr>
        <c:marker>
          <c:symbol val="none"/>
        </c:marker>
      </c:pivotFmt>
      <c:pivotFmt>
        <c:idx val="126"/>
        <c:spPr>
          <a:solidFill>
            <a:schemeClr val="accent1"/>
          </a:solidFill>
          <a:ln w="28575" cap="rnd">
            <a:solidFill>
              <a:schemeClr val="accent1"/>
            </a:solidFill>
            <a:round/>
          </a:ln>
          <a:effectLst/>
        </c:spPr>
        <c:marker>
          <c:symbol val="none"/>
        </c:marker>
      </c:pivotFmt>
      <c:pivotFmt>
        <c:idx val="127"/>
        <c:spPr>
          <a:solidFill>
            <a:schemeClr val="accent1"/>
          </a:solidFill>
          <a:ln w="28575" cap="rnd">
            <a:solidFill>
              <a:schemeClr val="accent1"/>
            </a:solidFill>
            <a:round/>
          </a:ln>
          <a:effectLst/>
        </c:spPr>
        <c:marker>
          <c:symbol val="none"/>
        </c:marker>
      </c:pivotFmt>
      <c:pivotFmt>
        <c:idx val="128"/>
        <c:spPr>
          <a:solidFill>
            <a:schemeClr val="accent1"/>
          </a:solidFill>
          <a:ln w="28575" cap="rnd">
            <a:solidFill>
              <a:schemeClr val="accent1"/>
            </a:solidFill>
            <a:round/>
          </a:ln>
          <a:effectLst/>
        </c:spPr>
        <c:marker>
          <c:symbol val="none"/>
        </c:marker>
      </c:pivotFmt>
      <c:pivotFmt>
        <c:idx val="129"/>
        <c:spPr>
          <a:solidFill>
            <a:schemeClr val="accent1"/>
          </a:solidFill>
          <a:ln w="28575" cap="rnd">
            <a:solidFill>
              <a:schemeClr val="accent1"/>
            </a:solidFill>
            <a:round/>
          </a:ln>
          <a:effectLst/>
        </c:spPr>
        <c:marker>
          <c:symbol val="none"/>
        </c:marker>
      </c:pivotFmt>
      <c:pivotFmt>
        <c:idx val="130"/>
        <c:spPr>
          <a:solidFill>
            <a:schemeClr val="accent1"/>
          </a:solidFill>
          <a:ln w="28575" cap="rnd">
            <a:solidFill>
              <a:schemeClr val="accent1"/>
            </a:solidFill>
            <a:round/>
          </a:ln>
          <a:effectLst/>
        </c:spPr>
        <c:marker>
          <c:symbol val="none"/>
        </c:marker>
      </c:pivotFmt>
      <c:pivotFmt>
        <c:idx val="131"/>
        <c:spPr>
          <a:solidFill>
            <a:schemeClr val="accent1"/>
          </a:solidFill>
          <a:ln w="28575" cap="rnd">
            <a:solidFill>
              <a:schemeClr val="accent1"/>
            </a:solidFill>
            <a:round/>
          </a:ln>
          <a:effectLst/>
        </c:spPr>
        <c:marker>
          <c:symbol val="none"/>
        </c:marker>
      </c:pivotFmt>
      <c:pivotFmt>
        <c:idx val="132"/>
        <c:spPr>
          <a:solidFill>
            <a:schemeClr val="accent1"/>
          </a:solidFill>
          <a:ln w="28575" cap="rnd">
            <a:solidFill>
              <a:schemeClr val="accent1"/>
            </a:solidFill>
            <a:round/>
          </a:ln>
          <a:effectLst/>
        </c:spPr>
        <c:marker>
          <c:symbol val="none"/>
        </c:marker>
      </c:pivotFmt>
      <c:pivotFmt>
        <c:idx val="133"/>
        <c:spPr>
          <a:solidFill>
            <a:schemeClr val="accent1"/>
          </a:solidFill>
          <a:ln w="28575" cap="rnd">
            <a:solidFill>
              <a:schemeClr val="accent1"/>
            </a:solidFill>
            <a:round/>
          </a:ln>
          <a:effectLst/>
        </c:spPr>
        <c:marker>
          <c:symbol val="none"/>
        </c:marker>
      </c:pivotFmt>
      <c:pivotFmt>
        <c:idx val="134"/>
        <c:spPr>
          <a:solidFill>
            <a:schemeClr val="accent1"/>
          </a:solidFill>
          <a:ln w="28575" cap="rnd">
            <a:solidFill>
              <a:schemeClr val="accent1"/>
            </a:solidFill>
            <a:round/>
          </a:ln>
          <a:effectLst/>
        </c:spPr>
        <c:marker>
          <c:symbol val="none"/>
        </c:marker>
      </c:pivotFmt>
      <c:pivotFmt>
        <c:idx val="135"/>
        <c:spPr>
          <a:solidFill>
            <a:schemeClr val="accent1"/>
          </a:solidFill>
          <a:ln w="28575" cap="rnd">
            <a:solidFill>
              <a:schemeClr val="accent1"/>
            </a:solidFill>
            <a:round/>
          </a:ln>
          <a:effectLst/>
        </c:spPr>
        <c:marker>
          <c:symbol val="none"/>
        </c:marker>
      </c:pivotFmt>
      <c:pivotFmt>
        <c:idx val="136"/>
        <c:spPr>
          <a:solidFill>
            <a:schemeClr val="accent1"/>
          </a:solidFill>
          <a:ln w="28575" cap="rnd">
            <a:solidFill>
              <a:schemeClr val="accent1"/>
            </a:solidFill>
            <a:round/>
          </a:ln>
          <a:effectLst/>
        </c:spPr>
        <c:marker>
          <c:symbol val="none"/>
        </c:marker>
      </c:pivotFmt>
      <c:pivotFmt>
        <c:idx val="137"/>
        <c:spPr>
          <a:solidFill>
            <a:schemeClr val="accent1"/>
          </a:solidFill>
          <a:ln w="28575" cap="rnd">
            <a:solidFill>
              <a:schemeClr val="accent1"/>
            </a:solidFill>
            <a:round/>
          </a:ln>
          <a:effectLst/>
        </c:spPr>
        <c:marker>
          <c:symbol val="none"/>
        </c:marker>
      </c:pivotFmt>
      <c:pivotFmt>
        <c:idx val="138"/>
        <c:spPr>
          <a:solidFill>
            <a:schemeClr val="accent1"/>
          </a:solidFill>
          <a:ln w="28575" cap="rnd">
            <a:solidFill>
              <a:schemeClr val="accent1"/>
            </a:solidFill>
            <a:round/>
          </a:ln>
          <a:effectLst/>
        </c:spPr>
        <c:marker>
          <c:symbol val="none"/>
        </c:marker>
      </c:pivotFmt>
      <c:pivotFmt>
        <c:idx val="139"/>
        <c:spPr>
          <a:solidFill>
            <a:schemeClr val="accent1"/>
          </a:solidFill>
          <a:ln w="28575" cap="rnd">
            <a:solidFill>
              <a:schemeClr val="accent1"/>
            </a:solidFill>
            <a:round/>
          </a:ln>
          <a:effectLst/>
        </c:spPr>
        <c:marker>
          <c:symbol val="none"/>
        </c:marker>
      </c:pivotFmt>
      <c:pivotFmt>
        <c:idx val="140"/>
        <c:spPr>
          <a:solidFill>
            <a:schemeClr val="accent1"/>
          </a:solidFill>
          <a:ln w="28575" cap="rnd">
            <a:solidFill>
              <a:schemeClr val="accent1"/>
            </a:solidFill>
            <a:round/>
          </a:ln>
          <a:effectLst/>
        </c:spPr>
        <c:marker>
          <c:symbol val="none"/>
        </c:marker>
      </c:pivotFmt>
      <c:pivotFmt>
        <c:idx val="141"/>
        <c:spPr>
          <a:solidFill>
            <a:schemeClr val="accent1"/>
          </a:solidFill>
          <a:ln w="28575" cap="rnd">
            <a:solidFill>
              <a:schemeClr val="accent1"/>
            </a:solidFill>
            <a:round/>
          </a:ln>
          <a:effectLst/>
        </c:spPr>
        <c:marker>
          <c:symbol val="none"/>
        </c:marker>
      </c:pivotFmt>
      <c:pivotFmt>
        <c:idx val="142"/>
        <c:spPr>
          <a:solidFill>
            <a:schemeClr val="accent1"/>
          </a:solidFill>
          <a:ln w="28575" cap="rnd">
            <a:solidFill>
              <a:schemeClr val="accent1"/>
            </a:solidFill>
            <a:round/>
          </a:ln>
          <a:effectLst/>
        </c:spPr>
        <c:marker>
          <c:symbol val="none"/>
        </c:marker>
      </c:pivotFmt>
      <c:pivotFmt>
        <c:idx val="143"/>
        <c:spPr>
          <a:solidFill>
            <a:schemeClr val="accent1"/>
          </a:solidFill>
          <a:ln w="28575" cap="rnd">
            <a:solidFill>
              <a:schemeClr val="accent1"/>
            </a:solidFill>
            <a:round/>
          </a:ln>
          <a:effectLst/>
        </c:spPr>
        <c:marker>
          <c:symbol val="none"/>
        </c:marker>
      </c:pivotFmt>
      <c:pivotFmt>
        <c:idx val="144"/>
        <c:spPr>
          <a:solidFill>
            <a:schemeClr val="accent1"/>
          </a:solidFill>
          <a:ln w="28575" cap="rnd">
            <a:solidFill>
              <a:schemeClr val="accent1"/>
            </a:solidFill>
            <a:round/>
          </a:ln>
          <a:effectLst/>
        </c:spPr>
        <c:marker>
          <c:symbol val="none"/>
        </c:marker>
      </c:pivotFmt>
      <c:pivotFmt>
        <c:idx val="145"/>
        <c:spPr>
          <a:solidFill>
            <a:schemeClr val="accent1"/>
          </a:solidFill>
          <a:ln w="28575" cap="rnd">
            <a:solidFill>
              <a:schemeClr val="accent1"/>
            </a:solidFill>
            <a:round/>
          </a:ln>
          <a:effectLst/>
        </c:spPr>
        <c:marker>
          <c:symbol val="none"/>
        </c:marker>
      </c:pivotFmt>
      <c:pivotFmt>
        <c:idx val="146"/>
        <c:spPr>
          <a:solidFill>
            <a:schemeClr val="accent1"/>
          </a:solidFill>
          <a:ln w="28575" cap="rnd">
            <a:solidFill>
              <a:schemeClr val="accent1"/>
            </a:solidFill>
            <a:round/>
          </a:ln>
          <a:effectLst/>
        </c:spPr>
        <c:marker>
          <c:symbol val="none"/>
        </c:marker>
      </c:pivotFmt>
      <c:pivotFmt>
        <c:idx val="147"/>
        <c:spPr>
          <a:solidFill>
            <a:schemeClr val="accent1"/>
          </a:solidFill>
          <a:ln w="28575" cap="rnd">
            <a:solidFill>
              <a:schemeClr val="accent1"/>
            </a:solidFill>
            <a:round/>
          </a:ln>
          <a:effectLst/>
        </c:spPr>
        <c:marker>
          <c:symbol val="none"/>
        </c:marker>
      </c:pivotFmt>
      <c:pivotFmt>
        <c:idx val="148"/>
        <c:spPr>
          <a:solidFill>
            <a:schemeClr val="accent1"/>
          </a:solidFill>
          <a:ln w="28575" cap="rnd">
            <a:solidFill>
              <a:schemeClr val="accent1"/>
            </a:solidFill>
            <a:round/>
          </a:ln>
          <a:effectLst/>
        </c:spPr>
        <c:marker>
          <c:symbol val="none"/>
        </c:marker>
      </c:pivotFmt>
      <c:pivotFmt>
        <c:idx val="149"/>
        <c:spPr>
          <a:solidFill>
            <a:schemeClr val="accent1"/>
          </a:solidFill>
          <a:ln w="28575" cap="rnd">
            <a:solidFill>
              <a:schemeClr val="accent1"/>
            </a:solidFill>
            <a:round/>
          </a:ln>
          <a:effectLst/>
        </c:spPr>
        <c:marker>
          <c:symbol val="none"/>
        </c:marker>
      </c:pivotFmt>
      <c:pivotFmt>
        <c:idx val="150"/>
        <c:spPr>
          <a:solidFill>
            <a:schemeClr val="accent1"/>
          </a:solidFill>
          <a:ln w="28575" cap="rnd">
            <a:solidFill>
              <a:schemeClr val="accent1"/>
            </a:solidFill>
            <a:round/>
          </a:ln>
          <a:effectLst/>
        </c:spPr>
        <c:marker>
          <c:symbol val="none"/>
        </c:marker>
      </c:pivotFmt>
      <c:pivotFmt>
        <c:idx val="151"/>
        <c:spPr>
          <a:solidFill>
            <a:schemeClr val="accent1"/>
          </a:solidFill>
          <a:ln w="28575" cap="rnd">
            <a:solidFill>
              <a:schemeClr val="accent1"/>
            </a:solidFill>
            <a:round/>
          </a:ln>
          <a:effectLst/>
        </c:spPr>
        <c:marker>
          <c:symbol val="none"/>
        </c:marker>
      </c:pivotFmt>
      <c:pivotFmt>
        <c:idx val="152"/>
        <c:spPr>
          <a:solidFill>
            <a:schemeClr val="accent1"/>
          </a:solidFill>
          <a:ln w="28575" cap="rnd">
            <a:solidFill>
              <a:schemeClr val="accent1"/>
            </a:solidFill>
            <a:round/>
          </a:ln>
          <a:effectLst/>
        </c:spPr>
        <c:marker>
          <c:symbol val="none"/>
        </c:marker>
      </c:pivotFmt>
      <c:pivotFmt>
        <c:idx val="153"/>
        <c:spPr>
          <a:solidFill>
            <a:schemeClr val="accent1"/>
          </a:solidFill>
          <a:ln w="28575" cap="rnd">
            <a:solidFill>
              <a:schemeClr val="accent1"/>
            </a:solidFill>
            <a:round/>
          </a:ln>
          <a:effectLst/>
        </c:spPr>
        <c:marker>
          <c:symbol val="none"/>
        </c:marker>
      </c:pivotFmt>
      <c:pivotFmt>
        <c:idx val="154"/>
        <c:spPr>
          <a:solidFill>
            <a:schemeClr val="accent1"/>
          </a:solidFill>
          <a:ln w="28575" cap="rnd">
            <a:solidFill>
              <a:schemeClr val="accent1"/>
            </a:solidFill>
            <a:round/>
          </a:ln>
          <a:effectLst/>
        </c:spPr>
        <c:marker>
          <c:symbol val="none"/>
        </c:marker>
      </c:pivotFmt>
      <c:pivotFmt>
        <c:idx val="155"/>
        <c:spPr>
          <a:solidFill>
            <a:schemeClr val="accent1"/>
          </a:solidFill>
          <a:ln w="28575" cap="rnd">
            <a:solidFill>
              <a:schemeClr val="accent1"/>
            </a:solidFill>
            <a:round/>
          </a:ln>
          <a:effectLst/>
        </c:spPr>
        <c:marker>
          <c:symbol val="none"/>
        </c:marker>
      </c:pivotFmt>
      <c:pivotFmt>
        <c:idx val="156"/>
        <c:spPr>
          <a:solidFill>
            <a:schemeClr val="accent1"/>
          </a:solidFill>
          <a:ln w="28575" cap="rnd">
            <a:solidFill>
              <a:schemeClr val="accent1"/>
            </a:solidFill>
            <a:round/>
          </a:ln>
          <a:effectLst/>
        </c:spPr>
        <c:marker>
          <c:symbol val="none"/>
        </c:marker>
      </c:pivotFmt>
      <c:pivotFmt>
        <c:idx val="157"/>
        <c:spPr>
          <a:solidFill>
            <a:schemeClr val="accent1"/>
          </a:solidFill>
          <a:ln w="28575" cap="rnd">
            <a:solidFill>
              <a:schemeClr val="accent1"/>
            </a:solidFill>
            <a:round/>
          </a:ln>
          <a:effectLst/>
        </c:spPr>
        <c:marker>
          <c:symbol val="none"/>
        </c:marker>
      </c:pivotFmt>
      <c:pivotFmt>
        <c:idx val="158"/>
        <c:spPr>
          <a:solidFill>
            <a:schemeClr val="accent1"/>
          </a:solidFill>
          <a:ln w="28575" cap="rnd">
            <a:solidFill>
              <a:schemeClr val="accent1"/>
            </a:solidFill>
            <a:round/>
          </a:ln>
          <a:effectLst/>
        </c:spPr>
        <c:marker>
          <c:symbol val="none"/>
        </c:marker>
      </c:pivotFmt>
      <c:pivotFmt>
        <c:idx val="159"/>
        <c:spPr>
          <a:solidFill>
            <a:schemeClr val="accent1"/>
          </a:solidFill>
          <a:ln w="28575" cap="rnd">
            <a:solidFill>
              <a:schemeClr val="accent1"/>
            </a:solidFill>
            <a:round/>
          </a:ln>
          <a:effectLst/>
        </c:spPr>
        <c:marker>
          <c:symbol val="none"/>
        </c:marker>
      </c:pivotFmt>
      <c:pivotFmt>
        <c:idx val="160"/>
        <c:spPr>
          <a:solidFill>
            <a:schemeClr val="accent1"/>
          </a:solidFill>
          <a:ln w="28575" cap="rnd">
            <a:solidFill>
              <a:schemeClr val="accent1"/>
            </a:solidFill>
            <a:round/>
          </a:ln>
          <a:effectLst/>
        </c:spPr>
        <c:marker>
          <c:symbol val="none"/>
        </c:marker>
      </c:pivotFmt>
      <c:pivotFmt>
        <c:idx val="161"/>
        <c:spPr>
          <a:solidFill>
            <a:schemeClr val="accent1"/>
          </a:solidFill>
          <a:ln w="28575" cap="rnd">
            <a:solidFill>
              <a:schemeClr val="accent1"/>
            </a:solidFill>
            <a:round/>
          </a:ln>
          <a:effectLst/>
        </c:spPr>
        <c:marker>
          <c:symbol val="none"/>
        </c:marker>
      </c:pivotFmt>
      <c:pivotFmt>
        <c:idx val="162"/>
        <c:spPr>
          <a:solidFill>
            <a:schemeClr val="accent1"/>
          </a:solidFill>
          <a:ln w="28575" cap="rnd">
            <a:solidFill>
              <a:schemeClr val="accent1"/>
            </a:solidFill>
            <a:round/>
          </a:ln>
          <a:effectLst/>
        </c:spPr>
        <c:marker>
          <c:symbol val="none"/>
        </c:marker>
      </c:pivotFmt>
      <c:pivotFmt>
        <c:idx val="163"/>
        <c:spPr>
          <a:solidFill>
            <a:schemeClr val="accent1"/>
          </a:solidFill>
          <a:ln w="28575" cap="rnd">
            <a:solidFill>
              <a:schemeClr val="accent1"/>
            </a:solidFill>
            <a:round/>
          </a:ln>
          <a:effectLst/>
        </c:spPr>
        <c:marker>
          <c:symbol val="none"/>
        </c:marker>
      </c:pivotFmt>
      <c:pivotFmt>
        <c:idx val="164"/>
        <c:spPr>
          <a:solidFill>
            <a:schemeClr val="accent1"/>
          </a:solidFill>
          <a:ln w="28575" cap="rnd">
            <a:solidFill>
              <a:schemeClr val="accent1"/>
            </a:solidFill>
            <a:round/>
          </a:ln>
          <a:effectLst/>
        </c:spPr>
        <c:marker>
          <c:symbol val="none"/>
        </c:marker>
      </c:pivotFmt>
      <c:pivotFmt>
        <c:idx val="165"/>
        <c:spPr>
          <a:solidFill>
            <a:schemeClr val="accent1"/>
          </a:solidFill>
          <a:ln w="28575" cap="rnd">
            <a:solidFill>
              <a:schemeClr val="accent1"/>
            </a:solidFill>
            <a:round/>
          </a:ln>
          <a:effectLst/>
        </c:spPr>
        <c:marker>
          <c:symbol val="none"/>
        </c:marker>
      </c:pivotFmt>
      <c:pivotFmt>
        <c:idx val="166"/>
        <c:spPr>
          <a:solidFill>
            <a:schemeClr val="accent1"/>
          </a:solidFill>
          <a:ln w="28575" cap="rnd">
            <a:solidFill>
              <a:schemeClr val="accent1"/>
            </a:solidFill>
            <a:round/>
          </a:ln>
          <a:effectLst/>
        </c:spPr>
        <c:marker>
          <c:symbol val="none"/>
        </c:marker>
      </c:pivotFmt>
      <c:pivotFmt>
        <c:idx val="167"/>
        <c:spPr>
          <a:solidFill>
            <a:schemeClr val="accent1"/>
          </a:solidFill>
          <a:ln w="28575" cap="rnd">
            <a:solidFill>
              <a:schemeClr val="accent1"/>
            </a:solidFill>
            <a:round/>
          </a:ln>
          <a:effectLst/>
        </c:spPr>
        <c:marker>
          <c:symbol val="none"/>
        </c:marker>
      </c:pivotFmt>
      <c:pivotFmt>
        <c:idx val="168"/>
        <c:spPr>
          <a:solidFill>
            <a:schemeClr val="accent1"/>
          </a:solidFill>
          <a:ln w="28575" cap="rnd">
            <a:solidFill>
              <a:schemeClr val="accent1"/>
            </a:solidFill>
            <a:round/>
          </a:ln>
          <a:effectLst/>
        </c:spPr>
        <c:marker>
          <c:symbol val="none"/>
        </c:marker>
      </c:pivotFmt>
      <c:pivotFmt>
        <c:idx val="169"/>
        <c:spPr>
          <a:solidFill>
            <a:schemeClr val="accent1"/>
          </a:solidFill>
          <a:ln w="28575" cap="rnd">
            <a:solidFill>
              <a:schemeClr val="accent1"/>
            </a:solidFill>
            <a:round/>
          </a:ln>
          <a:effectLst/>
        </c:spPr>
        <c:marker>
          <c:symbol val="none"/>
        </c:marker>
      </c:pivotFmt>
      <c:pivotFmt>
        <c:idx val="170"/>
        <c:spPr>
          <a:solidFill>
            <a:schemeClr val="accent1"/>
          </a:solidFill>
          <a:ln w="28575" cap="rnd">
            <a:solidFill>
              <a:schemeClr val="accent1"/>
            </a:solidFill>
            <a:round/>
          </a:ln>
          <a:effectLst/>
        </c:spPr>
        <c:marker>
          <c:symbol val="none"/>
        </c:marker>
      </c:pivotFmt>
      <c:pivotFmt>
        <c:idx val="171"/>
        <c:spPr>
          <a:solidFill>
            <a:schemeClr val="accent1"/>
          </a:solidFill>
          <a:ln w="28575" cap="rnd">
            <a:solidFill>
              <a:schemeClr val="accent1"/>
            </a:solidFill>
            <a:round/>
          </a:ln>
          <a:effectLst/>
        </c:spPr>
        <c:marker>
          <c:symbol val="none"/>
        </c:marker>
      </c:pivotFmt>
      <c:pivotFmt>
        <c:idx val="172"/>
        <c:spPr>
          <a:solidFill>
            <a:schemeClr val="accent1"/>
          </a:solidFill>
          <a:ln w="28575" cap="rnd">
            <a:solidFill>
              <a:schemeClr val="accent1"/>
            </a:solidFill>
            <a:round/>
          </a:ln>
          <a:effectLst/>
        </c:spPr>
        <c:marker>
          <c:symbol val="none"/>
        </c:marker>
      </c:pivotFmt>
      <c:pivotFmt>
        <c:idx val="173"/>
        <c:spPr>
          <a:solidFill>
            <a:schemeClr val="accent1"/>
          </a:solidFill>
          <a:ln w="28575" cap="rnd">
            <a:solidFill>
              <a:schemeClr val="accent1"/>
            </a:solidFill>
            <a:round/>
          </a:ln>
          <a:effectLst/>
        </c:spPr>
        <c:marker>
          <c:symbol val="none"/>
        </c:marker>
      </c:pivotFmt>
      <c:pivotFmt>
        <c:idx val="174"/>
        <c:spPr>
          <a:solidFill>
            <a:schemeClr val="accent1"/>
          </a:solidFill>
          <a:ln w="28575" cap="rnd">
            <a:solidFill>
              <a:schemeClr val="accent1"/>
            </a:solidFill>
            <a:round/>
          </a:ln>
          <a:effectLst/>
        </c:spPr>
        <c:marker>
          <c:symbol val="none"/>
        </c:marker>
      </c:pivotFmt>
      <c:pivotFmt>
        <c:idx val="175"/>
        <c:spPr>
          <a:solidFill>
            <a:schemeClr val="accent1"/>
          </a:solidFill>
          <a:ln w="28575" cap="rnd">
            <a:solidFill>
              <a:schemeClr val="accent1"/>
            </a:solidFill>
            <a:round/>
          </a:ln>
          <a:effectLst/>
        </c:spPr>
        <c:marker>
          <c:symbol val="none"/>
        </c:marker>
      </c:pivotFmt>
      <c:pivotFmt>
        <c:idx val="176"/>
        <c:spPr>
          <a:solidFill>
            <a:schemeClr val="accent1"/>
          </a:solidFill>
          <a:ln w="28575" cap="rnd">
            <a:solidFill>
              <a:schemeClr val="accent1"/>
            </a:solidFill>
            <a:round/>
          </a:ln>
          <a:effectLst/>
        </c:spPr>
        <c:marker>
          <c:symbol val="none"/>
        </c:marker>
      </c:pivotFmt>
      <c:pivotFmt>
        <c:idx val="177"/>
        <c:spPr>
          <a:solidFill>
            <a:schemeClr val="accent1"/>
          </a:solidFill>
          <a:ln w="28575" cap="rnd">
            <a:solidFill>
              <a:schemeClr val="accent1"/>
            </a:solidFill>
            <a:round/>
          </a:ln>
          <a:effectLst/>
        </c:spPr>
        <c:marker>
          <c:symbol val="none"/>
        </c:marker>
      </c:pivotFmt>
      <c:pivotFmt>
        <c:idx val="178"/>
        <c:spPr>
          <a:solidFill>
            <a:schemeClr val="accent1"/>
          </a:solidFill>
          <a:ln w="28575" cap="rnd">
            <a:solidFill>
              <a:schemeClr val="accent1"/>
            </a:solidFill>
            <a:round/>
          </a:ln>
          <a:effectLst/>
        </c:spPr>
        <c:marker>
          <c:symbol val="none"/>
        </c:marker>
      </c:pivotFmt>
      <c:pivotFmt>
        <c:idx val="179"/>
        <c:spPr>
          <a:solidFill>
            <a:schemeClr val="accent1"/>
          </a:solidFill>
          <a:ln w="28575" cap="rnd">
            <a:solidFill>
              <a:schemeClr val="accent1"/>
            </a:solidFill>
            <a:round/>
          </a:ln>
          <a:effectLst/>
        </c:spPr>
        <c:marker>
          <c:symbol val="none"/>
        </c:marker>
      </c:pivotFmt>
      <c:pivotFmt>
        <c:idx val="180"/>
        <c:spPr>
          <a:solidFill>
            <a:schemeClr val="accent1"/>
          </a:solidFill>
          <a:ln w="28575" cap="rnd">
            <a:solidFill>
              <a:schemeClr val="accent1"/>
            </a:solidFill>
            <a:round/>
          </a:ln>
          <a:effectLst/>
        </c:spPr>
        <c:marker>
          <c:symbol val="none"/>
        </c:marker>
      </c:pivotFmt>
      <c:pivotFmt>
        <c:idx val="181"/>
        <c:spPr>
          <a:solidFill>
            <a:schemeClr val="accent1"/>
          </a:solidFill>
          <a:ln w="28575" cap="rnd">
            <a:solidFill>
              <a:schemeClr val="accent1"/>
            </a:solidFill>
            <a:round/>
          </a:ln>
          <a:effectLst/>
        </c:spPr>
        <c:marker>
          <c:symbol val="none"/>
        </c:marker>
      </c:pivotFmt>
      <c:pivotFmt>
        <c:idx val="182"/>
        <c:spPr>
          <a:solidFill>
            <a:schemeClr val="accent1"/>
          </a:solidFill>
          <a:ln w="28575" cap="rnd">
            <a:solidFill>
              <a:schemeClr val="accent1"/>
            </a:solidFill>
            <a:round/>
          </a:ln>
          <a:effectLst/>
        </c:spPr>
        <c:marker>
          <c:symbol val="none"/>
        </c:marker>
      </c:pivotFmt>
      <c:pivotFmt>
        <c:idx val="183"/>
        <c:spPr>
          <a:solidFill>
            <a:schemeClr val="accent1"/>
          </a:solidFill>
          <a:ln w="28575" cap="rnd">
            <a:solidFill>
              <a:schemeClr val="accent1"/>
            </a:solidFill>
            <a:round/>
          </a:ln>
          <a:effectLst/>
        </c:spPr>
        <c:marker>
          <c:symbol val="none"/>
        </c:marker>
      </c:pivotFmt>
      <c:pivotFmt>
        <c:idx val="184"/>
        <c:spPr>
          <a:solidFill>
            <a:schemeClr val="accent1"/>
          </a:solidFill>
          <a:ln w="28575" cap="rnd">
            <a:solidFill>
              <a:schemeClr val="accent1"/>
            </a:solidFill>
            <a:round/>
          </a:ln>
          <a:effectLst/>
        </c:spPr>
        <c:marker>
          <c:symbol val="none"/>
        </c:marker>
      </c:pivotFmt>
      <c:pivotFmt>
        <c:idx val="185"/>
        <c:spPr>
          <a:solidFill>
            <a:schemeClr val="accent1"/>
          </a:solidFill>
          <a:ln w="28575" cap="rnd">
            <a:solidFill>
              <a:schemeClr val="accent1"/>
            </a:solidFill>
            <a:round/>
          </a:ln>
          <a:effectLst/>
        </c:spPr>
        <c:marker>
          <c:symbol val="none"/>
        </c:marker>
      </c:pivotFmt>
      <c:pivotFmt>
        <c:idx val="186"/>
        <c:spPr>
          <a:solidFill>
            <a:schemeClr val="accent1"/>
          </a:solidFill>
          <a:ln w="28575" cap="rnd">
            <a:solidFill>
              <a:schemeClr val="accent1"/>
            </a:solidFill>
            <a:round/>
          </a:ln>
          <a:effectLst/>
        </c:spPr>
        <c:marker>
          <c:symbol val="none"/>
        </c:marker>
      </c:pivotFmt>
      <c:pivotFmt>
        <c:idx val="187"/>
        <c:spPr>
          <a:solidFill>
            <a:schemeClr val="accent1"/>
          </a:solidFill>
          <a:ln w="28575" cap="rnd">
            <a:solidFill>
              <a:schemeClr val="accent1"/>
            </a:solidFill>
            <a:round/>
          </a:ln>
          <a:effectLst/>
        </c:spPr>
        <c:marker>
          <c:symbol val="none"/>
        </c:marker>
      </c:pivotFmt>
      <c:pivotFmt>
        <c:idx val="188"/>
        <c:spPr>
          <a:solidFill>
            <a:schemeClr val="accent1"/>
          </a:solidFill>
          <a:ln w="28575" cap="rnd">
            <a:solidFill>
              <a:schemeClr val="accent1"/>
            </a:solidFill>
            <a:round/>
          </a:ln>
          <a:effectLst/>
        </c:spPr>
        <c:marker>
          <c:symbol val="none"/>
        </c:marker>
      </c:pivotFmt>
      <c:pivotFmt>
        <c:idx val="189"/>
        <c:spPr>
          <a:solidFill>
            <a:schemeClr val="accent1"/>
          </a:solidFill>
          <a:ln w="28575" cap="rnd">
            <a:solidFill>
              <a:schemeClr val="accent1"/>
            </a:solidFill>
            <a:round/>
          </a:ln>
          <a:effectLst/>
        </c:spPr>
        <c:marker>
          <c:symbol val="none"/>
        </c:marker>
      </c:pivotFmt>
      <c:pivotFmt>
        <c:idx val="190"/>
        <c:spPr>
          <a:solidFill>
            <a:schemeClr val="accent1"/>
          </a:solidFill>
          <a:ln w="28575" cap="rnd">
            <a:solidFill>
              <a:schemeClr val="accent1"/>
            </a:solidFill>
            <a:round/>
          </a:ln>
          <a:effectLst/>
        </c:spPr>
        <c:marker>
          <c:symbol val="none"/>
        </c:marker>
      </c:pivotFmt>
      <c:pivotFmt>
        <c:idx val="191"/>
        <c:spPr>
          <a:solidFill>
            <a:schemeClr val="accent1"/>
          </a:solidFill>
          <a:ln w="28575" cap="rnd">
            <a:solidFill>
              <a:schemeClr val="accent1"/>
            </a:solidFill>
            <a:round/>
          </a:ln>
          <a:effectLst/>
        </c:spPr>
        <c:marker>
          <c:symbol val="none"/>
        </c:marker>
      </c:pivotFmt>
      <c:pivotFmt>
        <c:idx val="192"/>
        <c:spPr>
          <a:solidFill>
            <a:schemeClr val="accent1"/>
          </a:solidFill>
          <a:ln w="28575" cap="rnd">
            <a:solidFill>
              <a:schemeClr val="accent1"/>
            </a:solidFill>
            <a:round/>
          </a:ln>
          <a:effectLst/>
        </c:spPr>
        <c:marker>
          <c:symbol val="none"/>
        </c:marker>
      </c:pivotFmt>
      <c:pivotFmt>
        <c:idx val="193"/>
        <c:spPr>
          <a:solidFill>
            <a:schemeClr val="accent1"/>
          </a:solidFill>
          <a:ln w="28575" cap="rnd">
            <a:solidFill>
              <a:schemeClr val="accent1"/>
            </a:solidFill>
            <a:round/>
          </a:ln>
          <a:effectLst/>
        </c:spPr>
        <c:marker>
          <c:symbol val="none"/>
        </c:marker>
      </c:pivotFmt>
      <c:pivotFmt>
        <c:idx val="194"/>
        <c:spPr>
          <a:solidFill>
            <a:schemeClr val="accent1"/>
          </a:solidFill>
          <a:ln w="28575" cap="rnd">
            <a:solidFill>
              <a:schemeClr val="accent1"/>
            </a:solidFill>
            <a:round/>
          </a:ln>
          <a:effectLst/>
        </c:spPr>
        <c:marker>
          <c:symbol val="none"/>
        </c:marker>
      </c:pivotFmt>
      <c:pivotFmt>
        <c:idx val="195"/>
        <c:spPr>
          <a:solidFill>
            <a:schemeClr val="accent1"/>
          </a:solidFill>
          <a:ln w="28575" cap="rnd">
            <a:solidFill>
              <a:schemeClr val="accent1"/>
            </a:solidFill>
            <a:round/>
          </a:ln>
          <a:effectLst/>
        </c:spPr>
        <c:marker>
          <c:symbol val="none"/>
        </c:marker>
      </c:pivotFmt>
      <c:pivotFmt>
        <c:idx val="196"/>
        <c:spPr>
          <a:solidFill>
            <a:schemeClr val="accent1"/>
          </a:solidFill>
          <a:ln w="28575" cap="rnd">
            <a:solidFill>
              <a:schemeClr val="accent1"/>
            </a:solidFill>
            <a:round/>
          </a:ln>
          <a:effectLst/>
        </c:spPr>
        <c:marker>
          <c:symbol val="none"/>
        </c:marker>
      </c:pivotFmt>
      <c:pivotFmt>
        <c:idx val="197"/>
        <c:spPr>
          <a:solidFill>
            <a:schemeClr val="accent1"/>
          </a:solidFill>
          <a:ln w="28575" cap="rnd">
            <a:solidFill>
              <a:schemeClr val="accent1"/>
            </a:solidFill>
            <a:round/>
          </a:ln>
          <a:effectLst/>
        </c:spPr>
        <c:marker>
          <c:symbol val="none"/>
        </c:marker>
      </c:pivotFmt>
      <c:pivotFmt>
        <c:idx val="198"/>
        <c:spPr>
          <a:solidFill>
            <a:schemeClr val="accent1"/>
          </a:solidFill>
          <a:ln w="28575" cap="rnd">
            <a:solidFill>
              <a:schemeClr val="accent1"/>
            </a:solidFill>
            <a:round/>
          </a:ln>
          <a:effectLst/>
        </c:spPr>
        <c:marker>
          <c:symbol val="none"/>
        </c:marker>
      </c:pivotFmt>
      <c:pivotFmt>
        <c:idx val="199"/>
        <c:spPr>
          <a:solidFill>
            <a:schemeClr val="accent1"/>
          </a:solidFill>
          <a:ln w="28575" cap="rnd">
            <a:solidFill>
              <a:schemeClr val="accent1"/>
            </a:solidFill>
            <a:round/>
          </a:ln>
          <a:effectLst/>
        </c:spPr>
        <c:marker>
          <c:symbol val="none"/>
        </c:marker>
      </c:pivotFmt>
      <c:pivotFmt>
        <c:idx val="200"/>
        <c:spPr>
          <a:solidFill>
            <a:schemeClr val="accent1"/>
          </a:solidFill>
          <a:ln w="28575" cap="rnd">
            <a:solidFill>
              <a:schemeClr val="accent1"/>
            </a:solidFill>
            <a:round/>
          </a:ln>
          <a:effectLst/>
        </c:spPr>
        <c:marker>
          <c:symbol val="none"/>
        </c:marker>
      </c:pivotFmt>
      <c:pivotFmt>
        <c:idx val="201"/>
        <c:spPr>
          <a:solidFill>
            <a:schemeClr val="accent1"/>
          </a:solidFill>
          <a:ln w="28575" cap="rnd">
            <a:solidFill>
              <a:schemeClr val="accent1"/>
            </a:solidFill>
            <a:round/>
          </a:ln>
          <a:effectLst/>
        </c:spPr>
        <c:marker>
          <c:symbol val="none"/>
        </c:marker>
      </c:pivotFmt>
      <c:pivotFmt>
        <c:idx val="202"/>
        <c:spPr>
          <a:solidFill>
            <a:schemeClr val="accent1"/>
          </a:solidFill>
          <a:ln w="28575" cap="rnd">
            <a:solidFill>
              <a:schemeClr val="accent1"/>
            </a:solidFill>
            <a:round/>
          </a:ln>
          <a:effectLst/>
        </c:spPr>
        <c:marker>
          <c:symbol val="none"/>
        </c:marker>
      </c:pivotFmt>
      <c:pivotFmt>
        <c:idx val="203"/>
        <c:spPr>
          <a:solidFill>
            <a:schemeClr val="accent1"/>
          </a:solidFill>
          <a:ln w="28575" cap="rnd">
            <a:solidFill>
              <a:schemeClr val="accent1"/>
            </a:solidFill>
            <a:round/>
          </a:ln>
          <a:effectLst/>
        </c:spPr>
        <c:marker>
          <c:symbol val="none"/>
        </c:marker>
      </c:pivotFmt>
      <c:pivotFmt>
        <c:idx val="204"/>
        <c:spPr>
          <a:solidFill>
            <a:schemeClr val="accent1"/>
          </a:solidFill>
          <a:ln w="28575" cap="rnd">
            <a:solidFill>
              <a:schemeClr val="accent1"/>
            </a:solidFill>
            <a:round/>
          </a:ln>
          <a:effectLst/>
        </c:spPr>
        <c:marker>
          <c:symbol val="none"/>
        </c:marker>
      </c:pivotFmt>
      <c:pivotFmt>
        <c:idx val="205"/>
        <c:spPr>
          <a:solidFill>
            <a:schemeClr val="accent1"/>
          </a:solidFill>
          <a:ln w="28575" cap="rnd">
            <a:solidFill>
              <a:schemeClr val="accent1"/>
            </a:solidFill>
            <a:round/>
          </a:ln>
          <a:effectLst/>
        </c:spPr>
        <c:marker>
          <c:symbol val="none"/>
        </c:marker>
      </c:pivotFmt>
      <c:pivotFmt>
        <c:idx val="206"/>
        <c:spPr>
          <a:solidFill>
            <a:schemeClr val="accent1"/>
          </a:solidFill>
          <a:ln w="28575" cap="rnd">
            <a:solidFill>
              <a:schemeClr val="accent1"/>
            </a:solidFill>
            <a:round/>
          </a:ln>
          <a:effectLst/>
        </c:spPr>
        <c:marker>
          <c:symbol val="none"/>
        </c:marker>
      </c:pivotFmt>
      <c:pivotFmt>
        <c:idx val="207"/>
        <c:spPr>
          <a:solidFill>
            <a:schemeClr val="accent1"/>
          </a:solidFill>
          <a:ln w="28575" cap="rnd">
            <a:solidFill>
              <a:schemeClr val="accent1"/>
            </a:solidFill>
            <a:round/>
          </a:ln>
          <a:effectLst/>
        </c:spPr>
        <c:marker>
          <c:symbol val="none"/>
        </c:marker>
      </c:pivotFmt>
      <c:pivotFmt>
        <c:idx val="208"/>
        <c:spPr>
          <a:solidFill>
            <a:schemeClr val="accent1"/>
          </a:solidFill>
          <a:ln w="28575" cap="rnd">
            <a:solidFill>
              <a:schemeClr val="accent1"/>
            </a:solidFill>
            <a:round/>
          </a:ln>
          <a:effectLst/>
        </c:spPr>
        <c:marker>
          <c:symbol val="none"/>
        </c:marker>
      </c:pivotFmt>
      <c:pivotFmt>
        <c:idx val="209"/>
        <c:spPr>
          <a:solidFill>
            <a:schemeClr val="accent1"/>
          </a:solidFill>
          <a:ln w="28575" cap="rnd">
            <a:solidFill>
              <a:schemeClr val="accent1"/>
            </a:solidFill>
            <a:round/>
          </a:ln>
          <a:effectLst/>
        </c:spPr>
        <c:marker>
          <c:symbol val="none"/>
        </c:marker>
      </c:pivotFmt>
      <c:pivotFmt>
        <c:idx val="210"/>
        <c:spPr>
          <a:solidFill>
            <a:schemeClr val="accent1"/>
          </a:solidFill>
          <a:ln w="28575" cap="rnd">
            <a:solidFill>
              <a:schemeClr val="accent1"/>
            </a:solidFill>
            <a:round/>
          </a:ln>
          <a:effectLst/>
        </c:spPr>
        <c:marker>
          <c:symbol val="none"/>
        </c:marker>
      </c:pivotFmt>
      <c:pivotFmt>
        <c:idx val="211"/>
        <c:spPr>
          <a:solidFill>
            <a:schemeClr val="accent1"/>
          </a:solidFill>
          <a:ln w="28575" cap="rnd">
            <a:solidFill>
              <a:schemeClr val="accent1"/>
            </a:solidFill>
            <a:round/>
          </a:ln>
          <a:effectLst/>
        </c:spPr>
        <c:marker>
          <c:symbol val="none"/>
        </c:marker>
      </c:pivotFmt>
      <c:pivotFmt>
        <c:idx val="212"/>
        <c:spPr>
          <a:solidFill>
            <a:schemeClr val="accent1"/>
          </a:solidFill>
          <a:ln w="28575" cap="rnd">
            <a:solidFill>
              <a:schemeClr val="accent1"/>
            </a:solidFill>
            <a:round/>
          </a:ln>
          <a:effectLst/>
        </c:spPr>
        <c:marker>
          <c:symbol val="none"/>
        </c:marker>
      </c:pivotFmt>
      <c:pivotFmt>
        <c:idx val="213"/>
        <c:spPr>
          <a:solidFill>
            <a:schemeClr val="accent1"/>
          </a:solidFill>
          <a:ln w="28575" cap="rnd">
            <a:solidFill>
              <a:schemeClr val="accent1"/>
            </a:solidFill>
            <a:round/>
          </a:ln>
          <a:effectLst/>
        </c:spPr>
        <c:marker>
          <c:symbol val="none"/>
        </c:marker>
      </c:pivotFmt>
      <c:pivotFmt>
        <c:idx val="214"/>
        <c:spPr>
          <a:solidFill>
            <a:schemeClr val="accent1"/>
          </a:solidFill>
          <a:ln w="28575" cap="rnd">
            <a:solidFill>
              <a:schemeClr val="accent1"/>
            </a:solidFill>
            <a:round/>
          </a:ln>
          <a:effectLst/>
        </c:spPr>
        <c:marker>
          <c:symbol val="none"/>
        </c:marker>
      </c:pivotFmt>
      <c:pivotFmt>
        <c:idx val="215"/>
        <c:spPr>
          <a:solidFill>
            <a:schemeClr val="accent1"/>
          </a:solidFill>
          <a:ln w="28575" cap="rnd">
            <a:solidFill>
              <a:schemeClr val="accent1"/>
            </a:solidFill>
            <a:round/>
          </a:ln>
          <a:effectLst/>
        </c:spPr>
        <c:marker>
          <c:symbol val="none"/>
        </c:marker>
      </c:pivotFmt>
      <c:pivotFmt>
        <c:idx val="216"/>
        <c:spPr>
          <a:solidFill>
            <a:schemeClr val="accent1"/>
          </a:solidFill>
          <a:ln w="28575" cap="rnd">
            <a:solidFill>
              <a:schemeClr val="accent1"/>
            </a:solidFill>
            <a:round/>
          </a:ln>
          <a:effectLst/>
        </c:spPr>
        <c:marker>
          <c:symbol val="none"/>
        </c:marker>
      </c:pivotFmt>
      <c:pivotFmt>
        <c:idx val="217"/>
        <c:spPr>
          <a:solidFill>
            <a:schemeClr val="accent1"/>
          </a:solidFill>
          <a:ln w="28575" cap="rnd">
            <a:solidFill>
              <a:schemeClr val="accent1"/>
            </a:solidFill>
            <a:round/>
          </a:ln>
          <a:effectLst/>
        </c:spPr>
        <c:marker>
          <c:symbol val="none"/>
        </c:marker>
      </c:pivotFmt>
      <c:pivotFmt>
        <c:idx val="218"/>
        <c:spPr>
          <a:solidFill>
            <a:schemeClr val="accent1"/>
          </a:solidFill>
          <a:ln w="28575" cap="rnd">
            <a:solidFill>
              <a:schemeClr val="accent1"/>
            </a:solidFill>
            <a:round/>
          </a:ln>
          <a:effectLst/>
        </c:spPr>
        <c:marker>
          <c:symbol val="none"/>
        </c:marker>
      </c:pivotFmt>
      <c:pivotFmt>
        <c:idx val="219"/>
        <c:spPr>
          <a:solidFill>
            <a:schemeClr val="accent1"/>
          </a:solidFill>
          <a:ln w="28575" cap="rnd">
            <a:solidFill>
              <a:schemeClr val="accent1"/>
            </a:solidFill>
            <a:round/>
          </a:ln>
          <a:effectLst/>
        </c:spPr>
        <c:marker>
          <c:symbol val="none"/>
        </c:marker>
      </c:pivotFmt>
      <c:pivotFmt>
        <c:idx val="220"/>
        <c:spPr>
          <a:solidFill>
            <a:schemeClr val="accent1"/>
          </a:solidFill>
          <a:ln w="28575" cap="rnd">
            <a:solidFill>
              <a:schemeClr val="accent1"/>
            </a:solidFill>
            <a:round/>
          </a:ln>
          <a:effectLst/>
        </c:spPr>
        <c:marker>
          <c:symbol val="none"/>
        </c:marker>
      </c:pivotFmt>
      <c:pivotFmt>
        <c:idx val="221"/>
        <c:spPr>
          <a:solidFill>
            <a:schemeClr val="accent1"/>
          </a:solidFill>
          <a:ln w="28575" cap="rnd">
            <a:solidFill>
              <a:schemeClr val="accent1"/>
            </a:solidFill>
            <a:round/>
          </a:ln>
          <a:effectLst/>
        </c:spPr>
        <c:marker>
          <c:symbol val="none"/>
        </c:marker>
      </c:pivotFmt>
      <c:pivotFmt>
        <c:idx val="222"/>
        <c:spPr>
          <a:solidFill>
            <a:schemeClr val="accent1"/>
          </a:solidFill>
          <a:ln w="28575" cap="rnd">
            <a:solidFill>
              <a:schemeClr val="accent1"/>
            </a:solidFill>
            <a:round/>
          </a:ln>
          <a:effectLst/>
        </c:spPr>
        <c:marker>
          <c:symbol val="none"/>
        </c:marker>
      </c:pivotFmt>
      <c:pivotFmt>
        <c:idx val="223"/>
        <c:spPr>
          <a:solidFill>
            <a:schemeClr val="accent1"/>
          </a:solidFill>
          <a:ln w="28575" cap="rnd">
            <a:solidFill>
              <a:schemeClr val="accent1"/>
            </a:solidFill>
            <a:round/>
          </a:ln>
          <a:effectLst/>
        </c:spPr>
        <c:marker>
          <c:symbol val="none"/>
        </c:marker>
      </c:pivotFmt>
      <c:pivotFmt>
        <c:idx val="224"/>
        <c:spPr>
          <a:solidFill>
            <a:schemeClr val="accent1"/>
          </a:solidFill>
          <a:ln w="28575" cap="rnd">
            <a:solidFill>
              <a:schemeClr val="accent1"/>
            </a:solidFill>
            <a:round/>
          </a:ln>
          <a:effectLst/>
        </c:spPr>
        <c:marker>
          <c:symbol val="none"/>
        </c:marker>
      </c:pivotFmt>
      <c:pivotFmt>
        <c:idx val="225"/>
        <c:spPr>
          <a:solidFill>
            <a:schemeClr val="accent1"/>
          </a:solidFill>
          <a:ln w="28575" cap="rnd">
            <a:solidFill>
              <a:schemeClr val="accent1"/>
            </a:solidFill>
            <a:round/>
          </a:ln>
          <a:effectLst/>
        </c:spPr>
        <c:marker>
          <c:symbol val="none"/>
        </c:marker>
      </c:pivotFmt>
      <c:pivotFmt>
        <c:idx val="226"/>
        <c:spPr>
          <a:solidFill>
            <a:schemeClr val="accent1"/>
          </a:solidFill>
          <a:ln w="28575" cap="rnd">
            <a:solidFill>
              <a:schemeClr val="accent1"/>
            </a:solidFill>
            <a:round/>
          </a:ln>
          <a:effectLst/>
        </c:spPr>
        <c:marker>
          <c:symbol val="none"/>
        </c:marker>
      </c:pivotFmt>
      <c:pivotFmt>
        <c:idx val="227"/>
        <c:spPr>
          <a:solidFill>
            <a:schemeClr val="accent1"/>
          </a:solidFill>
          <a:ln w="28575" cap="rnd">
            <a:solidFill>
              <a:schemeClr val="accent1"/>
            </a:solidFill>
            <a:round/>
          </a:ln>
          <a:effectLst/>
        </c:spPr>
        <c:marker>
          <c:symbol val="none"/>
        </c:marker>
      </c:pivotFmt>
      <c:pivotFmt>
        <c:idx val="228"/>
        <c:spPr>
          <a:solidFill>
            <a:schemeClr val="accent1"/>
          </a:solidFill>
          <a:ln w="28575" cap="rnd">
            <a:solidFill>
              <a:schemeClr val="accent1"/>
            </a:solidFill>
            <a:round/>
          </a:ln>
          <a:effectLst/>
        </c:spPr>
        <c:marker>
          <c:symbol val="none"/>
        </c:marker>
      </c:pivotFmt>
      <c:pivotFmt>
        <c:idx val="229"/>
        <c:spPr>
          <a:solidFill>
            <a:schemeClr val="accent1"/>
          </a:solidFill>
          <a:ln w="28575" cap="rnd">
            <a:solidFill>
              <a:schemeClr val="accent1"/>
            </a:solidFill>
            <a:round/>
          </a:ln>
          <a:effectLst/>
        </c:spPr>
        <c:marker>
          <c:symbol val="none"/>
        </c:marker>
      </c:pivotFmt>
      <c:pivotFmt>
        <c:idx val="230"/>
        <c:spPr>
          <a:solidFill>
            <a:schemeClr val="accent1"/>
          </a:solidFill>
          <a:ln w="28575" cap="rnd">
            <a:solidFill>
              <a:schemeClr val="accent1"/>
            </a:solidFill>
            <a:round/>
          </a:ln>
          <a:effectLst/>
        </c:spPr>
        <c:marker>
          <c:symbol val="none"/>
        </c:marker>
      </c:pivotFmt>
      <c:pivotFmt>
        <c:idx val="231"/>
        <c:spPr>
          <a:solidFill>
            <a:schemeClr val="accent1"/>
          </a:solidFill>
          <a:ln w="28575" cap="rnd">
            <a:solidFill>
              <a:schemeClr val="accent1"/>
            </a:solidFill>
            <a:round/>
          </a:ln>
          <a:effectLst/>
        </c:spPr>
        <c:marker>
          <c:symbol val="none"/>
        </c:marker>
      </c:pivotFmt>
      <c:pivotFmt>
        <c:idx val="232"/>
        <c:spPr>
          <a:solidFill>
            <a:schemeClr val="accent1"/>
          </a:solidFill>
          <a:ln w="28575" cap="rnd">
            <a:solidFill>
              <a:schemeClr val="accent1"/>
            </a:solidFill>
            <a:round/>
          </a:ln>
          <a:effectLst/>
        </c:spPr>
        <c:marker>
          <c:symbol val="none"/>
        </c:marker>
      </c:pivotFmt>
      <c:pivotFmt>
        <c:idx val="233"/>
        <c:spPr>
          <a:solidFill>
            <a:schemeClr val="accent1"/>
          </a:solidFill>
          <a:ln w="28575" cap="rnd">
            <a:solidFill>
              <a:schemeClr val="accent1"/>
            </a:solidFill>
            <a:round/>
          </a:ln>
          <a:effectLst/>
        </c:spPr>
        <c:marker>
          <c:symbol val="none"/>
        </c:marker>
      </c:pivotFmt>
      <c:pivotFmt>
        <c:idx val="234"/>
        <c:spPr>
          <a:solidFill>
            <a:schemeClr val="accent1"/>
          </a:solidFill>
          <a:ln w="28575" cap="rnd">
            <a:solidFill>
              <a:schemeClr val="accent1"/>
            </a:solidFill>
            <a:round/>
          </a:ln>
          <a:effectLst/>
        </c:spPr>
        <c:marker>
          <c:symbol val="none"/>
        </c:marker>
      </c:pivotFmt>
      <c:pivotFmt>
        <c:idx val="235"/>
        <c:spPr>
          <a:solidFill>
            <a:schemeClr val="accent1"/>
          </a:solidFill>
          <a:ln w="28575" cap="rnd">
            <a:solidFill>
              <a:schemeClr val="accent1"/>
            </a:solidFill>
            <a:round/>
          </a:ln>
          <a:effectLst/>
        </c:spPr>
        <c:marker>
          <c:symbol val="none"/>
        </c:marker>
      </c:pivotFmt>
      <c:pivotFmt>
        <c:idx val="236"/>
        <c:spPr>
          <a:solidFill>
            <a:schemeClr val="accent1"/>
          </a:solidFill>
          <a:ln w="28575" cap="rnd">
            <a:solidFill>
              <a:schemeClr val="accent1"/>
            </a:solidFill>
            <a:round/>
          </a:ln>
          <a:effectLst/>
        </c:spPr>
        <c:marker>
          <c:symbol val="none"/>
        </c:marker>
      </c:pivotFmt>
      <c:pivotFmt>
        <c:idx val="237"/>
        <c:spPr>
          <a:solidFill>
            <a:schemeClr val="accent1"/>
          </a:solidFill>
          <a:ln w="28575" cap="rnd">
            <a:solidFill>
              <a:schemeClr val="accent1"/>
            </a:solidFill>
            <a:round/>
          </a:ln>
          <a:effectLst/>
        </c:spPr>
        <c:marker>
          <c:symbol val="none"/>
        </c:marker>
      </c:pivotFmt>
      <c:pivotFmt>
        <c:idx val="238"/>
        <c:spPr>
          <a:solidFill>
            <a:schemeClr val="accent1"/>
          </a:solidFill>
          <a:ln w="28575" cap="rnd">
            <a:solidFill>
              <a:schemeClr val="accent1"/>
            </a:solidFill>
            <a:round/>
          </a:ln>
          <a:effectLst/>
        </c:spPr>
        <c:marker>
          <c:symbol val="none"/>
        </c:marker>
      </c:pivotFmt>
      <c:pivotFmt>
        <c:idx val="239"/>
        <c:spPr>
          <a:solidFill>
            <a:schemeClr val="accent1"/>
          </a:solidFill>
          <a:ln w="28575" cap="rnd">
            <a:solidFill>
              <a:schemeClr val="accent1"/>
            </a:solidFill>
            <a:round/>
          </a:ln>
          <a:effectLst/>
        </c:spPr>
        <c:marker>
          <c:symbol val="none"/>
        </c:marker>
      </c:pivotFmt>
      <c:pivotFmt>
        <c:idx val="240"/>
        <c:spPr>
          <a:solidFill>
            <a:schemeClr val="accent1"/>
          </a:solidFill>
          <a:ln w="28575" cap="rnd">
            <a:solidFill>
              <a:schemeClr val="accent1"/>
            </a:solidFill>
            <a:round/>
          </a:ln>
          <a:effectLst/>
        </c:spPr>
        <c:marker>
          <c:symbol val="none"/>
        </c:marker>
      </c:pivotFmt>
      <c:pivotFmt>
        <c:idx val="241"/>
        <c:spPr>
          <a:solidFill>
            <a:schemeClr val="accent1"/>
          </a:solidFill>
          <a:ln w="28575" cap="rnd">
            <a:solidFill>
              <a:schemeClr val="accent1"/>
            </a:solidFill>
            <a:round/>
          </a:ln>
          <a:effectLst/>
        </c:spPr>
        <c:marker>
          <c:symbol val="none"/>
        </c:marker>
      </c:pivotFmt>
      <c:pivotFmt>
        <c:idx val="242"/>
        <c:spPr>
          <a:solidFill>
            <a:schemeClr val="accent1"/>
          </a:solidFill>
          <a:ln w="28575" cap="rnd">
            <a:solidFill>
              <a:schemeClr val="accent1"/>
            </a:solidFill>
            <a:round/>
          </a:ln>
          <a:effectLst/>
        </c:spPr>
        <c:marker>
          <c:symbol val="none"/>
        </c:marker>
      </c:pivotFmt>
      <c:pivotFmt>
        <c:idx val="243"/>
        <c:spPr>
          <a:solidFill>
            <a:schemeClr val="accent1"/>
          </a:solidFill>
          <a:ln w="28575" cap="rnd">
            <a:solidFill>
              <a:schemeClr val="accent1"/>
            </a:solidFill>
            <a:round/>
          </a:ln>
          <a:effectLst/>
        </c:spPr>
        <c:marker>
          <c:symbol val="none"/>
        </c:marker>
      </c:pivotFmt>
      <c:pivotFmt>
        <c:idx val="244"/>
        <c:spPr>
          <a:solidFill>
            <a:schemeClr val="accent1"/>
          </a:solidFill>
          <a:ln w="28575" cap="rnd">
            <a:solidFill>
              <a:schemeClr val="accent1"/>
            </a:solidFill>
            <a:round/>
          </a:ln>
          <a:effectLst/>
        </c:spPr>
        <c:marker>
          <c:symbol val="none"/>
        </c:marker>
      </c:pivotFmt>
      <c:pivotFmt>
        <c:idx val="245"/>
        <c:spPr>
          <a:solidFill>
            <a:schemeClr val="accent1"/>
          </a:solidFill>
          <a:ln w="28575" cap="rnd">
            <a:solidFill>
              <a:schemeClr val="accent1"/>
            </a:solidFill>
            <a:round/>
          </a:ln>
          <a:effectLst/>
        </c:spPr>
        <c:marker>
          <c:symbol val="none"/>
        </c:marker>
      </c:pivotFmt>
      <c:pivotFmt>
        <c:idx val="246"/>
        <c:spPr>
          <a:solidFill>
            <a:schemeClr val="accent1"/>
          </a:solidFill>
          <a:ln w="28575" cap="rnd">
            <a:solidFill>
              <a:schemeClr val="accent1"/>
            </a:solidFill>
            <a:round/>
          </a:ln>
          <a:effectLst/>
        </c:spPr>
        <c:marker>
          <c:symbol val="none"/>
        </c:marker>
      </c:pivotFmt>
      <c:pivotFmt>
        <c:idx val="247"/>
        <c:spPr>
          <a:solidFill>
            <a:schemeClr val="accent1"/>
          </a:solidFill>
          <a:ln w="28575" cap="rnd">
            <a:solidFill>
              <a:schemeClr val="accent1"/>
            </a:solidFill>
            <a:round/>
          </a:ln>
          <a:effectLst/>
        </c:spPr>
        <c:marker>
          <c:symbol val="none"/>
        </c:marker>
      </c:pivotFmt>
      <c:pivotFmt>
        <c:idx val="248"/>
        <c:spPr>
          <a:solidFill>
            <a:schemeClr val="accent1"/>
          </a:solidFill>
          <a:ln w="28575" cap="rnd">
            <a:solidFill>
              <a:schemeClr val="accent1"/>
            </a:solidFill>
            <a:round/>
          </a:ln>
          <a:effectLst/>
        </c:spPr>
        <c:marker>
          <c:symbol val="none"/>
        </c:marker>
      </c:pivotFmt>
      <c:pivotFmt>
        <c:idx val="249"/>
        <c:spPr>
          <a:solidFill>
            <a:schemeClr val="accent1"/>
          </a:solidFill>
          <a:ln w="28575" cap="rnd">
            <a:solidFill>
              <a:schemeClr val="accent1"/>
            </a:solidFill>
            <a:round/>
          </a:ln>
          <a:effectLst/>
        </c:spPr>
        <c:marker>
          <c:symbol val="none"/>
        </c:marker>
      </c:pivotFmt>
      <c:pivotFmt>
        <c:idx val="250"/>
        <c:spPr>
          <a:solidFill>
            <a:schemeClr val="accent1"/>
          </a:solidFill>
          <a:ln w="28575" cap="rnd">
            <a:solidFill>
              <a:schemeClr val="accent1"/>
            </a:solidFill>
            <a:round/>
          </a:ln>
          <a:effectLst/>
        </c:spPr>
        <c:marker>
          <c:symbol val="none"/>
        </c:marker>
      </c:pivotFmt>
      <c:pivotFmt>
        <c:idx val="251"/>
        <c:spPr>
          <a:solidFill>
            <a:schemeClr val="accent1"/>
          </a:solidFill>
          <a:ln w="28575" cap="rnd">
            <a:solidFill>
              <a:schemeClr val="accent1"/>
            </a:solidFill>
            <a:round/>
          </a:ln>
          <a:effectLst/>
        </c:spPr>
        <c:marker>
          <c:symbol val="none"/>
        </c:marker>
      </c:pivotFmt>
      <c:pivotFmt>
        <c:idx val="252"/>
        <c:spPr>
          <a:solidFill>
            <a:schemeClr val="accent1"/>
          </a:solidFill>
          <a:ln w="28575" cap="rnd">
            <a:solidFill>
              <a:schemeClr val="accent1"/>
            </a:solidFill>
            <a:round/>
          </a:ln>
          <a:effectLst/>
        </c:spPr>
        <c:marker>
          <c:symbol val="none"/>
        </c:marker>
      </c:pivotFmt>
      <c:pivotFmt>
        <c:idx val="253"/>
        <c:spPr>
          <a:solidFill>
            <a:schemeClr val="accent1"/>
          </a:solidFill>
          <a:ln w="28575" cap="rnd">
            <a:solidFill>
              <a:schemeClr val="accent1"/>
            </a:solidFill>
            <a:round/>
          </a:ln>
          <a:effectLst/>
        </c:spPr>
        <c:marker>
          <c:symbol val="none"/>
        </c:marker>
      </c:pivotFmt>
      <c:pivotFmt>
        <c:idx val="254"/>
        <c:spPr>
          <a:solidFill>
            <a:schemeClr val="accent1"/>
          </a:solidFill>
          <a:ln w="28575" cap="rnd">
            <a:solidFill>
              <a:schemeClr val="accent1"/>
            </a:solidFill>
            <a:round/>
          </a:ln>
          <a:effectLst/>
        </c:spPr>
        <c:marker>
          <c:symbol val="none"/>
        </c:marker>
      </c:pivotFmt>
      <c:pivotFmt>
        <c:idx val="255"/>
        <c:spPr>
          <a:solidFill>
            <a:schemeClr val="accent1"/>
          </a:solidFill>
          <a:ln w="28575" cap="rnd">
            <a:solidFill>
              <a:schemeClr val="accent1"/>
            </a:solidFill>
            <a:round/>
          </a:ln>
          <a:effectLst/>
        </c:spPr>
        <c:marker>
          <c:symbol val="none"/>
        </c:marker>
      </c:pivotFmt>
      <c:pivotFmt>
        <c:idx val="256"/>
        <c:spPr>
          <a:solidFill>
            <a:schemeClr val="accent1"/>
          </a:solidFill>
          <a:ln w="28575" cap="rnd">
            <a:solidFill>
              <a:schemeClr val="accent1"/>
            </a:solidFill>
            <a:round/>
          </a:ln>
          <a:effectLst/>
        </c:spPr>
        <c:marker>
          <c:symbol val="none"/>
        </c:marker>
      </c:pivotFmt>
      <c:pivotFmt>
        <c:idx val="257"/>
        <c:spPr>
          <a:solidFill>
            <a:schemeClr val="accent1"/>
          </a:solidFill>
          <a:ln w="28575" cap="rnd">
            <a:solidFill>
              <a:schemeClr val="accent1"/>
            </a:solidFill>
            <a:round/>
          </a:ln>
          <a:effectLst/>
        </c:spPr>
        <c:marker>
          <c:symbol val="none"/>
        </c:marker>
      </c:pivotFmt>
      <c:pivotFmt>
        <c:idx val="258"/>
        <c:spPr>
          <a:solidFill>
            <a:schemeClr val="accent1"/>
          </a:solidFill>
          <a:ln w="28575" cap="rnd">
            <a:solidFill>
              <a:schemeClr val="accent1"/>
            </a:solidFill>
            <a:round/>
          </a:ln>
          <a:effectLst/>
        </c:spPr>
        <c:marker>
          <c:symbol val="none"/>
        </c:marker>
      </c:pivotFmt>
      <c:pivotFmt>
        <c:idx val="259"/>
        <c:spPr>
          <a:solidFill>
            <a:schemeClr val="accent1"/>
          </a:solidFill>
          <a:ln w="28575" cap="rnd">
            <a:solidFill>
              <a:schemeClr val="accent1"/>
            </a:solidFill>
            <a:round/>
          </a:ln>
          <a:effectLst/>
        </c:spPr>
        <c:marker>
          <c:symbol val="none"/>
        </c:marker>
      </c:pivotFmt>
      <c:pivotFmt>
        <c:idx val="260"/>
        <c:spPr>
          <a:solidFill>
            <a:schemeClr val="accent1"/>
          </a:solidFill>
          <a:ln w="28575" cap="rnd">
            <a:solidFill>
              <a:schemeClr val="accent1"/>
            </a:solidFill>
            <a:round/>
          </a:ln>
          <a:effectLst/>
        </c:spPr>
        <c:marker>
          <c:symbol val="none"/>
        </c:marker>
      </c:pivotFmt>
      <c:pivotFmt>
        <c:idx val="261"/>
        <c:spPr>
          <a:solidFill>
            <a:schemeClr val="accent1"/>
          </a:solidFill>
          <a:ln w="28575" cap="rnd">
            <a:solidFill>
              <a:schemeClr val="accent1"/>
            </a:solidFill>
            <a:round/>
          </a:ln>
          <a:effectLst/>
        </c:spPr>
        <c:marker>
          <c:symbol val="none"/>
        </c:marker>
      </c:pivotFmt>
      <c:pivotFmt>
        <c:idx val="262"/>
        <c:spPr>
          <a:solidFill>
            <a:schemeClr val="accent1"/>
          </a:solidFill>
          <a:ln w="28575" cap="rnd">
            <a:solidFill>
              <a:schemeClr val="accent1"/>
            </a:solidFill>
            <a:round/>
          </a:ln>
          <a:effectLst/>
        </c:spPr>
        <c:marker>
          <c:symbol val="none"/>
        </c:marker>
      </c:pivotFmt>
      <c:pivotFmt>
        <c:idx val="263"/>
        <c:spPr>
          <a:solidFill>
            <a:schemeClr val="accent1"/>
          </a:solidFill>
          <a:ln w="28575" cap="rnd">
            <a:solidFill>
              <a:schemeClr val="accent1"/>
            </a:solidFill>
            <a:round/>
          </a:ln>
          <a:effectLst/>
        </c:spPr>
        <c:marker>
          <c:symbol val="none"/>
        </c:marker>
      </c:pivotFmt>
      <c:pivotFmt>
        <c:idx val="264"/>
        <c:spPr>
          <a:solidFill>
            <a:schemeClr val="accent1"/>
          </a:solidFill>
          <a:ln w="28575" cap="rnd">
            <a:solidFill>
              <a:schemeClr val="accent1"/>
            </a:solidFill>
            <a:round/>
          </a:ln>
          <a:effectLst/>
        </c:spPr>
        <c:marker>
          <c:symbol val="none"/>
        </c:marker>
      </c:pivotFmt>
      <c:pivotFmt>
        <c:idx val="265"/>
        <c:spPr>
          <a:solidFill>
            <a:schemeClr val="accent1"/>
          </a:solidFill>
          <a:ln w="28575" cap="rnd">
            <a:solidFill>
              <a:schemeClr val="accent1"/>
            </a:solidFill>
            <a:round/>
          </a:ln>
          <a:effectLst/>
        </c:spPr>
        <c:marker>
          <c:symbol val="none"/>
        </c:marker>
      </c:pivotFmt>
      <c:pivotFmt>
        <c:idx val="266"/>
        <c:spPr>
          <a:solidFill>
            <a:schemeClr val="accent1"/>
          </a:solidFill>
          <a:ln w="28575" cap="rnd">
            <a:solidFill>
              <a:schemeClr val="accent1"/>
            </a:solidFill>
            <a:round/>
          </a:ln>
          <a:effectLst/>
        </c:spPr>
        <c:marker>
          <c:symbol val="none"/>
        </c:marker>
      </c:pivotFmt>
      <c:pivotFmt>
        <c:idx val="267"/>
        <c:spPr>
          <a:solidFill>
            <a:schemeClr val="accent1"/>
          </a:solidFill>
          <a:ln w="28575" cap="rnd">
            <a:solidFill>
              <a:schemeClr val="accent1"/>
            </a:solidFill>
            <a:round/>
          </a:ln>
          <a:effectLst/>
        </c:spPr>
        <c:marker>
          <c:symbol val="none"/>
        </c:marker>
      </c:pivotFmt>
      <c:pivotFmt>
        <c:idx val="268"/>
        <c:spPr>
          <a:solidFill>
            <a:schemeClr val="accent1"/>
          </a:solidFill>
          <a:ln w="28575" cap="rnd">
            <a:solidFill>
              <a:schemeClr val="accent1"/>
            </a:solidFill>
            <a:round/>
          </a:ln>
          <a:effectLst/>
        </c:spPr>
        <c:marker>
          <c:symbol val="none"/>
        </c:marker>
      </c:pivotFmt>
      <c:pivotFmt>
        <c:idx val="269"/>
        <c:spPr>
          <a:solidFill>
            <a:schemeClr val="accent1"/>
          </a:solidFill>
          <a:ln w="28575" cap="rnd">
            <a:solidFill>
              <a:schemeClr val="accent1"/>
            </a:solidFill>
            <a:round/>
          </a:ln>
          <a:effectLst/>
        </c:spPr>
        <c:marker>
          <c:symbol val="none"/>
        </c:marker>
      </c:pivotFmt>
      <c:pivotFmt>
        <c:idx val="270"/>
        <c:spPr>
          <a:solidFill>
            <a:schemeClr val="accent1"/>
          </a:solidFill>
          <a:ln w="28575" cap="rnd">
            <a:solidFill>
              <a:schemeClr val="accent1"/>
            </a:solidFill>
            <a:round/>
          </a:ln>
          <a:effectLst/>
        </c:spPr>
        <c:marker>
          <c:symbol val="none"/>
        </c:marker>
      </c:pivotFmt>
      <c:pivotFmt>
        <c:idx val="271"/>
        <c:spPr>
          <a:solidFill>
            <a:schemeClr val="accent1"/>
          </a:solidFill>
          <a:ln w="28575" cap="rnd">
            <a:solidFill>
              <a:schemeClr val="accent1"/>
            </a:solidFill>
            <a:round/>
          </a:ln>
          <a:effectLst/>
        </c:spPr>
        <c:marker>
          <c:symbol val="none"/>
        </c:marker>
      </c:pivotFmt>
      <c:pivotFmt>
        <c:idx val="272"/>
        <c:spPr>
          <a:solidFill>
            <a:schemeClr val="accent1"/>
          </a:solidFill>
          <a:ln w="28575" cap="rnd">
            <a:solidFill>
              <a:schemeClr val="accent1"/>
            </a:solidFill>
            <a:round/>
          </a:ln>
          <a:effectLst/>
        </c:spPr>
        <c:marker>
          <c:symbol val="none"/>
        </c:marker>
      </c:pivotFmt>
      <c:pivotFmt>
        <c:idx val="273"/>
        <c:spPr>
          <a:solidFill>
            <a:schemeClr val="accent1"/>
          </a:solidFill>
          <a:ln w="28575" cap="rnd">
            <a:solidFill>
              <a:schemeClr val="accent1"/>
            </a:solidFill>
            <a:round/>
          </a:ln>
          <a:effectLst/>
        </c:spPr>
        <c:marker>
          <c:symbol val="none"/>
        </c:marker>
      </c:pivotFmt>
      <c:pivotFmt>
        <c:idx val="274"/>
        <c:spPr>
          <a:solidFill>
            <a:schemeClr val="accent1"/>
          </a:solidFill>
          <a:ln w="28575" cap="rnd">
            <a:solidFill>
              <a:schemeClr val="accent1"/>
            </a:solidFill>
            <a:round/>
          </a:ln>
          <a:effectLst/>
        </c:spPr>
        <c:marker>
          <c:symbol val="none"/>
        </c:marker>
      </c:pivotFmt>
      <c:pivotFmt>
        <c:idx val="275"/>
        <c:spPr>
          <a:solidFill>
            <a:schemeClr val="accent1"/>
          </a:solidFill>
          <a:ln w="28575" cap="rnd">
            <a:solidFill>
              <a:schemeClr val="accent1"/>
            </a:solidFill>
            <a:round/>
          </a:ln>
          <a:effectLst/>
        </c:spPr>
        <c:marker>
          <c:symbol val="none"/>
        </c:marker>
      </c:pivotFmt>
      <c:pivotFmt>
        <c:idx val="276"/>
        <c:spPr>
          <a:solidFill>
            <a:schemeClr val="accent1"/>
          </a:solidFill>
          <a:ln w="28575" cap="rnd">
            <a:solidFill>
              <a:schemeClr val="accent1"/>
            </a:solidFill>
            <a:round/>
          </a:ln>
          <a:effectLst/>
        </c:spPr>
        <c:marker>
          <c:symbol val="none"/>
        </c:marker>
      </c:pivotFmt>
      <c:pivotFmt>
        <c:idx val="277"/>
        <c:spPr>
          <a:solidFill>
            <a:schemeClr val="accent1"/>
          </a:solidFill>
          <a:ln w="28575" cap="rnd">
            <a:solidFill>
              <a:schemeClr val="accent1"/>
            </a:solidFill>
            <a:round/>
          </a:ln>
          <a:effectLst/>
        </c:spPr>
        <c:marker>
          <c:symbol val="none"/>
        </c:marker>
      </c:pivotFmt>
      <c:pivotFmt>
        <c:idx val="278"/>
        <c:spPr>
          <a:solidFill>
            <a:schemeClr val="accent1"/>
          </a:solidFill>
          <a:ln w="28575" cap="rnd">
            <a:solidFill>
              <a:schemeClr val="accent1"/>
            </a:solidFill>
            <a:round/>
          </a:ln>
          <a:effectLst/>
        </c:spPr>
        <c:marker>
          <c:symbol val="none"/>
        </c:marker>
      </c:pivotFmt>
      <c:pivotFmt>
        <c:idx val="279"/>
        <c:spPr>
          <a:solidFill>
            <a:schemeClr val="accent1"/>
          </a:solidFill>
          <a:ln w="28575" cap="rnd">
            <a:solidFill>
              <a:schemeClr val="accent1"/>
            </a:solidFill>
            <a:round/>
          </a:ln>
          <a:effectLst/>
        </c:spPr>
        <c:marker>
          <c:symbol val="none"/>
        </c:marker>
      </c:pivotFmt>
      <c:pivotFmt>
        <c:idx val="280"/>
        <c:spPr>
          <a:solidFill>
            <a:schemeClr val="accent1"/>
          </a:solidFill>
          <a:ln w="28575" cap="rnd">
            <a:solidFill>
              <a:schemeClr val="accent1"/>
            </a:solidFill>
            <a:round/>
          </a:ln>
          <a:effectLst/>
        </c:spPr>
        <c:marker>
          <c:symbol val="none"/>
        </c:marker>
      </c:pivotFmt>
      <c:pivotFmt>
        <c:idx val="281"/>
        <c:spPr>
          <a:solidFill>
            <a:schemeClr val="accent1"/>
          </a:solidFill>
          <a:ln w="28575" cap="rnd">
            <a:solidFill>
              <a:schemeClr val="accent1"/>
            </a:solidFill>
            <a:round/>
          </a:ln>
          <a:effectLst/>
        </c:spPr>
        <c:marker>
          <c:symbol val="none"/>
        </c:marker>
      </c:pivotFmt>
      <c:pivotFmt>
        <c:idx val="282"/>
        <c:spPr>
          <a:solidFill>
            <a:schemeClr val="accent1"/>
          </a:solidFill>
          <a:ln w="28575" cap="rnd">
            <a:solidFill>
              <a:schemeClr val="accent1"/>
            </a:solidFill>
            <a:round/>
          </a:ln>
          <a:effectLst/>
        </c:spPr>
        <c:marker>
          <c:symbol val="none"/>
        </c:marker>
      </c:pivotFmt>
      <c:pivotFmt>
        <c:idx val="283"/>
        <c:spPr>
          <a:solidFill>
            <a:schemeClr val="accent1"/>
          </a:solidFill>
          <a:ln w="28575" cap="rnd">
            <a:solidFill>
              <a:schemeClr val="accent1"/>
            </a:solidFill>
            <a:round/>
          </a:ln>
          <a:effectLst/>
        </c:spPr>
        <c:marker>
          <c:symbol val="none"/>
        </c:marker>
      </c:pivotFmt>
      <c:pivotFmt>
        <c:idx val="284"/>
        <c:spPr>
          <a:solidFill>
            <a:schemeClr val="accent1"/>
          </a:solidFill>
          <a:ln w="28575" cap="rnd">
            <a:solidFill>
              <a:schemeClr val="accent1"/>
            </a:solidFill>
            <a:round/>
          </a:ln>
          <a:effectLst/>
        </c:spPr>
        <c:marker>
          <c:symbol val="none"/>
        </c:marker>
      </c:pivotFmt>
      <c:pivotFmt>
        <c:idx val="285"/>
        <c:spPr>
          <a:solidFill>
            <a:schemeClr val="accent1"/>
          </a:solidFill>
          <a:ln w="28575" cap="rnd">
            <a:solidFill>
              <a:schemeClr val="accent1"/>
            </a:solidFill>
            <a:round/>
          </a:ln>
          <a:effectLst/>
        </c:spPr>
        <c:marker>
          <c:symbol val="none"/>
        </c:marker>
      </c:pivotFmt>
      <c:pivotFmt>
        <c:idx val="286"/>
        <c:spPr>
          <a:solidFill>
            <a:schemeClr val="accent1"/>
          </a:solidFill>
          <a:ln w="28575" cap="rnd">
            <a:solidFill>
              <a:schemeClr val="accent1"/>
            </a:solidFill>
            <a:round/>
          </a:ln>
          <a:effectLst/>
        </c:spPr>
        <c:marker>
          <c:symbol val="none"/>
        </c:marker>
      </c:pivotFmt>
      <c:pivotFmt>
        <c:idx val="287"/>
        <c:spPr>
          <a:solidFill>
            <a:schemeClr val="accent1"/>
          </a:solidFill>
          <a:ln w="28575" cap="rnd">
            <a:solidFill>
              <a:schemeClr val="accent1"/>
            </a:solidFill>
            <a:round/>
          </a:ln>
          <a:effectLst/>
        </c:spPr>
        <c:marker>
          <c:symbol val="none"/>
        </c:marker>
      </c:pivotFmt>
      <c:pivotFmt>
        <c:idx val="288"/>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9"/>
        <c:spPr>
          <a:solidFill>
            <a:schemeClr val="accent1"/>
          </a:solidFill>
          <a:ln w="28575" cap="rnd">
            <a:solidFill>
              <a:schemeClr val="accent1"/>
            </a:solidFill>
            <a:round/>
          </a:ln>
          <a:effectLst/>
        </c:spPr>
        <c:marker>
          <c:symbol val="none"/>
        </c:marker>
      </c:pivotFmt>
      <c:pivotFmt>
        <c:idx val="290"/>
        <c:spPr>
          <a:ln w="28575" cap="rnd">
            <a:solidFill>
              <a:schemeClr val="accent1"/>
            </a:solidFill>
            <a:round/>
          </a:ln>
          <a:effectLst/>
        </c:spPr>
        <c:marker>
          <c:symbol val="none"/>
        </c:marker>
      </c:pivotFmt>
    </c:pivotFmts>
    <c:plotArea>
      <c:layout>
        <c:manualLayout>
          <c:layoutTarget val="inner"/>
          <c:xMode val="edge"/>
          <c:yMode val="edge"/>
          <c:x val="7.4680560455244807E-2"/>
          <c:y val="7.1121270757664681E-2"/>
          <c:w val="0.65434629043671111"/>
          <c:h val="0.72698669433153729"/>
        </c:manualLayout>
      </c:layout>
      <c:lineChart>
        <c:grouping val="standard"/>
        <c:varyColors val="0"/>
        <c:ser>
          <c:idx val="0"/>
          <c:order val="0"/>
          <c:tx>
            <c:strRef>
              <c:f>'Summary Defect Backlog'!$C$185</c:f>
              <c:strCache>
                <c:ptCount val="1"/>
                <c:pt idx="0">
                  <c:v>Average of Turnaround days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Defect Backlog'!$A$186:$B$214</c:f>
              <c:multiLvlStrCache>
                <c:ptCount val="25"/>
                <c:lvl>
                  <c:pt idx="0">
                    <c:v>1</c:v>
                  </c:pt>
                  <c:pt idx="1">
                    <c:v>2</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11</c:v>
                  </c:pt>
                  <c:pt idx="20">
                    <c:v>12</c:v>
                  </c:pt>
                  <c:pt idx="21">
                    <c:v>1</c:v>
                  </c:pt>
                  <c:pt idx="22">
                    <c:v>2</c:v>
                  </c:pt>
                  <c:pt idx="23">
                    <c:v>3</c:v>
                  </c:pt>
                  <c:pt idx="24">
                    <c:v>4</c:v>
                  </c:pt>
                </c:lvl>
                <c:lvl>
                  <c:pt idx="0">
                    <c:v>2016</c:v>
                  </c:pt>
                  <c:pt idx="11">
                    <c:v>2017</c:v>
                  </c:pt>
                  <c:pt idx="21">
                    <c:v>2018</c:v>
                  </c:pt>
                </c:lvl>
              </c:multiLvlStrCache>
            </c:multiLvlStrRef>
          </c:cat>
          <c:val>
            <c:numRef>
              <c:f>'Summary Defect Backlog'!$C$186:$C$214</c:f>
              <c:numCache>
                <c:formatCode>0</c:formatCode>
                <c:ptCount val="25"/>
                <c:pt idx="0">
                  <c:v>8</c:v>
                </c:pt>
                <c:pt idx="1">
                  <c:v>6.5</c:v>
                </c:pt>
                <c:pt idx="2">
                  <c:v>51.5</c:v>
                </c:pt>
                <c:pt idx="3">
                  <c:v>13.625</c:v>
                </c:pt>
                <c:pt idx="4">
                  <c:v>21.333333333333332</c:v>
                </c:pt>
                <c:pt idx="5">
                  <c:v>26.6</c:v>
                </c:pt>
                <c:pt idx="6">
                  <c:v>30</c:v>
                </c:pt>
                <c:pt idx="7">
                  <c:v>31.5</c:v>
                </c:pt>
                <c:pt idx="8">
                  <c:v>5.333333333333333</c:v>
                </c:pt>
                <c:pt idx="9">
                  <c:v>5.8571428571428568</c:v>
                </c:pt>
                <c:pt idx="10">
                  <c:v>9.25</c:v>
                </c:pt>
                <c:pt idx="11">
                  <c:v>13.777777777777779</c:v>
                </c:pt>
                <c:pt idx="12">
                  <c:v>13</c:v>
                </c:pt>
                <c:pt idx="13">
                  <c:v>8</c:v>
                </c:pt>
                <c:pt idx="14">
                  <c:v>12</c:v>
                </c:pt>
                <c:pt idx="15">
                  <c:v>12</c:v>
                </c:pt>
                <c:pt idx="16">
                  <c:v>16.333333333333332</c:v>
                </c:pt>
                <c:pt idx="17">
                  <c:v>14</c:v>
                </c:pt>
                <c:pt idx="18">
                  <c:v>6</c:v>
                </c:pt>
                <c:pt idx="19">
                  <c:v>8.5</c:v>
                </c:pt>
                <c:pt idx="20">
                  <c:v>78.333333333333329</c:v>
                </c:pt>
                <c:pt idx="21">
                  <c:v>508</c:v>
                </c:pt>
                <c:pt idx="22">
                  <c:v>8</c:v>
                </c:pt>
                <c:pt idx="23">
                  <c:v>184.5</c:v>
                </c:pt>
                <c:pt idx="24">
                  <c:v>0</c:v>
                </c:pt>
              </c:numCache>
            </c:numRef>
          </c:val>
          <c:smooth val="0"/>
        </c:ser>
        <c:ser>
          <c:idx val="1"/>
          <c:order val="1"/>
          <c:tx>
            <c:strRef>
              <c:f>'Summary Defect Backlog'!$D$185</c:f>
              <c:strCache>
                <c:ptCount val="1"/>
                <c:pt idx="0">
                  <c:v>Count of Issue #</c:v>
                </c:pt>
              </c:strCache>
            </c:strRef>
          </c:tx>
          <c:spPr>
            <a:ln w="28575" cap="rnd">
              <a:solidFill>
                <a:schemeClr val="accent2"/>
              </a:solidFill>
              <a:round/>
            </a:ln>
            <a:effectLst/>
          </c:spPr>
          <c:marker>
            <c:symbol val="none"/>
          </c:marker>
          <c:cat>
            <c:multiLvlStrRef>
              <c:f>'Summary Defect Backlog'!$A$186:$B$214</c:f>
              <c:multiLvlStrCache>
                <c:ptCount val="25"/>
                <c:lvl>
                  <c:pt idx="0">
                    <c:v>1</c:v>
                  </c:pt>
                  <c:pt idx="1">
                    <c:v>2</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11</c:v>
                  </c:pt>
                  <c:pt idx="20">
                    <c:v>12</c:v>
                  </c:pt>
                  <c:pt idx="21">
                    <c:v>1</c:v>
                  </c:pt>
                  <c:pt idx="22">
                    <c:v>2</c:v>
                  </c:pt>
                  <c:pt idx="23">
                    <c:v>3</c:v>
                  </c:pt>
                  <c:pt idx="24">
                    <c:v>4</c:v>
                  </c:pt>
                </c:lvl>
                <c:lvl>
                  <c:pt idx="0">
                    <c:v>2016</c:v>
                  </c:pt>
                  <c:pt idx="11">
                    <c:v>2017</c:v>
                  </c:pt>
                  <c:pt idx="21">
                    <c:v>2018</c:v>
                  </c:pt>
                </c:lvl>
              </c:multiLvlStrCache>
            </c:multiLvlStrRef>
          </c:cat>
          <c:val>
            <c:numRef>
              <c:f>'Summary Defect Backlog'!$D$186:$D$214</c:f>
              <c:numCache>
                <c:formatCode>General</c:formatCode>
                <c:ptCount val="25"/>
                <c:pt idx="0">
                  <c:v>2</c:v>
                </c:pt>
                <c:pt idx="1">
                  <c:v>2</c:v>
                </c:pt>
                <c:pt idx="2">
                  <c:v>2</c:v>
                </c:pt>
                <c:pt idx="3">
                  <c:v>8</c:v>
                </c:pt>
                <c:pt idx="4">
                  <c:v>3</c:v>
                </c:pt>
                <c:pt idx="5">
                  <c:v>5</c:v>
                </c:pt>
                <c:pt idx="6">
                  <c:v>7</c:v>
                </c:pt>
                <c:pt idx="7">
                  <c:v>4</c:v>
                </c:pt>
                <c:pt idx="8">
                  <c:v>3</c:v>
                </c:pt>
                <c:pt idx="9">
                  <c:v>7</c:v>
                </c:pt>
                <c:pt idx="10">
                  <c:v>16</c:v>
                </c:pt>
                <c:pt idx="11">
                  <c:v>9</c:v>
                </c:pt>
                <c:pt idx="12">
                  <c:v>7</c:v>
                </c:pt>
                <c:pt idx="13">
                  <c:v>1</c:v>
                </c:pt>
                <c:pt idx="14">
                  <c:v>3</c:v>
                </c:pt>
                <c:pt idx="15">
                  <c:v>1</c:v>
                </c:pt>
                <c:pt idx="16">
                  <c:v>6</c:v>
                </c:pt>
                <c:pt idx="17">
                  <c:v>1</c:v>
                </c:pt>
                <c:pt idx="18">
                  <c:v>1</c:v>
                </c:pt>
                <c:pt idx="19">
                  <c:v>2</c:v>
                </c:pt>
                <c:pt idx="20">
                  <c:v>3</c:v>
                </c:pt>
                <c:pt idx="21">
                  <c:v>1</c:v>
                </c:pt>
                <c:pt idx="22">
                  <c:v>1</c:v>
                </c:pt>
                <c:pt idx="23">
                  <c:v>4</c:v>
                </c:pt>
                <c:pt idx="24">
                  <c:v>1</c:v>
                </c:pt>
              </c:numCache>
            </c:numRef>
          </c:val>
          <c:smooth val="0"/>
        </c:ser>
        <c:dLbls>
          <c:showLegendKey val="0"/>
          <c:showVal val="0"/>
          <c:showCatName val="0"/>
          <c:showSerName val="0"/>
          <c:showPercent val="0"/>
          <c:showBubbleSize val="0"/>
        </c:dLbls>
        <c:smooth val="0"/>
        <c:axId val="399129200"/>
        <c:axId val="384633224"/>
      </c:lineChart>
      <c:catAx>
        <c:axId val="3991292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84633224"/>
        <c:crosses val="autoZero"/>
        <c:auto val="1"/>
        <c:lblAlgn val="ctr"/>
        <c:lblOffset val="100"/>
        <c:noMultiLvlLbl val="0"/>
      </c:catAx>
      <c:valAx>
        <c:axId val="384633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99129200"/>
        <c:crosses val="autoZero"/>
        <c:crossBetween val="between"/>
      </c:valAx>
      <c:spPr>
        <a:noFill/>
        <a:ln>
          <a:noFill/>
        </a:ln>
        <a:effectLst/>
      </c:spPr>
    </c:plotArea>
    <c:legend>
      <c:legendPos val="r"/>
      <c:layout>
        <c:manualLayout>
          <c:xMode val="edge"/>
          <c:yMode val="edge"/>
          <c:x val="0.75298636627530058"/>
          <c:y val="0.32334788002823489"/>
          <c:w val="0.21516517700409743"/>
          <c:h val="8.5431416431854257E-2"/>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extLst>
    <c:ext xmlns:c14="http://schemas.microsoft.com/office/drawing/2007/8/2/chart" uri="{781A3756-C4B2-4CAC-9D66-4F8BD8637D16}">
      <c14:pivotOptions>
        <c14:dropZoneCatego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[CIRARoadmapandProductionBacklog April17,2018.xlsx]Summary Defect Backlog!PivotTable2</c:name>
    <c:fmtId val="16"/>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s>
    <c:plotArea>
      <c:layout/>
      <c:barChart>
        <c:barDir val="col"/>
        <c:grouping val="clustered"/>
        <c:varyColors val="0"/>
        <c:ser>
          <c:idx val="0"/>
          <c:order val="0"/>
          <c:tx>
            <c:strRef>
              <c:f>'Summary Defect Backlog'!$B$74:$B$75</c:f>
              <c:strCache>
                <c:ptCount val="1"/>
                <c:pt idx="0">
                  <c:v>2-Very High</c:v>
                </c:pt>
              </c:strCache>
            </c:strRef>
          </c:tx>
          <c:spPr>
            <a:solidFill>
              <a:schemeClr val="accent1"/>
            </a:solidFill>
            <a:ln>
              <a:noFill/>
            </a:ln>
            <a:effectLst/>
          </c:spPr>
          <c:invertIfNegative val="0"/>
          <c:cat>
            <c:strRef>
              <c:f>'Summary Defect Backlog'!$A$76:$A$79</c:f>
              <c:strCache>
                <c:ptCount val="3"/>
                <c:pt idx="0">
                  <c:v>2016</c:v>
                </c:pt>
                <c:pt idx="1">
                  <c:v>2017</c:v>
                </c:pt>
                <c:pt idx="2">
                  <c:v>2018</c:v>
                </c:pt>
              </c:strCache>
            </c:strRef>
          </c:cat>
          <c:val>
            <c:numRef>
              <c:f>'Summary Defect Backlog'!$B$76:$B$79</c:f>
              <c:numCache>
                <c:formatCode>General</c:formatCode>
                <c:ptCount val="3"/>
                <c:pt idx="0">
                  <c:v>5</c:v>
                </c:pt>
                <c:pt idx="1">
                  <c:v>1</c:v>
                </c:pt>
              </c:numCache>
            </c:numRef>
          </c:val>
        </c:ser>
        <c:ser>
          <c:idx val="1"/>
          <c:order val="1"/>
          <c:tx>
            <c:strRef>
              <c:f>'Summary Defect Backlog'!$C$74:$C$75</c:f>
              <c:strCache>
                <c:ptCount val="1"/>
                <c:pt idx="0">
                  <c:v>3-High</c:v>
                </c:pt>
              </c:strCache>
            </c:strRef>
          </c:tx>
          <c:spPr>
            <a:solidFill>
              <a:schemeClr val="accent2"/>
            </a:solidFill>
            <a:ln>
              <a:noFill/>
            </a:ln>
            <a:effectLst/>
          </c:spPr>
          <c:invertIfNegative val="0"/>
          <c:cat>
            <c:strRef>
              <c:f>'Summary Defect Backlog'!$A$76:$A$79</c:f>
              <c:strCache>
                <c:ptCount val="3"/>
                <c:pt idx="0">
                  <c:v>2016</c:v>
                </c:pt>
                <c:pt idx="1">
                  <c:v>2017</c:v>
                </c:pt>
                <c:pt idx="2">
                  <c:v>2018</c:v>
                </c:pt>
              </c:strCache>
            </c:strRef>
          </c:cat>
          <c:val>
            <c:numRef>
              <c:f>'Summary Defect Backlog'!$C$76:$C$79</c:f>
              <c:numCache>
                <c:formatCode>General</c:formatCode>
                <c:ptCount val="3"/>
                <c:pt idx="0">
                  <c:v>57</c:v>
                </c:pt>
                <c:pt idx="1">
                  <c:v>40</c:v>
                </c:pt>
                <c:pt idx="2">
                  <c:v>11</c:v>
                </c:pt>
              </c:numCache>
            </c:numRef>
          </c:val>
        </c:ser>
        <c:ser>
          <c:idx val="2"/>
          <c:order val="2"/>
          <c:tx>
            <c:strRef>
              <c:f>'Summary Defect Backlog'!$D$74:$D$75</c:f>
              <c:strCache>
                <c:ptCount val="1"/>
                <c:pt idx="0">
                  <c:v>4-Medium</c:v>
                </c:pt>
              </c:strCache>
            </c:strRef>
          </c:tx>
          <c:spPr>
            <a:solidFill>
              <a:schemeClr val="accent3"/>
            </a:solidFill>
            <a:ln>
              <a:noFill/>
            </a:ln>
            <a:effectLst/>
          </c:spPr>
          <c:invertIfNegative val="0"/>
          <c:cat>
            <c:strRef>
              <c:f>'Summary Defect Backlog'!$A$76:$A$79</c:f>
              <c:strCache>
                <c:ptCount val="3"/>
                <c:pt idx="0">
                  <c:v>2016</c:v>
                </c:pt>
                <c:pt idx="1">
                  <c:v>2017</c:v>
                </c:pt>
                <c:pt idx="2">
                  <c:v>2018</c:v>
                </c:pt>
              </c:strCache>
            </c:strRef>
          </c:cat>
          <c:val>
            <c:numRef>
              <c:f>'Summary Defect Backlog'!$D$76:$D$79</c:f>
              <c:numCache>
                <c:formatCode>General</c:formatCode>
                <c:ptCount val="3"/>
                <c:pt idx="0">
                  <c:v>14</c:v>
                </c:pt>
                <c:pt idx="1">
                  <c:v>12</c:v>
                </c:pt>
                <c:pt idx="2">
                  <c:v>3</c:v>
                </c:pt>
              </c:numCache>
            </c:numRef>
          </c:val>
        </c:ser>
        <c:ser>
          <c:idx val="3"/>
          <c:order val="3"/>
          <c:tx>
            <c:strRef>
              <c:f>'Summary Defect Backlog'!$E$74:$E$75</c:f>
              <c:strCache>
                <c:ptCount val="1"/>
                <c:pt idx="0">
                  <c:v>5-Low</c:v>
                </c:pt>
              </c:strCache>
            </c:strRef>
          </c:tx>
          <c:spPr>
            <a:solidFill>
              <a:schemeClr val="accent4"/>
            </a:solidFill>
            <a:ln>
              <a:noFill/>
            </a:ln>
            <a:effectLst/>
          </c:spPr>
          <c:invertIfNegative val="0"/>
          <c:cat>
            <c:strRef>
              <c:f>'Summary Defect Backlog'!$A$76:$A$79</c:f>
              <c:strCache>
                <c:ptCount val="3"/>
                <c:pt idx="0">
                  <c:v>2016</c:v>
                </c:pt>
                <c:pt idx="1">
                  <c:v>2017</c:v>
                </c:pt>
                <c:pt idx="2">
                  <c:v>2018</c:v>
                </c:pt>
              </c:strCache>
            </c:strRef>
          </c:cat>
          <c:val>
            <c:numRef>
              <c:f>'Summary Defect Backlog'!$E$76:$E$79</c:f>
              <c:numCache>
                <c:formatCode>General</c:formatCode>
                <c:ptCount val="3"/>
                <c:pt idx="0">
                  <c:v>3</c:v>
                </c:pt>
                <c:pt idx="2">
                  <c:v>1</c:v>
                </c:pt>
              </c:numCache>
            </c:numRef>
          </c:val>
        </c:ser>
        <c:ser>
          <c:idx val="4"/>
          <c:order val="4"/>
          <c:tx>
            <c:strRef>
              <c:f>'Summary Defect Backlog'!$F$74:$F$75</c:f>
              <c:strCache>
                <c:ptCount val="1"/>
                <c:pt idx="0">
                  <c:v>6-Enhancement</c:v>
                </c:pt>
              </c:strCache>
            </c:strRef>
          </c:tx>
          <c:spPr>
            <a:solidFill>
              <a:schemeClr val="accent5"/>
            </a:solidFill>
            <a:ln>
              <a:noFill/>
            </a:ln>
            <a:effectLst/>
          </c:spPr>
          <c:invertIfNegative val="0"/>
          <c:cat>
            <c:strRef>
              <c:f>'Summary Defect Backlog'!$A$76:$A$79</c:f>
              <c:strCache>
                <c:ptCount val="3"/>
                <c:pt idx="0">
                  <c:v>2016</c:v>
                </c:pt>
                <c:pt idx="1">
                  <c:v>2017</c:v>
                </c:pt>
                <c:pt idx="2">
                  <c:v>2018</c:v>
                </c:pt>
              </c:strCache>
            </c:strRef>
          </c:cat>
          <c:val>
            <c:numRef>
              <c:f>'Summary Defect Backlog'!$F$76:$F$79</c:f>
              <c:numCache>
                <c:formatCode>General</c:formatCode>
                <c:ptCount val="3"/>
                <c:pt idx="0">
                  <c:v>3</c:v>
                </c:pt>
                <c:pt idx="1">
                  <c:v>6</c:v>
                </c:pt>
                <c:pt idx="2">
                  <c:v>5</c:v>
                </c:pt>
              </c:numCache>
            </c:numRef>
          </c:val>
        </c:ser>
        <c:dLbls>
          <c:showLegendKey val="0"/>
          <c:showVal val="0"/>
          <c:showCatName val="0"/>
          <c:showSerName val="0"/>
          <c:showPercent val="0"/>
          <c:showBubbleSize val="0"/>
        </c:dLbls>
        <c:gapWidth val="219"/>
        <c:overlap val="-27"/>
        <c:axId val="384634008"/>
        <c:axId val="384634400"/>
      </c:barChart>
      <c:catAx>
        <c:axId val="38463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34400"/>
        <c:crosses val="autoZero"/>
        <c:auto val="1"/>
        <c:lblAlgn val="ctr"/>
        <c:lblOffset val="100"/>
        <c:noMultiLvlLbl val="0"/>
      </c:catAx>
      <c:valAx>
        <c:axId val="384634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34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[CIRARoadmapandProductionBacklog April17,2018.xlsx]Summary Defect Backlog!PivotTable3</c:name>
    <c:fmtId val="1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col"/>
        <c:grouping val="clustered"/>
        <c:varyColors val="0"/>
        <c:ser>
          <c:idx val="0"/>
          <c:order val="0"/>
          <c:tx>
            <c:strRef>
              <c:f>'Summary Defect Backlog'!$B$26:$B$27</c:f>
              <c:strCache>
                <c:ptCount val="1"/>
                <c:pt idx="0">
                  <c:v>Closed</c:v>
                </c:pt>
              </c:strCache>
            </c:strRef>
          </c:tx>
          <c:spPr>
            <a:solidFill>
              <a:schemeClr val="accent1"/>
            </a:solidFill>
            <a:ln>
              <a:noFill/>
            </a:ln>
            <a:effectLst/>
          </c:spPr>
          <c:invertIfNegative val="0"/>
          <c:cat>
            <c:strRef>
              <c:f>'Summary Defect Backlog'!$A$28:$A$31</c:f>
              <c:strCache>
                <c:ptCount val="3"/>
                <c:pt idx="0">
                  <c:v>2018</c:v>
                </c:pt>
                <c:pt idx="1">
                  <c:v>2017</c:v>
                </c:pt>
                <c:pt idx="2">
                  <c:v>2016</c:v>
                </c:pt>
              </c:strCache>
            </c:strRef>
          </c:cat>
          <c:val>
            <c:numRef>
              <c:f>'Summary Defect Backlog'!$B$28:$B$31</c:f>
              <c:numCache>
                <c:formatCode>General</c:formatCode>
                <c:ptCount val="3"/>
                <c:pt idx="0">
                  <c:v>15</c:v>
                </c:pt>
                <c:pt idx="1">
                  <c:v>52</c:v>
                </c:pt>
                <c:pt idx="2">
                  <c:v>105</c:v>
                </c:pt>
              </c:numCache>
            </c:numRef>
          </c:val>
        </c:ser>
        <c:ser>
          <c:idx val="1"/>
          <c:order val="1"/>
          <c:tx>
            <c:strRef>
              <c:f>'Summary Defect Backlog'!$C$26:$C$27</c:f>
              <c:strCache>
                <c:ptCount val="1"/>
                <c:pt idx="0">
                  <c:v>Open</c:v>
                </c:pt>
              </c:strCache>
            </c:strRef>
          </c:tx>
          <c:spPr>
            <a:solidFill>
              <a:schemeClr val="accent2"/>
            </a:solidFill>
            <a:ln>
              <a:noFill/>
            </a:ln>
            <a:effectLst/>
          </c:spPr>
          <c:invertIfNegative val="0"/>
          <c:cat>
            <c:strRef>
              <c:f>'Summary Defect Backlog'!$A$28:$A$31</c:f>
              <c:strCache>
                <c:ptCount val="3"/>
                <c:pt idx="0">
                  <c:v>2018</c:v>
                </c:pt>
                <c:pt idx="1">
                  <c:v>2017</c:v>
                </c:pt>
                <c:pt idx="2">
                  <c:v>2016</c:v>
                </c:pt>
              </c:strCache>
            </c:strRef>
          </c:cat>
          <c:val>
            <c:numRef>
              <c:f>'Summary Defect Backlog'!$C$28:$C$31</c:f>
              <c:numCache>
                <c:formatCode>General</c:formatCode>
                <c:ptCount val="3"/>
                <c:pt idx="0">
                  <c:v>7</c:v>
                </c:pt>
                <c:pt idx="1">
                  <c:v>8</c:v>
                </c:pt>
                <c:pt idx="2">
                  <c:v>1</c:v>
                </c:pt>
              </c:numCache>
            </c:numRef>
          </c:val>
        </c:ser>
        <c:ser>
          <c:idx val="2"/>
          <c:order val="2"/>
          <c:tx>
            <c:strRef>
              <c:f>'Summary Defect Backlog'!$D$26:$D$27</c:f>
              <c:strCache>
                <c:ptCount val="1"/>
                <c:pt idx="0">
                  <c:v>Evaluated</c:v>
                </c:pt>
              </c:strCache>
            </c:strRef>
          </c:tx>
          <c:spPr>
            <a:solidFill>
              <a:schemeClr val="accent3"/>
            </a:solidFill>
            <a:ln>
              <a:noFill/>
            </a:ln>
            <a:effectLst/>
          </c:spPr>
          <c:invertIfNegative val="0"/>
          <c:cat>
            <c:strRef>
              <c:f>'Summary Defect Backlog'!$A$28:$A$31</c:f>
              <c:strCache>
                <c:ptCount val="3"/>
                <c:pt idx="0">
                  <c:v>2018</c:v>
                </c:pt>
                <c:pt idx="1">
                  <c:v>2017</c:v>
                </c:pt>
                <c:pt idx="2">
                  <c:v>2016</c:v>
                </c:pt>
              </c:strCache>
            </c:strRef>
          </c:cat>
          <c:val>
            <c:numRef>
              <c:f>'Summary Defect Backlog'!$D$28:$D$31</c:f>
              <c:numCache>
                <c:formatCode>General</c:formatCode>
                <c:ptCount val="3"/>
                <c:pt idx="1">
                  <c:v>1</c:v>
                </c:pt>
              </c:numCache>
            </c:numRef>
          </c:val>
        </c:ser>
        <c:ser>
          <c:idx val="3"/>
          <c:order val="3"/>
          <c:tx>
            <c:strRef>
              <c:f>'Summary Defect Backlog'!$E$26:$E$27</c:f>
              <c:strCache>
                <c:ptCount val="1"/>
                <c:pt idx="0">
                  <c:v>New</c:v>
                </c:pt>
              </c:strCache>
            </c:strRef>
          </c:tx>
          <c:spPr>
            <a:solidFill>
              <a:schemeClr val="accent4"/>
            </a:solidFill>
            <a:ln>
              <a:noFill/>
            </a:ln>
            <a:effectLst/>
          </c:spPr>
          <c:invertIfNegative val="0"/>
          <c:cat>
            <c:strRef>
              <c:f>'Summary Defect Backlog'!$A$28:$A$31</c:f>
              <c:strCache>
                <c:ptCount val="3"/>
                <c:pt idx="0">
                  <c:v>2018</c:v>
                </c:pt>
                <c:pt idx="1">
                  <c:v>2017</c:v>
                </c:pt>
                <c:pt idx="2">
                  <c:v>2016</c:v>
                </c:pt>
              </c:strCache>
            </c:strRef>
          </c:cat>
          <c:val>
            <c:numRef>
              <c:f>'Summary Defect Backlog'!$E$28:$E$31</c:f>
              <c:numCache>
                <c:formatCode>General</c:formatCode>
                <c:ptCount val="3"/>
                <c:pt idx="1">
                  <c:v>8</c:v>
                </c:pt>
                <c:pt idx="2">
                  <c:v>8</c:v>
                </c:pt>
              </c:numCache>
            </c:numRef>
          </c:val>
        </c:ser>
        <c:ser>
          <c:idx val="4"/>
          <c:order val="4"/>
          <c:tx>
            <c:strRef>
              <c:f>'Summary Defect Backlog'!$F$26:$F$27</c:f>
              <c:strCache>
                <c:ptCount val="1"/>
                <c:pt idx="0">
                  <c:v>Postponed</c:v>
                </c:pt>
              </c:strCache>
            </c:strRef>
          </c:tx>
          <c:spPr>
            <a:solidFill>
              <a:schemeClr val="accent5"/>
            </a:solidFill>
            <a:ln>
              <a:noFill/>
            </a:ln>
            <a:effectLst/>
          </c:spPr>
          <c:invertIfNegative val="0"/>
          <c:cat>
            <c:strRef>
              <c:f>'Summary Defect Backlog'!$A$28:$A$31</c:f>
              <c:strCache>
                <c:ptCount val="3"/>
                <c:pt idx="0">
                  <c:v>2018</c:v>
                </c:pt>
                <c:pt idx="1">
                  <c:v>2017</c:v>
                </c:pt>
                <c:pt idx="2">
                  <c:v>2016</c:v>
                </c:pt>
              </c:strCache>
            </c:strRef>
          </c:cat>
          <c:val>
            <c:numRef>
              <c:f>'Summary Defect Backlog'!$F$28:$F$31</c:f>
              <c:numCache>
                <c:formatCode>General</c:formatCode>
                <c:ptCount val="3"/>
                <c:pt idx="2">
                  <c:v>18</c:v>
                </c:pt>
              </c:numCache>
            </c:numRef>
          </c:val>
        </c:ser>
        <c:dLbls>
          <c:showLegendKey val="0"/>
          <c:showVal val="0"/>
          <c:showCatName val="0"/>
          <c:showSerName val="0"/>
          <c:showPercent val="0"/>
          <c:showBubbleSize val="0"/>
        </c:dLbls>
        <c:gapWidth val="219"/>
        <c:overlap val="-27"/>
        <c:axId val="391293208"/>
        <c:axId val="391293600"/>
      </c:barChart>
      <c:catAx>
        <c:axId val="39129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293600"/>
        <c:crosses val="autoZero"/>
        <c:auto val="1"/>
        <c:lblAlgn val="ctr"/>
        <c:lblOffset val="100"/>
        <c:noMultiLvlLbl val="0"/>
      </c:catAx>
      <c:valAx>
        <c:axId val="391293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2932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166686</xdr:colOff>
      <xdr:row>5</xdr:row>
      <xdr:rowOff>71437</xdr:rowOff>
    </xdr:from>
    <xdr:to>
      <xdr:col>14</xdr:col>
      <xdr:colOff>59531</xdr:colOff>
      <xdr:row>29</xdr:row>
      <xdr:rowOff>55960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95248</xdr:colOff>
      <xdr:row>87</xdr:row>
      <xdr:rowOff>104775</xdr:rowOff>
    </xdr:from>
    <xdr:to>
      <xdr:col>7</xdr:col>
      <xdr:colOff>357186</xdr:colOff>
      <xdr:row>115</xdr:row>
      <xdr:rowOff>85726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145</xdr:row>
      <xdr:rowOff>23811</xdr:rowOff>
    </xdr:from>
    <xdr:to>
      <xdr:col>8</xdr:col>
      <xdr:colOff>321468</xdr:colOff>
      <xdr:row>177</xdr:row>
      <xdr:rowOff>23812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59530</xdr:colOff>
      <xdr:row>42</xdr:row>
      <xdr:rowOff>176212</xdr:rowOff>
    </xdr:from>
    <xdr:to>
      <xdr:col>5</xdr:col>
      <xdr:colOff>476249</xdr:colOff>
      <xdr:row>67</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125015</xdr:colOff>
      <xdr:row>2</xdr:row>
      <xdr:rowOff>116682</xdr:rowOff>
    </xdr:from>
    <xdr:to>
      <xdr:col>5</xdr:col>
      <xdr:colOff>1071561</xdr:colOff>
      <xdr:row>21</xdr:row>
      <xdr:rowOff>23812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Balasubramanian, Sandhya" refreshedDate="43207.40490277778" createdVersion="5" refreshedVersion="5" minRefreshableVersion="3" recordCount="225">
  <cacheSource type="worksheet">
    <worksheetSource ref="A1:P1048576" sheet="Defect Backlog"/>
  </cacheSource>
  <cacheFields count="14">
    <cacheField name="Issue #" numFmtId="0">
      <sharedItems containsBlank="1" containsMixedTypes="1" containsNumber="1" containsInteger="1" minValue="39242" maxValue="55510"/>
    </cacheField>
    <cacheField name="System" numFmtId="0">
      <sharedItems containsBlank="1"/>
    </cacheField>
    <cacheField name="Short Description" numFmtId="0">
      <sharedItems containsBlank="1"/>
    </cacheField>
    <cacheField name="CIDI" numFmtId="0">
      <sharedItems containsBlank="1" containsMixedTypes="1" containsNumber="1" containsInteger="1" minValue="177387" maxValue="202861"/>
    </cacheField>
    <cacheField name="Severity" numFmtId="0">
      <sharedItems containsBlank="1" count="6">
        <s v="3-High"/>
        <s v="2-Very High"/>
        <s v="4-Medium"/>
        <s v="6-Enhancement"/>
        <s v="5-Low"/>
        <m/>
      </sharedItems>
    </cacheField>
    <cacheField name="Root Cause" numFmtId="0">
      <sharedItems containsBlank="1" count="14">
        <s v="Functionality"/>
        <m/>
        <s v="Performance"/>
        <s v="Install/Config"/>
        <s v="Integration"/>
        <s v="Data"/>
        <s v="Software"/>
        <s v="Requirement Gap"/>
        <s v="Enhancement"/>
        <s v="Monitoring"/>
        <s v="Design"/>
        <s v="Documentation"/>
        <s v="Config / Install"/>
        <s v="Security" u="1"/>
      </sharedItems>
    </cacheField>
    <cacheField name="Status" numFmtId="0">
      <sharedItems containsBlank="1" count="9">
        <s v="Closed"/>
        <s v="Postponed"/>
        <s v="Open"/>
        <s v="New"/>
        <s v="Evaluated"/>
        <s v="Under test"/>
        <m/>
        <s v="Fix queued for prod" u="1"/>
        <s v="Reopen" u="1"/>
      </sharedItems>
    </cacheField>
    <cacheField name="Detected on Date" numFmtId="0">
      <sharedItems containsNonDate="0" containsDate="1" containsString="0" containsBlank="1" minDate="2016-01-06T00:00:00" maxDate="2018-04-05T00:00:00"/>
    </cacheField>
    <cacheField name="Closing Date" numFmtId="0">
      <sharedItems containsNonDate="0" containsDate="1" containsString="0" containsBlank="1" minDate="2016-01-10T00:00:00" maxDate="2018-04-11T00:00:00"/>
    </cacheField>
    <cacheField name="Deployment date" numFmtId="0">
      <sharedItems containsDate="1" containsBlank="1" containsMixedTypes="1" minDate="2016-08-25T00:00:00" maxDate="2018-04-05T00:00:00"/>
    </cacheField>
    <cacheField name="ETA" numFmtId="0">
      <sharedItems containsNonDate="0" containsDate="1" containsString="0" containsBlank="1" minDate="2017-07-31T00:00:00" maxDate="2018-06-02T00:00:00"/>
    </cacheField>
    <cacheField name="Detected Year" numFmtId="0">
      <sharedItems containsString="0" containsBlank="1" containsNumber="1" containsInteger="1" minValue="1900" maxValue="2018" count="5">
        <n v="2016"/>
        <n v="2017"/>
        <n v="2018"/>
        <m/>
        <n v="1900" u="1"/>
      </sharedItems>
    </cacheField>
    <cacheField name="Deployment/ Closure Month" numFmtId="0">
      <sharedItems containsString="0" containsBlank="1" containsNumber="1" containsInteger="1" minValue="1" maxValue="12"/>
    </cacheField>
    <cacheField name="Deployment / Closure Year" numFmtId="0">
      <sharedItems containsString="0" containsBlank="1" containsNumber="1" containsInteger="1" minValue="1900" maxValue="2018" count="5">
        <n v="2016"/>
        <n v="2017"/>
        <n v="2018"/>
        <m/>
        <n v="1900"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alasubramanian, Sandhya" refreshedDate="43207.410679166664" createdVersion="5" refreshedVersion="5" minRefreshableVersion="3" recordCount="225">
  <cacheSource type="worksheet">
    <worksheetSource ref="A1:X1048576" sheet="Defect Backlog"/>
  </cacheSource>
  <cacheFields count="24">
    <cacheField name="Issue #" numFmtId="0">
      <sharedItems containsBlank="1" containsMixedTypes="1" containsNumber="1" containsInteger="1" minValue="39242" maxValue="55510"/>
    </cacheField>
    <cacheField name="System" numFmtId="0">
      <sharedItems containsBlank="1"/>
    </cacheField>
    <cacheField name="Short Description" numFmtId="0">
      <sharedItems containsBlank="1"/>
    </cacheField>
    <cacheField name="CIDI" numFmtId="0">
      <sharedItems containsBlank="1" containsMixedTypes="1" containsNumber="1" containsInteger="1" minValue="177387" maxValue="202861"/>
    </cacheField>
    <cacheField name="Severity" numFmtId="0">
      <sharedItems containsBlank="1" count="6">
        <s v="3-High"/>
        <s v="2-Very High"/>
        <s v="4-Medium"/>
        <s v="6-Enhancement"/>
        <s v="5-Low"/>
        <m/>
      </sharedItems>
    </cacheField>
    <cacheField name="Root Cause" numFmtId="0">
      <sharedItems containsBlank="1" count="13">
        <s v="Functionality"/>
        <m/>
        <s v="Performance"/>
        <s v="Install/Config"/>
        <s v="Integration"/>
        <s v="Data"/>
        <s v="Software"/>
        <s v="Requirement Gap"/>
        <s v="Enhancement"/>
        <s v="Monitoring"/>
        <s v="Design"/>
        <s v="Documentation"/>
        <s v="Config / Install"/>
      </sharedItems>
    </cacheField>
    <cacheField name="Status" numFmtId="0">
      <sharedItems containsBlank="1" count="9">
        <s v="Closed"/>
        <s v="Postponed"/>
        <s v="Open"/>
        <s v="New"/>
        <s v="Evaluated"/>
        <s v="Under test"/>
        <m/>
        <s v="Fix queued for prod" u="1"/>
        <s v="Reopen" u="1"/>
      </sharedItems>
    </cacheField>
    <cacheField name="Detected on Date" numFmtId="0">
      <sharedItems containsNonDate="0" containsDate="1" containsString="0" containsBlank="1" minDate="2016-01-06T00:00:00" maxDate="2018-04-05T00:00:00"/>
    </cacheField>
    <cacheField name="Closing Date" numFmtId="0">
      <sharedItems containsNonDate="0" containsDate="1" containsString="0" containsBlank="1" minDate="2016-01-10T00:00:00" maxDate="2018-04-11T00:00:00"/>
    </cacheField>
    <cacheField name="Deployment date" numFmtId="0">
      <sharedItems containsDate="1" containsBlank="1" containsMixedTypes="1" minDate="2016-08-25T00:00:00" maxDate="2018-04-05T00:00:00"/>
    </cacheField>
    <cacheField name="ETA" numFmtId="0">
      <sharedItems containsNonDate="0" containsDate="1" containsString="0" containsBlank="1" minDate="2017-07-31T00:00:00" maxDate="2018-06-02T00:00:00"/>
    </cacheField>
    <cacheField name="Deployed with a Project?" numFmtId="0">
      <sharedItems containsBlank="1" count="2">
        <m/>
        <s v="RSI-2017"/>
      </sharedItems>
    </cacheField>
    <cacheField name="Seasonal?" numFmtId="0">
      <sharedItems containsBlank="1" count="2">
        <m/>
        <s v="DST-Spring"/>
      </sharedItems>
    </cacheField>
    <cacheField name="Detected Year" numFmtId="0">
      <sharedItems containsString="0" containsBlank="1" containsNumber="1" containsInteger="1" minValue="2016" maxValue="2018"/>
    </cacheField>
    <cacheField name="Deployment/ Closure Month" numFmtId="0">
      <sharedItems containsString="0" containsBlank="1" containsNumber="1" containsInteger="1" minValue="1" maxValue="12" count="13">
        <n v="8"/>
        <n v="9"/>
        <n v="10"/>
        <n v="11"/>
        <n v="12"/>
        <n v="1"/>
        <n v="2"/>
        <n v="3"/>
        <n v="4"/>
        <n v="6"/>
        <n v="7"/>
        <n v="5"/>
        <m/>
      </sharedItems>
    </cacheField>
    <cacheField name="Deployment / Closure Year" numFmtId="0">
      <sharedItems containsString="0" containsBlank="1" containsNumber="1" containsInteger="1" minValue="1900" maxValue="2018" count="5">
        <n v="2016"/>
        <n v="2017"/>
        <n v="2018"/>
        <m/>
        <n v="1900" u="1"/>
      </sharedItems>
    </cacheField>
    <cacheField name="Turnaround days" numFmtId="0">
      <sharedItems containsBlank="1" containsMixedTypes="1" containsNumber="1" containsInteger="1" minValue="-84" maxValue="655"/>
    </cacheField>
    <cacheField name="Turnaround &lt;=5 days" numFmtId="0">
      <sharedItems containsBlank="1"/>
    </cacheField>
    <cacheField name="Turnaround 6-10 days" numFmtId="0">
      <sharedItems containsBlank="1"/>
    </cacheField>
    <cacheField name="Turnaround 11-20 days" numFmtId="0">
      <sharedItems containsBlank="1"/>
    </cacheField>
    <cacheField name="Turnaround 21-30 days" numFmtId="0">
      <sharedItems containsBlank="1"/>
    </cacheField>
    <cacheField name="Turnaround 31-45 days" numFmtId="0">
      <sharedItems containsBlank="1"/>
    </cacheField>
    <cacheField name="Turnaround 46-60 days" numFmtId="0">
      <sharedItems containsBlank="1"/>
    </cacheField>
    <cacheField name="Turnaround &gt;60 days"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Balasubramanian, Sandhya" refreshedDate="43207.45496145833" createdVersion="5" refreshedVersion="5" minRefreshableVersion="3" recordCount="37">
  <cacheSource type="worksheet">
    <worksheetSource ref="A1:I1048576" sheet="Roadmap"/>
  </cacheSource>
  <cacheFields count="9">
    <cacheField name="Theme" numFmtId="0">
      <sharedItems containsBlank="1"/>
    </cacheField>
    <cacheField name="Category" numFmtId="0">
      <sharedItems containsBlank="1" count="11">
        <s v="Business process"/>
        <s v="Error handling"/>
        <s v="Notification"/>
        <s v="Reporting"/>
        <s v="API"/>
        <s v="Export/ Import, New columns"/>
        <s v="Policy"/>
        <s v="Usability"/>
        <s v="Automation of workflow"/>
        <s v="Unification"/>
        <m/>
      </sharedItems>
    </cacheField>
    <cacheField name="Topic" numFmtId="0">
      <sharedItems containsBlank="1"/>
    </cacheField>
    <cacheField name="Sub Topics" numFmtId="0">
      <sharedItems containsBlank="1" longText="1"/>
    </cacheField>
    <cacheField name="Status" numFmtId="0">
      <sharedItems containsBlank="1" count="6">
        <s v="Completed"/>
        <s v="Open"/>
        <s v="No longer needed"/>
        <s v="Closed"/>
        <m/>
        <s v="Available with RSI-2017 code" u="1"/>
      </sharedItems>
    </cacheField>
    <cacheField name="Target Initiative" numFmtId="0">
      <sharedItems containsBlank="1" count="5">
        <s v="RSI 1B"/>
        <s v="Future"/>
        <m/>
        <s v="Ops Enhancements"/>
        <s v="Tech Enhancements" u="1"/>
      </sharedItems>
    </cacheField>
    <cacheField name="Target Period" numFmtId="0">
      <sharedItems containsDate="1" containsBlank="1" containsMixedTypes="1" minDate="2018-04-01T00:00:00" maxDate="1900-01-05T18:40:04" count="7">
        <d v="2018-04-01T00:00:00"/>
        <s v="TBD"/>
        <m/>
        <s v="Fall 2018"/>
        <s v="Summer 2018"/>
        <n v="2018" u="1"/>
        <s v="mid-year 2018" u="1"/>
      </sharedItems>
    </cacheField>
    <cacheField name="B2B API Impact" numFmtId="0">
      <sharedItems containsBlank="1"/>
    </cacheField>
    <cacheField name="Comment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5">
  <r>
    <n v="42018"/>
    <s v="CIRA"/>
    <s v="RA Plan versioning is incorrect which impacts the validation run."/>
    <m/>
    <x v="0"/>
    <x v="0"/>
    <x v="0"/>
    <d v="2016-07-25T00:00:00"/>
    <d v="2016-09-12T00:00:00"/>
    <d v="2016-08-25T00:00:00"/>
    <m/>
    <x v="0"/>
    <n v="8"/>
    <x v="0"/>
  </r>
  <r>
    <n v="41877"/>
    <s v="CIRA"/>
    <s v="CIRA Application was down and up frequently in Production"/>
    <m/>
    <x v="0"/>
    <x v="1"/>
    <x v="0"/>
    <d v="2016-07-19T00:00:00"/>
    <d v="2016-08-12T00:00:00"/>
    <d v="2016-08-25T00:00:00"/>
    <m/>
    <x v="0"/>
    <n v="8"/>
    <x v="0"/>
  </r>
  <r>
    <n v="41754"/>
    <s v="RAAM"/>
    <s v="Dispute #181646 SCP calculation run is not picking up Substitute resource in some cases"/>
    <m/>
    <x v="0"/>
    <x v="0"/>
    <x v="0"/>
    <d v="2016-07-13T00:00:00"/>
    <d v="2016-07-15T00:00:00"/>
    <d v="2016-08-25T00:00:00"/>
    <m/>
    <x v="0"/>
    <n v="8"/>
    <x v="0"/>
  </r>
  <r>
    <n v="41557"/>
    <s v="CIRA"/>
    <s v="Market participants are unable to submit replacements in CIRA"/>
    <m/>
    <x v="0"/>
    <x v="2"/>
    <x v="0"/>
    <d v="2016-06-29T00:00:00"/>
    <d v="2016-08-09T00:00:00"/>
    <d v="2016-08-25T00:00:00"/>
    <m/>
    <x v="0"/>
    <n v="8"/>
    <x v="0"/>
  </r>
  <r>
    <n v="42138"/>
    <s v="CIRA"/>
    <s v="RSI-Phase 1A: MKT SIM Jul16 Obligation Rpts Peak Demand Showing Not Reflecting Subset of Days Resource"/>
    <m/>
    <x v="1"/>
    <x v="0"/>
    <x v="0"/>
    <d v="2016-07-26T00:00:00"/>
    <d v="2016-09-15T00:00:00"/>
    <d v="2016-09-21T00:00:00"/>
    <m/>
    <x v="0"/>
    <n v="9"/>
    <x v="0"/>
  </r>
  <r>
    <n v="42180"/>
    <s v="CIRA"/>
    <s v="Export screen data from NQC results not matching the filter results on the screen"/>
    <m/>
    <x v="0"/>
    <x v="0"/>
    <x v="0"/>
    <d v="2016-07-27T00:00:00"/>
    <d v="2016-08-09T00:00:00"/>
    <d v="2016-09-21T00:00:00"/>
    <m/>
    <x v="0"/>
    <n v="9"/>
    <x v="0"/>
  </r>
  <r>
    <n v="43555"/>
    <s v="CIRA"/>
    <s v="Settlements not receiving Exempt_quantity from SCP Availability Calculations"/>
    <m/>
    <x v="0"/>
    <x v="0"/>
    <x v="0"/>
    <d v="2016-09-26T00:00:00"/>
    <d v="2016-09-29T00:00:00"/>
    <d v="2016-09-30T00:00:00"/>
    <m/>
    <x v="0"/>
    <n v="9"/>
    <x v="0"/>
  </r>
  <r>
    <n v="43610"/>
    <s v="CIRA"/>
    <s v="CV errors our Supply/RA resources with incorrect Import allocation check"/>
    <m/>
    <x v="0"/>
    <x v="1"/>
    <x v="0"/>
    <d v="2016-09-29T00:00:00"/>
    <d v="2016-10-04T00:00:00"/>
    <d v="2016-10-05T00:00:00"/>
    <m/>
    <x v="0"/>
    <n v="10"/>
    <x v="0"/>
  </r>
  <r>
    <n v="44136"/>
    <s v="CIRA"/>
    <s v="change the scheduled time for 'SG_BroadcastResourceAdequacyCapacityData_CIRAv1' payload"/>
    <m/>
    <x v="0"/>
    <x v="3"/>
    <x v="0"/>
    <d v="2016-11-02T00:00:00"/>
    <d v="2016-11-02T00:00:00"/>
    <d v="2016-11-04T00:00:00"/>
    <m/>
    <x v="0"/>
    <n v="11"/>
    <x v="0"/>
  </r>
  <r>
    <n v="44087"/>
    <s v="CIRA"/>
    <s v="remove ReceiveResourceAdequacyCapacityData_MFv1_INT_AP from AI/ESB"/>
    <m/>
    <x v="2"/>
    <x v="3"/>
    <x v="0"/>
    <d v="2016-11-01T00:00:00"/>
    <d v="2016-11-09T00:00:00"/>
    <d v="2016-11-07T00:00:00"/>
    <m/>
    <x v="0"/>
    <n v="11"/>
    <x v="0"/>
  </r>
  <r>
    <n v="44211"/>
    <s v="CIRA"/>
    <s v="Missing service for receciveRTMResourceAdequacyCapacityData to Settlements"/>
    <m/>
    <x v="0"/>
    <x v="3"/>
    <x v="0"/>
    <d v="2016-11-07T00:00:00"/>
    <d v="2016-11-07T00:00:00"/>
    <d v="2016-11-08T00:00:00"/>
    <m/>
    <x v="0"/>
    <n v="11"/>
    <x v="0"/>
  </r>
  <r>
    <n v="44281"/>
    <s v="CIRA"/>
    <s v="Ignore EDs with same start and end times i.e. cancelled EDs"/>
    <m/>
    <x v="0"/>
    <x v="0"/>
    <x v="0"/>
    <d v="2016-11-08T00:00:00"/>
    <d v="2016-11-11T00:00:00"/>
    <d v="2016-11-11T00:00:00"/>
    <m/>
    <x v="0"/>
    <n v="11"/>
    <x v="0"/>
  </r>
  <r>
    <n v="44257"/>
    <s v="CIRA"/>
    <s v="ISO offers not created when SC did not bid for intra-monthly"/>
    <m/>
    <x v="0"/>
    <x v="0"/>
    <x v="0"/>
    <d v="2016-11-08T00:00:00"/>
    <d v="2016-11-11T00:00:00"/>
    <d v="2016-11-11T00:00:00"/>
    <m/>
    <x v="0"/>
    <n v="11"/>
    <x v="0"/>
  </r>
  <r>
    <n v="44231"/>
    <s v="CIRA"/>
    <s v="CIDI 00186633 - Bilateral trade screen should allow SC ID same size as exists in MF"/>
    <n v="186633"/>
    <x v="3"/>
    <x v="0"/>
    <x v="0"/>
    <d v="2016-11-07T00:00:00"/>
    <d v="2016-11-10T00:00:00"/>
    <d v="2016-11-11T00:00:00"/>
    <m/>
    <x v="0"/>
    <n v="11"/>
    <x v="0"/>
  </r>
  <r>
    <n v="44259"/>
    <s v="CIRA"/>
    <s v="ISO user unable to approve saved NQC record for SC's with future effective date"/>
    <m/>
    <x v="0"/>
    <x v="0"/>
    <x v="0"/>
    <d v="2016-11-08T00:00:00"/>
    <d v="2016-11-21T00:00:00"/>
    <d v="2016-11-17T00:00:00"/>
    <m/>
    <x v="0"/>
    <n v="11"/>
    <x v="0"/>
  </r>
  <r>
    <n v="44215"/>
    <s v="CIRA"/>
    <s v="Annual CV calculations are incorrect"/>
    <m/>
    <x v="0"/>
    <x v="0"/>
    <x v="0"/>
    <d v="2016-11-07T00:00:00"/>
    <d v="2016-11-17T00:00:00"/>
    <d v="2016-11-17T00:00:00"/>
    <m/>
    <x v="0"/>
    <n v="11"/>
    <x v="0"/>
  </r>
  <r>
    <n v="44133"/>
    <s v="CIRA"/>
    <s v="CIDI 00186484- 'No LSE found for supplier x for resource y' error"/>
    <n v="186484"/>
    <x v="2"/>
    <x v="0"/>
    <x v="0"/>
    <d v="2016-11-01T00:00:00"/>
    <d v="2016-11-17T00:00:00"/>
    <d v="2016-11-17T00:00:00"/>
    <m/>
    <x v="0"/>
    <n v="11"/>
    <x v="0"/>
  </r>
  <r>
    <n v="44346"/>
    <s v="CIRA"/>
    <s v="MED integration issue - resources where RA = PMax need to be sent in the payload"/>
    <m/>
    <x v="3"/>
    <x v="0"/>
    <x v="0"/>
    <d v="2016-11-14T00:00:00"/>
    <d v="2016-11-17T00:00:00"/>
    <d v="2016-11-17T00:00:00"/>
    <m/>
    <x v="0"/>
    <n v="11"/>
    <x v="0"/>
  </r>
  <r>
    <n v="44391"/>
    <s v="CIRA"/>
    <s v="CIRA APP is producing errors in server log, the bigger log is causing diskspace issue in Production"/>
    <m/>
    <x v="1"/>
    <x v="0"/>
    <x v="0"/>
    <d v="2016-11-17T00:00:00"/>
    <d v="2016-11-29T00:00:00"/>
    <d v="2016-12-02T00:00:00"/>
    <m/>
    <x v="0"/>
    <n v="12"/>
    <x v="0"/>
  </r>
  <r>
    <n v="44522"/>
    <s v="CIRA"/>
    <s v="CIDI 00187331 - Obligation report missing data by Peak"/>
    <n v="187331"/>
    <x v="0"/>
    <x v="0"/>
    <x v="0"/>
    <d v="2016-12-01T00:00:00"/>
    <d v="2016-12-01T00:00:00"/>
    <d v="2016-12-02T00:00:00"/>
    <m/>
    <x v="0"/>
    <n v="12"/>
    <x v="0"/>
  </r>
  <r>
    <n v="44511"/>
    <s v="CIRA"/>
    <s v="2017 NQC resource validation using tech factor for 2016"/>
    <n v="187300"/>
    <x v="0"/>
    <x v="1"/>
    <x v="0"/>
    <d v="2016-12-01T00:00:00"/>
    <d v="2016-12-02T00:00:00"/>
    <d v="2016-12-02T00:00:00"/>
    <m/>
    <x v="0"/>
    <n v="12"/>
    <x v="0"/>
  </r>
  <r>
    <n v="44497"/>
    <s v="CIRA"/>
    <s v="app_cira_availcalc_int role user is unabe to access RAAIM Calculation functionality in CIRA application."/>
    <m/>
    <x v="0"/>
    <x v="0"/>
    <x v="0"/>
    <d v="2016-11-30T00:00:00"/>
    <d v="2016-12-01T00:00:00"/>
    <d v="2016-12-02T00:00:00"/>
    <m/>
    <x v="0"/>
    <n v="12"/>
    <x v="0"/>
  </r>
  <r>
    <n v="44488"/>
    <s v="CIRA"/>
    <s v="Date on RAAIM Pre-calc run details screen different from Excel download"/>
    <m/>
    <x v="0"/>
    <x v="0"/>
    <x v="0"/>
    <d v="2016-11-30T00:00:00"/>
    <d v="2016-12-01T00:00:00"/>
    <d v="2016-12-02T00:00:00"/>
    <m/>
    <x v="0"/>
    <n v="12"/>
    <x v="0"/>
  </r>
  <r>
    <n v="44462"/>
    <s v="CIRA"/>
    <s v="CPM designation UI not displaying resources with multiple SC association"/>
    <m/>
    <x v="0"/>
    <x v="0"/>
    <x v="0"/>
    <d v="2016-11-29T00:00:00"/>
    <d v="2016-12-02T00:00:00"/>
    <d v="2016-12-02T00:00:00"/>
    <m/>
    <x v="0"/>
    <n v="12"/>
    <x v="0"/>
  </r>
  <r>
    <n v="44432"/>
    <s v="CIRA"/>
    <s v="CIDI 186988: SC gets an error while trying to approve SRs"/>
    <n v="186988"/>
    <x v="0"/>
    <x v="0"/>
    <x v="0"/>
    <d v="2016-11-23T00:00:00"/>
    <d v="2016-11-29T00:00:00"/>
    <d v="2016-12-02T00:00:00"/>
    <m/>
    <x v="0"/>
    <n v="12"/>
    <x v="0"/>
  </r>
  <r>
    <n v="44379"/>
    <s v="CIRA"/>
    <s v="CIDI 00186979 Import allocation issue"/>
    <n v="186979"/>
    <x v="0"/>
    <x v="0"/>
    <x v="0"/>
    <d v="2016-11-15T00:00:00"/>
    <d v="2016-12-01T00:00:00"/>
    <d v="2016-12-02T00:00:00"/>
    <m/>
    <x v="0"/>
    <n v="12"/>
    <x v="0"/>
  </r>
  <r>
    <n v="44325"/>
    <s v="CIRA"/>
    <s v="CSP offer not created for a res that has multiple records in MF for the same Resource- SC association"/>
    <m/>
    <x v="0"/>
    <x v="0"/>
    <x v="0"/>
    <d v="2016-11-14T00:00:00"/>
    <d v="2016-12-02T00:00:00"/>
    <d v="2016-12-02T00:00:00"/>
    <m/>
    <x v="0"/>
    <n v="12"/>
    <x v="0"/>
  </r>
  <r>
    <n v="44641"/>
    <s v="CIRA"/>
    <s v="ED CPM enhancement"/>
    <m/>
    <x v="0"/>
    <x v="0"/>
    <x v="0"/>
    <d v="2016-12-09T00:00:00"/>
    <d v="2016-12-13T00:00:00"/>
    <d v="2016-12-13T00:00:00"/>
    <m/>
    <x v="0"/>
    <n v="12"/>
    <x v="0"/>
  </r>
  <r>
    <n v="44635"/>
    <s v="CIRA"/>
    <s v="CIDI-00187435: SCs are not able to access Approve/Reject OM Replacments screen"/>
    <n v="187435"/>
    <x v="0"/>
    <x v="0"/>
    <x v="0"/>
    <d v="2016-12-08T00:00:00"/>
    <d v="2016-12-12T00:00:00"/>
    <d v="2016-12-13T00:00:00"/>
    <m/>
    <x v="0"/>
    <n v="12"/>
    <x v="0"/>
  </r>
  <r>
    <n v="44548"/>
    <s v="CIRA"/>
    <s v="CIDI 00186598 - MOO flag needs to be derived at the time of payload broadcast"/>
    <n v="186598"/>
    <x v="0"/>
    <x v="0"/>
    <x v="0"/>
    <d v="2016-12-02T00:00:00"/>
    <d v="2016-12-09T00:00:00"/>
    <d v="2016-12-13T00:00:00"/>
    <m/>
    <x v="0"/>
    <n v="12"/>
    <x v="0"/>
  </r>
  <r>
    <n v="44216"/>
    <s v="CIRA"/>
    <s v="Missing plans functionality not working for annual"/>
    <m/>
    <x v="2"/>
    <x v="0"/>
    <x v="0"/>
    <d v="2016-11-07T00:00:00"/>
    <d v="2016-12-07T00:00:00"/>
    <d v="2016-12-13T00:00:00"/>
    <m/>
    <x v="0"/>
    <n v="12"/>
    <x v="0"/>
  </r>
  <r>
    <n v="44035"/>
    <s v="CIRA"/>
    <s v="Unable to approve future effective NQC for 1 resource in prod"/>
    <m/>
    <x v="2"/>
    <x v="0"/>
    <x v="0"/>
    <d v="2016-10-27T00:00:00"/>
    <d v="2016-12-07T00:00:00"/>
    <d v="2016-12-13T00:00:00"/>
    <m/>
    <x v="0"/>
    <n v="12"/>
    <x v="0"/>
  </r>
  <r>
    <n v="44553"/>
    <s v="CIRA"/>
    <s v="multiple CPM designation emails generated for the same resource"/>
    <m/>
    <x v="4"/>
    <x v="0"/>
    <x v="0"/>
    <d v="2016-12-02T00:00:00"/>
    <d v="2016-12-12T00:00:00"/>
    <d v="2016-12-13T00:00:00"/>
    <m/>
    <x v="0"/>
    <n v="12"/>
    <x v="0"/>
  </r>
  <r>
    <n v="43955"/>
    <s v="CIRA"/>
    <s v="(CIDI 00186092) Spelling error when downloading Obligation Report from the UI"/>
    <n v="186092"/>
    <x v="4"/>
    <x v="0"/>
    <x v="0"/>
    <d v="2016-10-20T00:00:00"/>
    <d v="2016-12-07T00:00:00"/>
    <d v="2016-12-13T00:00:00"/>
    <m/>
    <x v="0"/>
    <n v="12"/>
    <x v="0"/>
  </r>
  <r>
    <n v="44261"/>
    <s v="CIRA"/>
    <s v="CIDI 00186601 - TG not allowed to submit CSP offer for Flex even when EFC/NQC exists for that month"/>
    <n v="186601"/>
    <x v="3"/>
    <x v="0"/>
    <x v="0"/>
    <d v="2016-11-08T00:00:00"/>
    <d v="2016-12-07T00:00:00"/>
    <d v="2016-12-13T00:00:00"/>
    <m/>
    <x v="0"/>
    <n v="12"/>
    <x v="0"/>
  </r>
  <r>
    <n v="44690"/>
    <s v="CIRA"/>
    <s v="CIDI-00187618: CIRA doesn't bump up the RA capacity by 0.01 when RA=Pmin for SIBR"/>
    <n v="187618"/>
    <x v="0"/>
    <x v="0"/>
    <x v="0"/>
    <d v="2016-12-13T00:00:00"/>
    <d v="2016-12-14T00:00:00"/>
    <d v="2016-12-14T00:00:00"/>
    <m/>
    <x v="0"/>
    <n v="12"/>
    <x v="0"/>
  </r>
  <r>
    <n v="44681"/>
    <s v="CIRA"/>
    <s v="Search for all resources on compatible resources view screen times out"/>
    <m/>
    <x v="2"/>
    <x v="0"/>
    <x v="0"/>
    <d v="2016-12-13T00:00:00"/>
    <d v="2016-12-14T00:00:00"/>
    <d v="2016-12-20T00:00:00"/>
    <m/>
    <x v="0"/>
    <n v="12"/>
    <x v="0"/>
  </r>
  <r>
    <n v="44924"/>
    <s v="CIRA"/>
    <s v="RTM RA payload to Settlements failed due to a resource end dating"/>
    <m/>
    <x v="0"/>
    <x v="0"/>
    <x v="0"/>
    <d v="2017-01-03T00:00:00"/>
    <d v="2017-01-03T00:00:00"/>
    <d v="2017-01-03T00:00:00"/>
    <m/>
    <x v="1"/>
    <n v="1"/>
    <x v="1"/>
  </r>
  <r>
    <n v="44914"/>
    <s v="CIRA"/>
    <s v="CIDI 00188019 - RA report not taking into account multiple replacement records"/>
    <n v="188019"/>
    <x v="0"/>
    <x v="0"/>
    <x v="0"/>
    <d v="2016-12-30T00:00:00"/>
    <d v="2017-01-05T00:00:00"/>
    <d v="2017-01-10T00:00:00"/>
    <m/>
    <x v="0"/>
    <n v="1"/>
    <x v="1"/>
  </r>
  <r>
    <n v="44835"/>
    <s v="CIRA"/>
    <s v="defining allowable period for declining CPM"/>
    <m/>
    <x v="0"/>
    <x v="0"/>
    <x v="0"/>
    <d v="2016-12-22T00:00:00"/>
    <d v="2017-01-04T00:00:00"/>
    <d v="2017-01-10T00:00:00"/>
    <m/>
    <x v="0"/>
    <n v="1"/>
    <x v="1"/>
  </r>
  <r>
    <n v="44833"/>
    <s v="CIRA"/>
    <s v="rules for updates to the CPM designation screen"/>
    <m/>
    <x v="0"/>
    <x v="0"/>
    <x v="0"/>
    <d v="2016-12-22T00:00:00"/>
    <d v="2017-01-05T00:00:00"/>
    <d v="2017-01-10T00:00:00"/>
    <m/>
    <x v="0"/>
    <n v="1"/>
    <x v="1"/>
  </r>
  <r>
    <n v="44810"/>
    <s v="CIRA"/>
    <s v="annual optimization is failing"/>
    <m/>
    <x v="0"/>
    <x v="0"/>
    <x v="0"/>
    <d v="2016-12-21T00:00:00"/>
    <d v="2016-12-23T00:00:00"/>
    <d v="2017-01-10T00:00:00"/>
    <m/>
    <x v="0"/>
    <n v="1"/>
    <x v="1"/>
  </r>
  <r>
    <n v="44793"/>
    <s v="CIRA"/>
    <s v="include null RMRFLAG records for CPM calculations"/>
    <m/>
    <x v="0"/>
    <x v="1"/>
    <x v="0"/>
    <d v="2016-12-20T00:00:00"/>
    <d v="2016-12-23T00:00:00"/>
    <d v="2017-01-10T00:00:00"/>
    <m/>
    <x v="0"/>
    <n v="1"/>
    <x v="1"/>
  </r>
  <r>
    <n v="43563"/>
    <s v="CIRA"/>
    <s v="RSI-1A: Search not working as expected on CPM Designation screen (CIDI 00184091)"/>
    <n v="184091"/>
    <x v="2"/>
    <x v="0"/>
    <x v="0"/>
    <d v="2016-09-27T00:00:00"/>
    <d v="2016-12-27T00:00:00"/>
    <d v="2017-01-10T00:00:00"/>
    <m/>
    <x v="0"/>
    <n v="1"/>
    <x v="1"/>
  </r>
  <r>
    <n v="39654"/>
    <s v="CIRA"/>
    <s v="RSI_Phase1a_Search Substitution Requests_Substitutions are showing up when there is no substitution in compliance month"/>
    <m/>
    <x v="2"/>
    <x v="0"/>
    <x v="0"/>
    <d v="2016-01-29T00:00:00"/>
    <d v="2016-12-22T00:00:00"/>
    <d v="2017-01-10T00:00:00"/>
    <m/>
    <x v="0"/>
    <n v="1"/>
    <x v="1"/>
  </r>
  <r>
    <n v="44913"/>
    <s v="CIRA"/>
    <s v="CIDI 00187978 - RAAIM Pre-calc is not handling DST time"/>
    <n v="187978"/>
    <x v="0"/>
    <x v="0"/>
    <x v="0"/>
    <d v="2016-12-30T00:00:00"/>
    <d v="2017-01-12T00:00:00"/>
    <d v="2017-01-13T00:00:00"/>
    <m/>
    <x v="0"/>
    <n v="1"/>
    <x v="1"/>
  </r>
  <r>
    <n v="44911"/>
    <s v="CIRA"/>
    <s v="CPM should be designated for only CISO resources with an active SC association"/>
    <m/>
    <x v="0"/>
    <x v="0"/>
    <x v="0"/>
    <d v="2016-12-30T00:00:00"/>
    <d v="2017-01-11T00:00:00"/>
    <d v="2017-01-13T00:00:00"/>
    <m/>
    <x v="0"/>
    <n v="1"/>
    <x v="1"/>
  </r>
  <r>
    <n v="44956"/>
    <s v="CIRA"/>
    <s v="Modify CPM email verbiage"/>
    <m/>
    <x v="3"/>
    <x v="0"/>
    <x v="0"/>
    <d v="2017-01-05T00:00:00"/>
    <d v="2017-01-12T00:00:00"/>
    <d v="2017-01-13T00:00:00"/>
    <m/>
    <x v="1"/>
    <n v="1"/>
    <x v="1"/>
  </r>
  <r>
    <n v="45167"/>
    <s v="CIRA"/>
    <s v="For FLEX RA category 3 resources RA not calculated correctly for days bordering weekends and holidays"/>
    <m/>
    <x v="0"/>
    <x v="1"/>
    <x v="0"/>
    <d v="2017-01-24T00:00:00"/>
    <d v="2017-01-27T00:00:00"/>
    <d v="2017-02-01T00:00:00"/>
    <m/>
    <x v="1"/>
    <n v="2"/>
    <x v="1"/>
  </r>
  <r>
    <n v="45036"/>
    <s v="CIRA"/>
    <s v="CPM emails are triggered for more resources than the one submitted"/>
    <m/>
    <x v="0"/>
    <x v="0"/>
    <x v="0"/>
    <d v="2017-01-12T00:00:00"/>
    <d v="2017-01-27T00:00:00"/>
    <d v="2017-02-01T00:00:00"/>
    <m/>
    <x v="1"/>
    <n v="2"/>
    <x v="1"/>
  </r>
  <r>
    <n v="45287"/>
    <s v="CIRA"/>
    <s v="Error in logs due to length of CSP_OFFER_SEGMENT.COMMENTS"/>
    <m/>
    <x v="0"/>
    <x v="1"/>
    <x v="0"/>
    <d v="2017-01-30T00:00:00"/>
    <d v="2017-01-31T00:00:00"/>
    <d v="2017-02-08T00:00:00"/>
    <m/>
    <x v="1"/>
    <n v="2"/>
    <x v="1"/>
  </r>
  <r>
    <n v="45399"/>
    <s v="CIRA"/>
    <s v="Peak &amp; TAC reports are displaying an incorrect 'Specified Replacement Increase' value on outage dates"/>
    <n v="188973"/>
    <x v="0"/>
    <x v="1"/>
    <x v="0"/>
    <d v="2017-02-03T00:00:00"/>
    <d v="2017-02-07T00:00:00"/>
    <d v="2017-02-13T00:00:00"/>
    <m/>
    <x v="1"/>
    <n v="2"/>
    <x v="1"/>
  </r>
  <r>
    <n v="45333"/>
    <s v="CIRA"/>
    <s v="Issue with reading the MOO flag from MF due to date/time offset"/>
    <m/>
    <x v="0"/>
    <x v="0"/>
    <x v="0"/>
    <d v="2017-01-31T00:00:00"/>
    <d v="2017-02-08T00:00:00"/>
    <d v="2017-02-13T00:00:00"/>
    <m/>
    <x v="1"/>
    <n v="2"/>
    <x v="1"/>
  </r>
  <r>
    <n v="45269"/>
    <s v="CIRA"/>
    <s v="CIDI 188202 - availability calculation is incorrect for TG in RAAM"/>
    <n v="188202"/>
    <x v="0"/>
    <x v="0"/>
    <x v="0"/>
    <d v="2017-01-27T00:00:00"/>
    <d v="2017-02-07T00:00:00"/>
    <d v="2017-02-13T00:00:00"/>
    <m/>
    <x v="1"/>
    <n v="2"/>
    <x v="1"/>
  </r>
  <r>
    <n v="46070"/>
    <s v="CIRA"/>
    <s v="RAAIM calculation failure due to DST Short day_x000a_Data fix will be applied first; code fix will follow later"/>
    <m/>
    <x v="2"/>
    <x v="0"/>
    <x v="0"/>
    <d v="2017-03-13T00:00:00"/>
    <d v="2018-03-09T00:00:00"/>
    <d v="2018-03-09T00:00:00"/>
    <m/>
    <x v="1"/>
    <n v="3"/>
    <x v="2"/>
  </r>
  <r>
    <n v="46152"/>
    <s v="CIRA"/>
    <s v="CIRA INT - rename RTM resource adequacy capacity payload as part of ESB replacement"/>
    <m/>
    <x v="0"/>
    <x v="3"/>
    <x v="0"/>
    <d v="2017-03-19T00:00:00"/>
    <d v="2017-03-20T00:00:00"/>
    <d v="2017-03-27T00:00:00"/>
    <m/>
    <x v="1"/>
    <n v="3"/>
    <x v="1"/>
  </r>
  <r>
    <n v="46143"/>
    <s v="CIRA"/>
    <s v="CIRA - CIDI 00189853, 00189824 - RAAIM inconsistent with CAISO Tariff for Flex LF-MSS resources"/>
    <m/>
    <x v="0"/>
    <x v="0"/>
    <x v="0"/>
    <d v="2017-03-17T00:00:00"/>
    <d v="2017-04-04T00:00:00"/>
    <d v="2017-04-10T00:00:00"/>
    <m/>
    <x v="1"/>
    <n v="4"/>
    <x v="1"/>
  </r>
  <r>
    <n v="44326"/>
    <s v="CIRA"/>
    <s v="Resource area mapping is not updating when you upload and approve the NQC"/>
    <m/>
    <x v="2"/>
    <x v="0"/>
    <x v="0"/>
    <d v="2016-11-14T00:00:00"/>
    <d v="2017-04-04T00:00:00"/>
    <d v="2017-04-10T00:00:00"/>
    <m/>
    <x v="0"/>
    <n v="4"/>
    <x v="1"/>
  </r>
  <r>
    <n v="46776"/>
    <s v="CIRA"/>
    <s v="Replacement requirement MW should not exceed RA plan MW"/>
    <s v="191111, 191117, 191126, 191140, 191149, 191154, 191155, 191156, 191157"/>
    <x v="0"/>
    <x v="0"/>
    <x v="0"/>
    <d v="2017-04-24T00:00:00"/>
    <d v="2017-04-27T00:00:00"/>
    <d v="2017-04-28T00:00:00"/>
    <m/>
    <x v="1"/>
    <n v="4"/>
    <x v="1"/>
  </r>
  <r>
    <n v="46736"/>
    <s v="CIRA"/>
    <s v="CIRA must filter out revised set of ED instructions not eligible for CPM designations."/>
    <m/>
    <x v="0"/>
    <x v="0"/>
    <x v="0"/>
    <d v="2017-04-20T00:00:00"/>
    <d v="2017-04-27T00:00:00"/>
    <d v="2017-04-28T00:00:00"/>
    <m/>
    <x v="1"/>
    <n v="4"/>
    <x v="1"/>
  </r>
  <r>
    <n v="46945"/>
    <s v="CIRA"/>
    <s v="CPM Enhancement to compute the Daily Max RA MW as max of both Gen &amp; Flex"/>
    <m/>
    <x v="0"/>
    <x v="0"/>
    <x v="0"/>
    <d v="2017-05-09T00:00:00"/>
    <d v="2017-06-01T00:00:00"/>
    <d v="2017-06-06T00:00:00"/>
    <m/>
    <x v="1"/>
    <n v="6"/>
    <x v="1"/>
  </r>
  <r>
    <n v="47249"/>
    <s v="CIRA"/>
    <s v="OM Replacements screen doesn't display 2nd page after a sort"/>
    <m/>
    <x v="2"/>
    <x v="0"/>
    <x v="0"/>
    <d v="2017-06-06T00:00:00"/>
    <d v="2017-06-14T00:00:00"/>
    <d v="2017-06-19T00:00:00"/>
    <m/>
    <x v="1"/>
    <n v="6"/>
    <x v="1"/>
  </r>
  <r>
    <n v="47248"/>
    <s v="CIRA"/>
    <s v="Add 'pre-approved' to T45 approved &amp; pending OIA run and OM Replacements logic"/>
    <n v="192247"/>
    <x v="2"/>
    <x v="0"/>
    <x v="0"/>
    <d v="2017-06-06T00:00:00"/>
    <d v="2017-06-14T00:00:00"/>
    <d v="2017-06-19T00:00:00"/>
    <m/>
    <x v="1"/>
    <n v="6"/>
    <x v="1"/>
  </r>
  <r>
    <n v="47870"/>
    <s v="CIRA"/>
    <s v="ResourceAdequacyCapacity payload failures"/>
    <n v="192418"/>
    <x v="0"/>
    <x v="4"/>
    <x v="0"/>
    <d v="2017-06-24T00:00:00"/>
    <d v="2017-06-27T00:00:00"/>
    <d v="2017-06-27T00:00:00"/>
    <m/>
    <x v="1"/>
    <n v="6"/>
    <x v="1"/>
  </r>
  <r>
    <n v="47812"/>
    <s v="CIRA"/>
    <s v="OM RA report data changes post the trade date"/>
    <m/>
    <x v="0"/>
    <x v="0"/>
    <x v="0"/>
    <d v="2017-06-21T00:00:00"/>
    <d v="2017-06-30T00:00:00"/>
    <d v="2017-06-30T00:00:00"/>
    <m/>
    <x v="1"/>
    <n v="6"/>
    <x v="1"/>
  </r>
  <r>
    <n v="45699"/>
    <s v="CIRA"/>
    <s v="CIRA - Replacement MW higher than provided as S replacements in RA plan- occurred due to multiple resources with different RA plans used the same contract ID. Handled via training &amp; CPG not code fix"/>
    <m/>
    <x v="0"/>
    <x v="0"/>
    <x v="0"/>
    <d v="2017-02-21T00:00:00"/>
    <d v="2017-03-03T00:00:00"/>
    <m/>
    <m/>
    <x v="1"/>
    <n v="2"/>
    <x v="1"/>
  </r>
  <r>
    <n v="42858"/>
    <s v="CIRA"/>
    <s v="CIRA: Updating RA data in RR_RA table for SMUD Supporting Resources"/>
    <m/>
    <x v="1"/>
    <x v="5"/>
    <x v="0"/>
    <d v="2016-08-19T00:00:00"/>
    <d v="2016-08-24T00:00:00"/>
    <m/>
    <m/>
    <x v="0"/>
    <n v="8"/>
    <x v="0"/>
  </r>
  <r>
    <n v="41486"/>
    <s v="RAAM"/>
    <s v="RAAM not allowing users to submit Subs"/>
    <s v="182460, 182420, 182456"/>
    <x v="1"/>
    <x v="6"/>
    <x v="0"/>
    <d v="2016-06-23T00:00:00"/>
    <d v="2016-07-07T00:00:00"/>
    <m/>
    <m/>
    <x v="0"/>
    <n v="7"/>
    <x v="0"/>
  </r>
  <r>
    <n v="40856"/>
    <s v="RAAM"/>
    <s v="Error when trying to load valid MW for Substitutions"/>
    <n v="181256"/>
    <x v="1"/>
    <x v="6"/>
    <x v="0"/>
    <d v="2016-04-29T00:00:00"/>
    <d v="2016-05-13T00:00:00"/>
    <m/>
    <m/>
    <x v="0"/>
    <n v="5"/>
    <x v="0"/>
  </r>
  <r>
    <n v="48362"/>
    <s v="CIRA"/>
    <s v="CIRA - OM Data report should disregard RA if deficiency config is set to N for obligation"/>
    <m/>
    <x v="0"/>
    <x v="7"/>
    <x v="0"/>
    <d v="2017-07-12T00:00:00"/>
    <d v="2017-07-20T00:00:00"/>
    <m/>
    <m/>
    <x v="1"/>
    <n v="7"/>
    <x v="1"/>
  </r>
  <r>
    <n v="48122"/>
    <s v="RAAM"/>
    <s v="SCP Avail Data for resource for TDs in Septmeber2016 missing from the MF materialized view"/>
    <n v="188697"/>
    <x v="0"/>
    <x v="5"/>
    <x v="0"/>
    <d v="2017-07-03T00:00:00"/>
    <d v="2017-07-13T00:00:00"/>
    <m/>
    <m/>
    <x v="1"/>
    <n v="7"/>
    <x v="1"/>
  </r>
  <r>
    <n v="48047"/>
    <s v="CIRA"/>
    <s v="SCE1 is getting an unknown error when they try to update August CSP Offers"/>
    <n v="192592"/>
    <x v="0"/>
    <x v="6"/>
    <x v="0"/>
    <d v="2017-06-29T00:00:00"/>
    <d v="2017-06-30T00:00:00"/>
    <m/>
    <m/>
    <x v="1"/>
    <n v="6"/>
    <x v="1"/>
  </r>
  <r>
    <n v="47966"/>
    <s v="CIRA"/>
    <s v="CIRA - CPM Enhancement to handle PMIN"/>
    <m/>
    <x v="0"/>
    <x v="8"/>
    <x v="0"/>
    <d v="2017-06-27T00:00:00"/>
    <d v="2017-11-08T00:00:00"/>
    <d v="2017-11-13T00:00:00"/>
    <d v="2017-07-31T00:00:00"/>
    <x v="1"/>
    <n v="11"/>
    <x v="1"/>
  </r>
  <r>
    <n v="47615"/>
    <s v="CIRA"/>
    <s v="Replacement for Outage Details"/>
    <n v="192247"/>
    <x v="0"/>
    <x v="6"/>
    <x v="0"/>
    <d v="2017-06-07T00:00:00"/>
    <d v="2017-06-08T00:00:00"/>
    <m/>
    <m/>
    <x v="1"/>
    <n v="6"/>
    <x v="1"/>
  </r>
  <r>
    <n v="47056"/>
    <s v="CIRA"/>
    <s v="CIRA - additional reason codes to read to determine CPM eligibility"/>
    <m/>
    <x v="0"/>
    <x v="8"/>
    <x v="0"/>
    <d v="2017-05-18T00:00:00"/>
    <d v="2017-11-08T00:00:00"/>
    <d v="2017-11-13T00:00:00"/>
    <d v="2017-07-31T00:00:00"/>
    <x v="1"/>
    <n v="11"/>
    <x v="1"/>
  </r>
  <r>
    <n v="47041"/>
    <s v="CIRA"/>
    <s v="CIRA:RA Report Monthly download for ALL resources is throwing error."/>
    <m/>
    <x v="0"/>
    <x v="6"/>
    <x v="0"/>
    <d v="2017-05-17T00:00:00"/>
    <d v="2017-05-25T00:00:00"/>
    <m/>
    <m/>
    <x v="1"/>
    <n v="5"/>
    <x v="1"/>
  </r>
  <r>
    <n v="46934"/>
    <s v="CIRA"/>
    <s v="RA tracker reflects cancelled Flex substitution incorrectly &amp; substitution is not released"/>
    <s v="00191513, 00191525 "/>
    <x v="2"/>
    <x v="6"/>
    <x v="0"/>
    <d v="2017-05-08T00:00:00"/>
    <d v="2017-07-19T00:00:00"/>
    <d v="2017-07-24T00:00:00"/>
    <m/>
    <x v="1"/>
    <n v="7"/>
    <x v="1"/>
  </r>
  <r>
    <n v="46932"/>
    <s v="CIRA"/>
    <s v="CIRA - Outages from OMS not being picked up by CIRA for a few days in April"/>
    <m/>
    <x v="0"/>
    <x v="9"/>
    <x v="0"/>
    <d v="2017-05-08T00:00:00"/>
    <d v="2017-06-21T00:00:00"/>
    <m/>
    <m/>
    <x v="1"/>
    <n v="6"/>
    <x v="1"/>
  </r>
  <r>
    <n v="45799"/>
    <s v="CIRA"/>
    <s v="CIRA - Review Substitution screen displays the Sub request ID instead of the Sub ID"/>
    <m/>
    <x v="0"/>
    <x v="7"/>
    <x v="0"/>
    <d v="2017-02-28T00:00:00"/>
    <d v="2017-02-28T00:00:00"/>
    <m/>
    <m/>
    <x v="1"/>
    <n v="2"/>
    <x v="1"/>
  </r>
  <r>
    <n v="44934"/>
    <s v="CIRA"/>
    <s v="CIRA - not handling multiple records for penalty price and softoffer cap for the same year"/>
    <m/>
    <x v="0"/>
    <x v="5"/>
    <x v="0"/>
    <d v="2017-01-04T00:00:00"/>
    <d v="2017-01-06T00:00:00"/>
    <m/>
    <m/>
    <x v="1"/>
    <n v="1"/>
    <x v="1"/>
  </r>
  <r>
    <n v="44634"/>
    <s v="CIRA"/>
    <s v="System does not allow user to upload plans for Import resources that are associated with a future dated BG"/>
    <n v="187429"/>
    <x v="0"/>
    <x v="6"/>
    <x v="0"/>
    <d v="2016-12-08T00:00:00"/>
    <d v="2016-12-09T00:00:00"/>
    <m/>
    <m/>
    <x v="0"/>
    <n v="12"/>
    <x v="0"/>
  </r>
  <r>
    <n v="44414"/>
    <s v="CIRA"/>
    <s v="Discrepancies on CIRA data sent to Settlements, regarding a resource in the payload if it does not qualify for a RAAIM exemption"/>
    <n v="186775"/>
    <x v="0"/>
    <x v="6"/>
    <x v="0"/>
    <d v="2016-11-22T00:00:00"/>
    <d v="2016-12-02T00:00:00"/>
    <m/>
    <m/>
    <x v="0"/>
    <n v="12"/>
    <x v="0"/>
  </r>
  <r>
    <n v="44320"/>
    <s v="CIRA"/>
    <s v="CIRA - Intra-monthly CSP offers not getting adjusted due to ED or Substitution"/>
    <m/>
    <x v="0"/>
    <x v="6"/>
    <x v="0"/>
    <d v="2016-11-09T00:00:00"/>
    <d v="2016-12-15T00:00:00"/>
    <m/>
    <m/>
    <x v="0"/>
    <n v="12"/>
    <x v="0"/>
  </r>
  <r>
    <n v="44269"/>
    <s v="CIRA"/>
    <s v="CIRA - Enhance CIRA to handle processing a larger volume of EDs"/>
    <m/>
    <x v="0"/>
    <x v="10"/>
    <x v="1"/>
    <d v="2016-11-08T00:00:00"/>
    <m/>
    <m/>
    <m/>
    <x v="0"/>
    <m/>
    <x v="3"/>
  </r>
  <r>
    <n v="44102"/>
    <s v="CIRA"/>
    <s v="CIRA - no data found error in annual transmission planning report"/>
    <m/>
    <x v="0"/>
    <x v="7"/>
    <x v="0"/>
    <d v="2016-11-01T00:00:00"/>
    <d v="2016-11-02T00:00:00"/>
    <m/>
    <m/>
    <x v="0"/>
    <n v="11"/>
    <x v="0"/>
  </r>
  <r>
    <n v="44097"/>
    <s v="CIRA"/>
    <s v="RSI\CPM:App_cira_bid_read_ext role is unable to access Data Maintenance Search screen"/>
    <m/>
    <x v="0"/>
    <x v="6"/>
    <x v="0"/>
    <d v="2016-11-01T00:00:00"/>
    <d v="2016-11-10T00:00:00"/>
    <m/>
    <m/>
    <x v="0"/>
    <n v="11"/>
    <x v="0"/>
  </r>
  <r>
    <n v="43972"/>
    <s v="OASIS"/>
    <s v="RA and Minimum Load data report - _x000a_There was a fix that was deployed on 3/31/17 did not seem to have solved the issue reported in the CIDI."/>
    <n v="185424"/>
    <x v="0"/>
    <x v="1"/>
    <x v="2"/>
    <d v="2016-10-24T00:00:00"/>
    <m/>
    <m/>
    <d v="2017-08-31T00:00:00"/>
    <x v="0"/>
    <m/>
    <x v="3"/>
  </r>
  <r>
    <n v="43912"/>
    <s v="CIRA"/>
    <s v="CIRA-RSI-1A- Real time substitution for Flex RA"/>
    <m/>
    <x v="2"/>
    <x v="7"/>
    <x v="3"/>
    <d v="2016-10-19T00:00:00"/>
    <m/>
    <m/>
    <m/>
    <x v="0"/>
    <m/>
    <x v="3"/>
  </r>
  <r>
    <n v="43827"/>
    <s v="CIRA"/>
    <s v="RSI-1A - CIRA - UAT - Outage exemption request functionality is missing the 5 business day validation rule which is available in RAAM"/>
    <m/>
    <x v="0"/>
    <x v="7"/>
    <x v="0"/>
    <d v="2016-10-13T00:00:00"/>
    <d v="2018-01-05T00:00:00"/>
    <d v="2018-03-05T00:00:00"/>
    <m/>
    <x v="0"/>
    <m/>
    <x v="3"/>
  </r>
  <r>
    <n v="43773"/>
    <s v="CIRA"/>
    <s v="ResourceAdequacyCapacity payload has a 7 hour offset"/>
    <n v="185410"/>
    <x v="0"/>
    <x v="6"/>
    <x v="0"/>
    <d v="2016-10-10T00:00:00"/>
    <d v="2016-10-11T00:00:00"/>
    <m/>
    <m/>
    <x v="0"/>
    <n v="10"/>
    <x v="0"/>
  </r>
  <r>
    <n v="43675"/>
    <s v="CIRA"/>
    <s v="CIRA - Resource Adequacy Showing line is incorrectly being calculated"/>
    <m/>
    <x v="0"/>
    <x v="5"/>
    <x v="0"/>
    <d v="2016-10-03T00:00:00"/>
    <d v="2016-10-04T00:00:00"/>
    <m/>
    <m/>
    <x v="0"/>
    <n v="10"/>
    <x v="0"/>
  </r>
  <r>
    <n v="43444"/>
    <s v="CIRA"/>
    <s v="CIRA PROD: Record count is increased when user sorts by a resource on OM Replacements screen."/>
    <m/>
    <x v="0"/>
    <x v="6"/>
    <x v="0"/>
    <d v="2016-09-16T00:00:00"/>
    <d v="2016-09-21T00:00:00"/>
    <m/>
    <m/>
    <x v="0"/>
    <n v="9"/>
    <x v="0"/>
  </r>
  <r>
    <n v="42655"/>
    <s v="CIRA"/>
    <s v="CIRA - RAAM tool hanging when new SCP calculation was run"/>
    <m/>
    <x v="0"/>
    <x v="6"/>
    <x v="0"/>
    <d v="2016-08-11T00:00:00"/>
    <d v="2016-08-11T00:00:00"/>
    <m/>
    <m/>
    <x v="0"/>
    <n v="8"/>
    <x v="0"/>
  </r>
  <r>
    <n v="41698"/>
    <s v="RAAM"/>
    <s v="RAAM not showing the updated NQC values that are approved in CIRA"/>
    <n v="182626"/>
    <x v="0"/>
    <x v="6"/>
    <x v="0"/>
    <d v="2016-07-07T00:00:00"/>
    <d v="2016-07-11T00:00:00"/>
    <m/>
    <m/>
    <x v="0"/>
    <n v="7"/>
    <x v="0"/>
  </r>
  <r>
    <n v="41697"/>
    <s v="CIRA"/>
    <s v="update the correct mw volumes for NOB_BG Import for the September showing"/>
    <n v="182745"/>
    <x v="0"/>
    <x v="5"/>
    <x v="0"/>
    <d v="2016-07-07T00:00:00"/>
    <d v="2016-08-01T00:00:00"/>
    <m/>
    <m/>
    <x v="0"/>
    <n v="8"/>
    <x v="0"/>
  </r>
  <r>
    <n v="41694"/>
    <s v="CIRA"/>
    <s v="CIRA - some resources not in 'Saved NQC request' Excel export"/>
    <m/>
    <x v="0"/>
    <x v="6"/>
    <x v="0"/>
    <d v="2016-07-07T00:00:00"/>
    <d v="2016-07-20T00:00:00"/>
    <m/>
    <m/>
    <x v="0"/>
    <n v="7"/>
    <x v="0"/>
  </r>
  <r>
    <n v="41339"/>
    <s v="CIRA"/>
    <s v="CIRA - TAC Results are showing incorrect data"/>
    <m/>
    <x v="0"/>
    <x v="6"/>
    <x v="0"/>
    <d v="2016-06-09T00:00:00"/>
    <d v="2016-07-07T00:00:00"/>
    <m/>
    <m/>
    <x v="0"/>
    <n v="7"/>
    <x v="0"/>
  </r>
  <r>
    <n v="41333"/>
    <s v="RAAM"/>
    <s v="Resource ID Drop-Down list does not populate the resources for newly created SCs."/>
    <n v="181822"/>
    <x v="0"/>
    <x v="6"/>
    <x v="0"/>
    <d v="2016-06-09T00:00:00"/>
    <d v="2016-06-10T00:00:00"/>
    <m/>
    <m/>
    <x v="0"/>
    <n v="6"/>
    <x v="0"/>
  </r>
  <r>
    <n v="41229"/>
    <s v="CIRA"/>
    <s v="Prod Issue: bulk update all records in the SCP_GF_RES table to include the timestamp 23:59:59 for EFF_END_DTS"/>
    <m/>
    <x v="0"/>
    <x v="6"/>
    <x v="0"/>
    <d v="2016-06-02T00:00:00"/>
    <d v="2016-06-07T00:00:00"/>
    <m/>
    <m/>
    <x v="0"/>
    <n v="6"/>
    <x v="0"/>
  </r>
  <r>
    <n v="41102"/>
    <s v="CIRA"/>
    <s v="Error in the NQC Submission - CIRA shows the resource is not valid"/>
    <n v="181717"/>
    <x v="0"/>
    <x v="6"/>
    <x v="0"/>
    <d v="2016-05-20T00:00:00"/>
    <d v="2016-05-25T00:00:00"/>
    <m/>
    <m/>
    <x v="0"/>
    <n v="5"/>
    <x v="0"/>
  </r>
  <r>
    <n v="41082"/>
    <s v="CIRA"/>
    <s v="CIRA: Annual Obligation report  shows incorrect data"/>
    <m/>
    <x v="0"/>
    <x v="6"/>
    <x v="0"/>
    <d v="2016-05-18T00:00:00"/>
    <d v="2016-07-11T00:00:00"/>
    <m/>
    <m/>
    <x v="0"/>
    <n v="7"/>
    <x v="0"/>
  </r>
  <r>
    <n v="41075"/>
    <s v="CIRA"/>
    <s v="CIRA - Monthly Obligation report and Peak Results report are incorrect"/>
    <m/>
    <x v="0"/>
    <x v="6"/>
    <x v="0"/>
    <d v="2016-05-18T00:00:00"/>
    <d v="2016-05-24T00:00:00"/>
    <m/>
    <m/>
    <x v="0"/>
    <n v="5"/>
    <x v="0"/>
  </r>
  <r>
    <n v="40999"/>
    <s v="CIRA"/>
    <s v="CIRA needs to round down fractional MW values on Interties to the integer level"/>
    <n v="179200"/>
    <x v="0"/>
    <x v="7"/>
    <x v="0"/>
    <d v="2016-05-11T00:00:00"/>
    <d v="2016-05-18T00:00:00"/>
    <m/>
    <m/>
    <x v="0"/>
    <n v="5"/>
    <x v="0"/>
  </r>
  <r>
    <n v="40998"/>
    <s v="CIRA"/>
    <s v="Need data fix for July Supply plan as the system is enforcing the SCID Import allocation check incorrectly"/>
    <n v="181472"/>
    <x v="0"/>
    <x v="6"/>
    <x v="0"/>
    <d v="2016-05-11T00:00:00"/>
    <d v="2016-05-11T00:00:00"/>
    <m/>
    <m/>
    <x v="0"/>
    <n v="5"/>
    <x v="0"/>
  </r>
  <r>
    <n v="40995"/>
    <s v="CIRA"/>
    <s v="CIRA: MF to CIRA refresh failure due to LSE SCIDs length more than defined constraint"/>
    <m/>
    <x v="0"/>
    <x v="6"/>
    <x v="0"/>
    <d v="2016-05-11T00:00:00"/>
    <d v="2016-05-17T00:00:00"/>
    <m/>
    <m/>
    <x v="0"/>
    <n v="5"/>
    <x v="0"/>
  </r>
  <r>
    <n v="40994"/>
    <s v="CIRA"/>
    <s v="Outage Availability Report - Unavailable"/>
    <n v="177387"/>
    <x v="0"/>
    <x v="6"/>
    <x v="0"/>
    <d v="2016-05-03T00:00:00"/>
    <d v="2016-05-19T00:00:00"/>
    <m/>
    <m/>
    <x v="0"/>
    <n v="5"/>
    <x v="0"/>
  </r>
  <r>
    <n v="40854"/>
    <s v="CIRA"/>
    <s v="RAAM Prod error - Availability calculation fails when there are multiple substitutions in a request and calculation invoked specific to the substituted resources."/>
    <m/>
    <x v="0"/>
    <x v="6"/>
    <x v="0"/>
    <d v="2016-04-29T00:00:00"/>
    <d v="2016-05-17T00:00:00"/>
    <m/>
    <m/>
    <x v="0"/>
    <n v="5"/>
    <x v="0"/>
  </r>
  <r>
    <n v="40851"/>
    <s v="CIRA"/>
    <s v="Peak results screen error in Prod"/>
    <n v="181047"/>
    <x v="0"/>
    <x v="6"/>
    <x v="0"/>
    <d v="2016-04-29T00:00:00"/>
    <d v="2016-05-11T00:00:00"/>
    <m/>
    <m/>
    <x v="0"/>
    <n v="5"/>
    <x v="0"/>
  </r>
  <r>
    <n v="40788"/>
    <s v="CIRA"/>
    <s v="TAC Results Report errors out in Prod"/>
    <n v="181052"/>
    <x v="0"/>
    <x v="6"/>
    <x v="0"/>
    <d v="2016-04-25T00:00:00"/>
    <d v="2016-06-10T00:00:00"/>
    <m/>
    <m/>
    <x v="0"/>
    <n v="6"/>
    <x v="0"/>
  </r>
  <r>
    <n v="40213"/>
    <s v="CIRA"/>
    <s v="CIRA-RSI-Phase 1A: Not Published RAAIM Pre-Calcs are visible to External SCs (No data disclosure)"/>
    <m/>
    <x v="2"/>
    <x v="6"/>
    <x v="0"/>
    <d v="2016-03-04T00:00:00"/>
    <d v="2017-07-05T00:00:00"/>
    <m/>
    <m/>
    <x v="0"/>
    <n v="7"/>
    <x v="1"/>
  </r>
  <r>
    <n v="40203"/>
    <s v="CIRA"/>
    <s v="CIRA_RSI Phase 1A Menu bar is incorrectly rendered on user access exception"/>
    <m/>
    <x v="0"/>
    <x v="6"/>
    <x v="0"/>
    <d v="2016-03-04T00:00:00"/>
    <d v="2016-04-20T00:00:00"/>
    <m/>
    <m/>
    <x v="0"/>
    <n v="4"/>
    <x v="0"/>
  </r>
  <r>
    <n v="40183"/>
    <s v="CIRA"/>
    <s v="CIRA-RSI-Phase 1A: Unauthorized user is able view &amp; Download Outage Impact Report for both outage view T45 and OTD"/>
    <m/>
    <x v="0"/>
    <x v="6"/>
    <x v="0"/>
    <d v="2016-03-03T00:00:00"/>
    <d v="2016-04-20T00:00:00"/>
    <m/>
    <m/>
    <x v="0"/>
    <n v="4"/>
    <x v="0"/>
  </r>
  <r>
    <n v="40045"/>
    <s v="CIRA"/>
    <s v="SCP Availability Calc Publish is erroring out for Trade Date 02-22-2016"/>
    <m/>
    <x v="0"/>
    <x v="6"/>
    <x v="0"/>
    <d v="2016-02-23T00:00:00"/>
    <d v="2016-02-25T00:00:00"/>
    <m/>
    <m/>
    <x v="0"/>
    <n v="2"/>
    <x v="0"/>
  </r>
  <r>
    <n v="40014"/>
    <s v="CIRA"/>
    <s v="RAAM: Missing SCP_AVAIL payload for TD 2/21/16"/>
    <m/>
    <x v="0"/>
    <x v="6"/>
    <x v="0"/>
    <d v="2016-02-22T00:00:00"/>
    <d v="2016-02-25T00:00:00"/>
    <m/>
    <m/>
    <x v="0"/>
    <n v="2"/>
    <x v="0"/>
  </r>
  <r>
    <n v="39918"/>
    <s v="CIRA"/>
    <s v="CIRA Should round down the RA numbers to the lower integers for down-stream systems if  the original RA capacity is a fractional number"/>
    <m/>
    <x v="0"/>
    <x v="8"/>
    <x v="0"/>
    <d v="2016-02-16T00:00:00"/>
    <d v="2016-04-04T00:00:00"/>
    <m/>
    <m/>
    <x v="0"/>
    <n v="4"/>
    <x v="0"/>
  </r>
  <r>
    <n v="39258"/>
    <s v="CIRA"/>
    <s v="SC Transfer Job does not transfer the Flex RA to the New Supplier when resource ownership is changed"/>
    <m/>
    <x v="0"/>
    <x v="6"/>
    <x v="0"/>
    <d v="2016-01-06T00:00:00"/>
    <d v="2016-01-10T00:00:00"/>
    <m/>
    <m/>
    <x v="0"/>
    <n v="1"/>
    <x v="0"/>
  </r>
  <r>
    <n v="39242"/>
    <s v="CIRA"/>
    <s v="SC Transfer Job not transferring all resources to the new SC"/>
    <m/>
    <x v="0"/>
    <x v="6"/>
    <x v="0"/>
    <d v="2016-01-06T00:00:00"/>
    <d v="2016-01-10T00:00:00"/>
    <m/>
    <m/>
    <x v="0"/>
    <n v="1"/>
    <x v="0"/>
  </r>
  <r>
    <n v="48679"/>
    <s v="CIRA"/>
    <s v="Reduction in LSEs obligation did not reflect in the adjusted_obligation table"/>
    <n v="193144"/>
    <x v="2"/>
    <x v="6"/>
    <x v="3"/>
    <d v="2017-07-21T00:00:00"/>
    <m/>
    <m/>
    <m/>
    <x v="1"/>
    <m/>
    <x v="3"/>
  </r>
  <r>
    <n v="48441"/>
    <s v="CIRA"/>
    <s v="CIRA - NQC was uploaded with value as 0"/>
    <m/>
    <x v="2"/>
    <x v="6"/>
    <x v="3"/>
    <d v="2017-07-13T00:00:00"/>
    <m/>
    <m/>
    <m/>
    <x v="1"/>
    <m/>
    <x v="3"/>
  </r>
  <r>
    <n v="47806"/>
    <s v="CIRA"/>
    <s v="CIRA - TAC filter on Obligation report not working"/>
    <m/>
    <x v="2"/>
    <x v="6"/>
    <x v="0"/>
    <d v="2017-06-21T00:00:00"/>
    <d v="2017-12-12T00:00:00"/>
    <d v="2018-03-05T00:00:00"/>
    <m/>
    <x v="1"/>
    <m/>
    <x v="3"/>
  </r>
  <r>
    <n v="47798"/>
    <s v="CIRA"/>
    <s v="CIRA - Display label for environment the user is logged into"/>
    <m/>
    <x v="2"/>
    <x v="8"/>
    <x v="0"/>
    <d v="2017-06-21T00:00:00"/>
    <d v="2017-11-08T00:00:00"/>
    <d v="2017-11-13T00:00:00"/>
    <m/>
    <x v="1"/>
    <m/>
    <x v="3"/>
  </r>
  <r>
    <n v="47151"/>
    <s v="CIRA"/>
    <s v="Sub_request_id on CIRA UI but Substitution_ID sent to OMS"/>
    <m/>
    <x v="2"/>
    <x v="6"/>
    <x v="0"/>
    <d v="2017-05-28T00:00:00"/>
    <d v="2017-03-05T00:00:00"/>
    <d v="2017-03-05T00:00:00"/>
    <m/>
    <x v="1"/>
    <m/>
    <x v="3"/>
  </r>
  <r>
    <n v="45805"/>
    <s v="CIRA"/>
    <s v="CIRA - Intra-monthly final offer automated run does not create an extension when there is no CSP offer from the SC. (manual work-around exists)"/>
    <m/>
    <x v="2"/>
    <x v="0"/>
    <x v="2"/>
    <d v="2017-02-28T00:00:00"/>
    <m/>
    <m/>
    <d v="2018-06-01T00:00:00"/>
    <x v="1"/>
    <m/>
    <x v="3"/>
  </r>
  <r>
    <n v="45695"/>
    <s v="CIRA"/>
    <s v="CIRA - Rebroadcast RA for a specified resource for specified period"/>
    <m/>
    <x v="2"/>
    <x v="7"/>
    <x v="3"/>
    <d v="2017-02-21T00:00:00"/>
    <m/>
    <m/>
    <m/>
    <x v="1"/>
    <m/>
    <x v="3"/>
  </r>
  <r>
    <n v="45614"/>
    <s v="CIRA"/>
    <s v="CIRA - Not displaying 'in service' resources on the outage exemption screen for retro-active exemptions"/>
    <m/>
    <x v="2"/>
    <x v="6"/>
    <x v="3"/>
    <d v="2017-02-15T00:00:00"/>
    <m/>
    <m/>
    <m/>
    <x v="1"/>
    <m/>
    <x v="3"/>
  </r>
  <r>
    <n v="45279"/>
    <s v="CIRA"/>
    <s v="CIRA - CPM change email is not being triggered for all elements of the CPM record"/>
    <m/>
    <x v="2"/>
    <x v="6"/>
    <x v="0"/>
    <d v="2017-01-27T00:00:00"/>
    <d v="2017-02-03T00:00:00"/>
    <m/>
    <m/>
    <x v="1"/>
    <n v="2"/>
    <x v="1"/>
  </r>
  <r>
    <n v="45241"/>
    <s v="CIRA"/>
    <s v="RAAM -NOW conversion issue for SLIC data"/>
    <s v="ID22406"/>
    <x v="2"/>
    <x v="6"/>
    <x v="3"/>
    <d v="2017-01-26T00:00:00"/>
    <m/>
    <m/>
    <m/>
    <x v="1"/>
    <m/>
    <x v="3"/>
  </r>
  <r>
    <n v="44935"/>
    <s v="CIRA"/>
    <s v="CIRA - Per Updates on One CPM Records system trigger the CPMDesignation and RA Payload for all CPM Resources."/>
    <m/>
    <x v="2"/>
    <x v="6"/>
    <x v="0"/>
    <d v="2017-01-04T00:00:00"/>
    <d v="2017-02-03T00:00:00"/>
    <m/>
    <m/>
    <x v="1"/>
    <n v="2"/>
    <x v="1"/>
  </r>
  <r>
    <n v="44895"/>
    <s v="CIRA"/>
    <s v="CIRA - SC transfer should have only 1 set of records for a unique effective date range"/>
    <m/>
    <x v="2"/>
    <x v="6"/>
    <x v="3"/>
    <d v="2016-12-29T00:00:00"/>
    <m/>
    <m/>
    <m/>
    <x v="0"/>
    <m/>
    <x v="3"/>
  </r>
  <r>
    <n v="44869"/>
    <s v="CIRA"/>
    <s v="CIRA - SC transfer details under Admin menu is non functional"/>
    <m/>
    <x v="2"/>
    <x v="6"/>
    <x v="0"/>
    <d v="2016-12-28T00:00:00"/>
    <d v="2017-06-30T00:00:00"/>
    <m/>
    <m/>
    <x v="0"/>
    <n v="6"/>
    <x v="1"/>
  </r>
  <r>
    <s v="44841, 51837"/>
    <s v="CIRA"/>
    <s v="CIDI 00187927, CIRA's 2017 Annual CV LSE Obligation Details mismatch with Obligations rpt"/>
    <n v="187927"/>
    <x v="2"/>
    <x v="0"/>
    <x v="0"/>
    <d v="2016-12-23T00:00:00"/>
    <d v="2017-11-20T00:00:00"/>
    <d v="2017-11-08T00:00:00"/>
    <d v="2017-10-01T00:00:00"/>
    <x v="0"/>
    <n v="11"/>
    <x v="1"/>
  </r>
  <r>
    <n v="44546"/>
    <s v="CIRA"/>
    <s v="RAAM - SCP reruns in RAAM don't show as a recent run in the view"/>
    <m/>
    <x v="2"/>
    <x v="5"/>
    <x v="0"/>
    <d v="2016-12-02T00:00:00"/>
    <d v="2016-12-02T00:00:00"/>
    <m/>
    <m/>
    <x v="0"/>
    <n v="12"/>
    <x v="0"/>
  </r>
  <r>
    <n v="44233"/>
    <s v="CIRA"/>
    <s v="CIRA - Data Fixes for Bilateral trade due to date and SC ID length issues"/>
    <m/>
    <x v="2"/>
    <x v="5"/>
    <x v="0"/>
    <d v="2016-11-07T00:00:00"/>
    <d v="2016-11-21T00:00:00"/>
    <m/>
    <m/>
    <x v="0"/>
    <n v="11"/>
    <x v="0"/>
  </r>
  <r>
    <n v="44214"/>
    <s v="CIRA"/>
    <s v="CIRA - Annual CPUC Sub Poena Report not working"/>
    <m/>
    <x v="2"/>
    <x v="6"/>
    <x v="0"/>
    <d v="2016-11-07T00:00:00"/>
    <d v="2016-12-09T00:00:00"/>
    <m/>
    <m/>
    <x v="0"/>
    <n v="12"/>
    <x v="0"/>
  </r>
  <r>
    <n v="44212"/>
    <s v="CIRA"/>
    <s v="CIRA: Flex Cap Requirement Yearly plan upload is failing."/>
    <m/>
    <x v="2"/>
    <x v="6"/>
    <x v="0"/>
    <d v="2016-11-03T00:00:00"/>
    <d v="2016-12-09T00:00:00"/>
    <m/>
    <m/>
    <x v="0"/>
    <n v="12"/>
    <x v="0"/>
  </r>
  <r>
    <n v="44070"/>
    <s v="CIRA"/>
    <s v="CIRA- user unable to substitute resource on the last day of November"/>
    <m/>
    <x v="2"/>
    <x v="6"/>
    <x v="3"/>
    <d v="2016-10-31T00:00:00"/>
    <m/>
    <m/>
    <m/>
    <x v="0"/>
    <m/>
    <x v="3"/>
  </r>
  <r>
    <n v="43994"/>
    <s v="CIRA"/>
    <s v="CIRA - Replacement not allowed in system due to incorrectly calculated RA and validation of RA+Replacement &lt;= PMAX/NQC fails"/>
    <m/>
    <x v="2"/>
    <x v="6"/>
    <x v="0"/>
    <d v="2016-10-25T00:00:00"/>
    <d v="2018-03-05T00:00:00"/>
    <s v="NA"/>
    <m/>
    <x v="0"/>
    <m/>
    <x v="3"/>
  </r>
  <r>
    <n v="43889"/>
    <s v="CIRA"/>
    <s v="(STAGE)-&gt;Substituation SEARCH button taking longer to display data"/>
    <m/>
    <x v="2"/>
    <x v="6"/>
    <x v="0"/>
    <d v="2016-10-18T00:00:00"/>
    <d v="2018-03-05T00:00:00"/>
    <d v="2018-03-05T00:00:00"/>
    <m/>
    <x v="0"/>
    <m/>
    <x v="3"/>
  </r>
  <r>
    <n v="43788"/>
    <s v="CIRA"/>
    <s v="Import Allocation Bilateral Trade not taking into account the start and end dates on the screen"/>
    <n v="185544"/>
    <x v="2"/>
    <x v="6"/>
    <x v="0"/>
    <d v="2016-10-10T00:00:00"/>
    <d v="2016-11-10T00:00:00"/>
    <m/>
    <m/>
    <x v="0"/>
    <n v="11"/>
    <x v="0"/>
  </r>
  <r>
    <n v="43685"/>
    <s v="CIRA"/>
    <s v="CIRA-RSI-1A - Annual CPM miscellaneous issues"/>
    <m/>
    <x v="2"/>
    <x v="6"/>
    <x v="3"/>
    <d v="2016-10-03T00:00:00"/>
    <m/>
    <m/>
    <m/>
    <x v="0"/>
    <m/>
    <x v="3"/>
  </r>
  <r>
    <n v="43491"/>
    <s v="CIRA"/>
    <s v="CIRA-RSI-Phase 1A: New SC and/or ISO user is not able to submit the bid on behalf of new SC when resource ownership changes mid of the month."/>
    <m/>
    <x v="2"/>
    <x v="6"/>
    <x v="1"/>
    <d v="2016-09-22T00:00:00"/>
    <m/>
    <m/>
    <m/>
    <x v="0"/>
    <m/>
    <x v="3"/>
  </r>
  <r>
    <n v="42910"/>
    <s v="CIRA"/>
    <s v="CIRA: HTTP Status 404 error is displayed when user tries the URL manipulation when expected text is User Access Denied."/>
    <m/>
    <x v="2"/>
    <x v="6"/>
    <x v="0"/>
    <d v="2016-08-22T00:00:00"/>
    <d v="2016-08-29T00:00:00"/>
    <m/>
    <m/>
    <x v="0"/>
    <n v="8"/>
    <x v="0"/>
  </r>
  <r>
    <n v="42807"/>
    <s v="CIRA"/>
    <s v="CIRA is keeping the comments from Old CV instead of updating per new CV"/>
    <m/>
    <x v="2"/>
    <x v="6"/>
    <x v="0"/>
    <d v="2016-08-18T00:00:00"/>
    <d v="2016-08-18T00:00:00"/>
    <m/>
    <m/>
    <x v="0"/>
    <n v="8"/>
    <x v="0"/>
  </r>
  <r>
    <n v="41141"/>
    <s v="CIRA"/>
    <s v="CIRA-Yearly CV shows no records"/>
    <m/>
    <x v="2"/>
    <x v="6"/>
    <x v="0"/>
    <d v="2016-05-24T00:00:00"/>
    <d v="2016-06-14T00:00:00"/>
    <m/>
    <m/>
    <x v="0"/>
    <n v="6"/>
    <x v="0"/>
  </r>
  <r>
    <n v="41140"/>
    <s v="CIRA"/>
    <s v="CIRA-Total RA calculation during RA Plan reupload is incorrect"/>
    <m/>
    <x v="2"/>
    <x v="6"/>
    <x v="0"/>
    <d v="2016-05-24T00:00:00"/>
    <d v="2016-06-16T00:00:00"/>
    <m/>
    <m/>
    <x v="0"/>
    <n v="6"/>
    <x v="0"/>
  </r>
  <r>
    <n v="41091"/>
    <s v="CIRA"/>
    <s v="CIRA: Outage Availability report performance does not meet specified requirements"/>
    <m/>
    <x v="2"/>
    <x v="7"/>
    <x v="0"/>
    <d v="2016-05-19T00:00:00"/>
    <d v="2018-03-05T00:00:00"/>
    <m/>
    <m/>
    <x v="0"/>
    <m/>
    <x v="3"/>
  </r>
  <r>
    <n v="41073"/>
    <s v="CIRA"/>
    <s v="CIRA TAC Results report performance does not meet specified requirements"/>
    <m/>
    <x v="2"/>
    <x v="11"/>
    <x v="1"/>
    <d v="2016-05-18T00:00:00"/>
    <d v="2016-05-26T00:00:00"/>
    <m/>
    <m/>
    <x v="0"/>
    <m/>
    <x v="3"/>
  </r>
  <r>
    <n v="40270"/>
    <s v="CIRA"/>
    <s v="CIRA-RSI-Phase 1A; Performance Requirement Details Missing from SRS"/>
    <m/>
    <x v="2"/>
    <x v="6"/>
    <x v="0"/>
    <d v="2016-03-10T00:00:00"/>
    <d v="2017-07-20T00:00:00"/>
    <m/>
    <m/>
    <x v="0"/>
    <n v="7"/>
    <x v="1"/>
  </r>
  <r>
    <n v="43904"/>
    <s v="CIRA"/>
    <s v="CIRA-RSI-1A - The 'capacity Designation' field on the 'Other' tab in RA plan template is inconsistent with the error message"/>
    <m/>
    <x v="4"/>
    <x v="5"/>
    <x v="0"/>
    <d v="2016-10-19T00:00:00"/>
    <d v="2018-03-05T00:00:00"/>
    <s v="NA"/>
    <m/>
    <x v="0"/>
    <m/>
    <x v="3"/>
  </r>
  <r>
    <n v="43824"/>
    <s v="CIRA"/>
    <s v="RSI-1A - CIRA - UAT - Two substitution requests submitted 2 seconds apart on the same unit because of which RA exceeds NQC"/>
    <m/>
    <x v="4"/>
    <x v="6"/>
    <x v="3"/>
    <d v="2016-10-13T00:00:00"/>
    <m/>
    <m/>
    <m/>
    <x v="0"/>
    <m/>
    <x v="3"/>
  </r>
  <r>
    <n v="43467"/>
    <s v="CIRA"/>
    <s v="CIRA- OM Replacements screen shows additional pages after sort is applied on resource ID column"/>
    <m/>
    <x v="4"/>
    <x v="6"/>
    <x v="0"/>
    <d v="2016-09-21T00:00:00"/>
    <d v="2016-12-06T00:00:00"/>
    <m/>
    <m/>
    <x v="0"/>
    <n v="12"/>
    <x v="0"/>
  </r>
  <r>
    <n v="39974"/>
    <s v="CIRA"/>
    <s v="CIRA_RSI Phase 1A_BSC ids are populating in SC in Substitute Resource Selection section."/>
    <m/>
    <x v="4"/>
    <x v="6"/>
    <x v="3"/>
    <d v="2016-02-18T00:00:00"/>
    <m/>
    <m/>
    <m/>
    <x v="0"/>
    <m/>
    <x v="3"/>
  </r>
  <r>
    <n v="47254"/>
    <s v="CIRA"/>
    <s v="CIRA - remove the app_cira_om role"/>
    <m/>
    <x v="3"/>
    <x v="8"/>
    <x v="0"/>
    <d v="2017-06-06T00:00:00"/>
    <d v="2017-11-21T00:00:00"/>
    <m/>
    <m/>
    <x v="1"/>
    <n v="11"/>
    <x v="1"/>
  </r>
  <r>
    <n v="46026"/>
    <s v="CIRA"/>
    <s v="ReceiveResourceAdequacyCapacityData_SIBRv1_AP failure due to missing HE19 data"/>
    <m/>
    <x v="2"/>
    <x v="6"/>
    <x v="0"/>
    <d v="2017-03-10T00:00:00"/>
    <d v="2018-03-08T00:00:00"/>
    <d v="2018-03-09T00:00:00"/>
    <m/>
    <x v="1"/>
    <m/>
    <x v="3"/>
  </r>
  <r>
    <n v="44850"/>
    <s v="CIRA"/>
    <s v="Request to provide Export Functionality in Review Substituions Screen"/>
    <n v="187965"/>
    <x v="3"/>
    <x v="8"/>
    <x v="3"/>
    <d v="2016-12-27T00:00:00"/>
    <m/>
    <m/>
    <m/>
    <x v="0"/>
    <m/>
    <x v="3"/>
  </r>
  <r>
    <n v="44675"/>
    <s v="CIRA"/>
    <s v="CIRA - Calculate CPM at the end of the parent ED interval"/>
    <m/>
    <x v="3"/>
    <x v="7"/>
    <x v="0"/>
    <d v="2016-12-13T00:00:00"/>
    <d v="2017-02-03T00:00:00"/>
    <m/>
    <m/>
    <x v="0"/>
    <n v="2"/>
    <x v="1"/>
  </r>
  <r>
    <n v="44482"/>
    <s v="CIRA"/>
    <s v="B2B webservices descoped from RSI 1B and CPGs"/>
    <m/>
    <x v="3"/>
    <x v="6"/>
    <x v="1"/>
    <d v="2016-11-29T00:00:00"/>
    <m/>
    <m/>
    <m/>
    <x v="0"/>
    <m/>
    <x v="3"/>
  </r>
  <r>
    <n v="44064"/>
    <s v="CIRA"/>
    <s v="requesting CPM Mw on CPM Email"/>
    <n v="186412"/>
    <x v="3"/>
    <x v="10"/>
    <x v="0"/>
    <d v="2016-10-27T00:00:00"/>
    <d v="2017-06-19T00:00:00"/>
    <m/>
    <m/>
    <x v="0"/>
    <n v="6"/>
    <x v="1"/>
  </r>
  <r>
    <n v="43448"/>
    <s v="CIRA"/>
    <s v="RSI-1A - CIRA screen enhancements from CIDI for CPM Designation UI"/>
    <s v="00181230, 00181232, 00181223"/>
    <x v="3"/>
    <x v="8"/>
    <x v="1"/>
    <d v="2016-09-21T00:00:00"/>
    <m/>
    <m/>
    <m/>
    <x v="0"/>
    <m/>
    <x v="3"/>
  </r>
  <r>
    <n v="43201"/>
    <s v="CIRA"/>
    <s v="SDGE requests the addition of CPM Capacity MWs for Generic/Flexible capacity on the API and RA Tracker"/>
    <n v="184495"/>
    <x v="3"/>
    <x v="8"/>
    <x v="1"/>
    <d v="2016-09-06T00:00:00"/>
    <m/>
    <m/>
    <m/>
    <x v="0"/>
    <m/>
    <x v="3"/>
  </r>
  <r>
    <n v="42899"/>
    <s v="CIRA"/>
    <s v="CIRA- RT Substitution for Flex RA"/>
    <m/>
    <x v="3"/>
    <x v="7"/>
    <x v="1"/>
    <d v="2016-08-23T00:00:00"/>
    <m/>
    <m/>
    <m/>
    <x v="0"/>
    <m/>
    <x v="3"/>
  </r>
  <r>
    <n v="42735"/>
    <s v="CIRA"/>
    <s v="CIRA- Review and make consistent jobs accross environments based on dependencies and business requirements"/>
    <m/>
    <x v="3"/>
    <x v="12"/>
    <x v="3"/>
    <d v="2016-08-15T00:00:00"/>
    <m/>
    <m/>
    <m/>
    <x v="0"/>
    <m/>
    <x v="3"/>
  </r>
  <r>
    <n v="41008"/>
    <s v="CIRA"/>
    <s v="CIRA-RSI-Phase 1A: MKT SIM -CSP Offer Screen - Enhancement"/>
    <n v="181434"/>
    <x v="3"/>
    <x v="8"/>
    <x v="1"/>
    <d v="2016-05-11T00:00:00"/>
    <m/>
    <m/>
    <m/>
    <x v="0"/>
    <m/>
    <x v="3"/>
  </r>
  <r>
    <n v="41007"/>
    <s v="CIRA"/>
    <s v="CIRA-RSI-Phase 1A: MKT SIM -Load CSP Offers Enhancement"/>
    <n v="181431"/>
    <x v="3"/>
    <x v="8"/>
    <x v="1"/>
    <d v="2016-05-11T00:00:00"/>
    <m/>
    <m/>
    <m/>
    <x v="0"/>
    <m/>
    <x v="3"/>
  </r>
  <r>
    <n v="40848"/>
    <s v="CIRA"/>
    <s v="CIRA-RSI-Phase 1A: Show warning if resources are missing in resubmital plan were involved in any Substitution, Replacements and CPMs"/>
    <m/>
    <x v="3"/>
    <x v="8"/>
    <x v="1"/>
    <d v="2016-04-28T00:00:00"/>
    <m/>
    <m/>
    <m/>
    <x v="0"/>
    <m/>
    <x v="3"/>
  </r>
  <r>
    <n v="40824"/>
    <s v="CIRA"/>
    <s v="CIRA-RSI-Phase 1A: MKT SIM- Not able to create RT Subs from Next Day onward"/>
    <m/>
    <x v="3"/>
    <x v="8"/>
    <x v="1"/>
    <d v="2016-04-27T00:00:00"/>
    <m/>
    <m/>
    <m/>
    <x v="0"/>
    <m/>
    <x v="3"/>
  </r>
  <r>
    <n v="40805"/>
    <s v="CIRA"/>
    <s v="CIRA-RSI-Phase 1A: MKT SIM -CPM CSP Email Notification"/>
    <n v="180944"/>
    <x v="3"/>
    <x v="8"/>
    <x v="1"/>
    <d v="2016-04-26T00:00:00"/>
    <m/>
    <m/>
    <m/>
    <x v="0"/>
    <m/>
    <x v="3"/>
  </r>
  <r>
    <n v="40798"/>
    <s v="CIRA"/>
    <s v="CIRS-RSI-Phase 1A: CIRA should not show ISO price for CPM to MPs in Data Maintenance Search screen as well as it should not send to settlement/MQS"/>
    <m/>
    <x v="3"/>
    <x v="8"/>
    <x v="1"/>
    <d v="2016-04-26T00:00:00"/>
    <m/>
    <m/>
    <m/>
    <x v="0"/>
    <m/>
    <x v="3"/>
  </r>
  <r>
    <n v="40575"/>
    <s v="CIRA"/>
    <s v="CIRA_RSI_Phase 1A: Flexible RA does not reflect all the hours it has been committed"/>
    <m/>
    <x v="3"/>
    <x v="7"/>
    <x v="1"/>
    <d v="2016-04-07T00:00:00"/>
    <m/>
    <m/>
    <m/>
    <x v="0"/>
    <m/>
    <x v="3"/>
  </r>
  <r>
    <n v="40414"/>
    <s v="CIRA"/>
    <s v="CIRA Enhancement CIDI 00180350: CIRA Notifications should show the environment name"/>
    <m/>
    <x v="3"/>
    <x v="8"/>
    <x v="1"/>
    <d v="2016-03-23T00:00:00"/>
    <m/>
    <m/>
    <m/>
    <x v="0"/>
    <m/>
    <x v="3"/>
  </r>
  <r>
    <n v="40313"/>
    <s v="CIRA"/>
    <s v="CIRA-RSI-Phase 1A: Timestamp of SC Request Date does not update properly for Proxy details on OM Screen"/>
    <m/>
    <x v="3"/>
    <x v="6"/>
    <x v="0"/>
    <d v="2016-03-14T00:00:00"/>
    <d v="2018-03-05T00:00:00"/>
    <s v="NA"/>
    <m/>
    <x v="0"/>
    <m/>
    <x v="3"/>
  </r>
  <r>
    <n v="40207"/>
    <s v="CIRA"/>
    <s v="Enhancements to CSP offer submission"/>
    <n v="179737"/>
    <x v="3"/>
    <x v="8"/>
    <x v="1"/>
    <d v="2016-03-04T00:00:00"/>
    <m/>
    <m/>
    <m/>
    <x v="0"/>
    <m/>
    <x v="3"/>
  </r>
  <r>
    <n v="39962"/>
    <s v="CIRA"/>
    <s v="CIRA: Cleaning unnecessary information from CIRA_MSTR. CIRA_DB_PROCESS_LOG  table"/>
    <m/>
    <x v="3"/>
    <x v="8"/>
    <x v="1"/>
    <d v="2016-02-18T00:00:00"/>
    <m/>
    <m/>
    <m/>
    <x v="0"/>
    <m/>
    <x v="3"/>
  </r>
  <r>
    <n v="39287"/>
    <s v="CIRA"/>
    <s v="CIRA RSI_Phase 1A: As an ISO user Unable to reject approved NQC records"/>
    <m/>
    <x v="3"/>
    <x v="7"/>
    <x v="1"/>
    <d v="2016-01-09T00:00:00"/>
    <m/>
    <m/>
    <m/>
    <x v="0"/>
    <m/>
    <x v="3"/>
  </r>
  <r>
    <n v="49477"/>
    <s v="CIRA"/>
    <s v="Nature of Work Rules need to be alighed with Reliability Requirement BPM"/>
    <n v="193390"/>
    <x v="1"/>
    <x v="7"/>
    <x v="0"/>
    <d v="2017-08-16T00:00:00"/>
    <d v="2017-08-25T00:00:00"/>
    <m/>
    <m/>
    <x v="1"/>
    <n v="8"/>
    <x v="1"/>
  </r>
  <r>
    <n v="49589"/>
    <s v="CIRA"/>
    <s v="CIRA - CIDI 00193890-  October 2017 obligation for PGE TAC is different across the Obligation report and the CV"/>
    <n v="193890"/>
    <x v="0"/>
    <x v="6"/>
    <x v="0"/>
    <d v="2017-08-21T00:00:00"/>
    <d v="2017-08-23T00:00:00"/>
    <m/>
    <m/>
    <x v="1"/>
    <n v="8"/>
    <x v="1"/>
  </r>
  <r>
    <n v="49588"/>
    <s v="CIRA"/>
    <s v="CIRA - release substitution did not reset Flex RA upon cancellation"/>
    <m/>
    <x v="0"/>
    <x v="6"/>
    <x v="0"/>
    <d v="2017-08-21T00:00:00"/>
    <d v="2017-12-12T00:00:00"/>
    <d v="2018-03-05T00:00:00"/>
    <m/>
    <x v="1"/>
    <n v="12"/>
    <x v="1"/>
  </r>
  <r>
    <n v="48679"/>
    <s v="CIRA"/>
    <s v="CIRA- CIDI 00193144 - Reduction in LSEs obligation did not reflect in the adjusted_obligation table"/>
    <m/>
    <x v="2"/>
    <x v="6"/>
    <x v="2"/>
    <d v="2017-07-21T00:00:00"/>
    <m/>
    <m/>
    <m/>
    <x v="1"/>
    <m/>
    <x v="3"/>
  </r>
  <r>
    <n v="52763"/>
    <s v="CIRA"/>
    <s v="CIRA - System does not trigger the broadcast when Annual CPMs are designated"/>
    <m/>
    <x v="0"/>
    <x v="6"/>
    <x v="0"/>
    <d v="2017-12-13T00:00:00"/>
    <d v="2017-12-14T00:00:00"/>
    <d v="2017-12-18T00:00:00"/>
    <m/>
    <x v="1"/>
    <n v="12"/>
    <x v="1"/>
  </r>
  <r>
    <n v="52693"/>
    <s v="CIRA"/>
    <s v="CIRA- PMin should not be reduced from CPM MW for a non RA resource"/>
    <m/>
    <x v="0"/>
    <x v="7"/>
    <x v="0"/>
    <d v="2017-12-12T00:00:00"/>
    <d v="2017-12-22T00:00:00"/>
    <d v="2018-01-08T00:00:00"/>
    <m/>
    <x v="1"/>
    <n v="12"/>
    <x v="1"/>
  </r>
  <r>
    <n v="52517"/>
    <s v="CIRA"/>
    <s v="CIRA- CPM designation UI did not reflect the designated record because of multiple area records for the resource in the DB (past and present)"/>
    <m/>
    <x v="0"/>
    <x v="6"/>
    <x v="0"/>
    <d v="2017-12-05T00:00:00"/>
    <d v="2017-12-15T00:00:00"/>
    <d v="2018-01-08T00:00:00"/>
    <m/>
    <x v="1"/>
    <n v="12"/>
    <x v="1"/>
  </r>
  <r>
    <n v="52251"/>
    <s v="CIRA"/>
    <s v="CIRA -CIDI 00198582 - OM Replacement UI is not showing outage records with status = IN_SERVICE"/>
    <m/>
    <x v="0"/>
    <x v="6"/>
    <x v="0"/>
    <d v="2017-11-22T00:00:00"/>
    <d v="2017-11-23T00:00:00"/>
    <d v="2017-12-07T00:00:00"/>
    <m/>
    <x v="1"/>
    <n v="11"/>
    <x v="1"/>
  </r>
  <r>
    <n v="51904"/>
    <s v="CIRA"/>
    <s v="CIRA handling of OMS ACL related outages"/>
    <m/>
    <x v="0"/>
    <x v="7"/>
    <x v="0"/>
    <d v="2017-11-08T00:00:00"/>
    <d v="2017-12-22T00:00:00"/>
    <d v="2018-01-08T00:00:00"/>
    <m/>
    <x v="1"/>
    <n v="12"/>
    <x v="1"/>
  </r>
  <r>
    <n v="51837"/>
    <s v="CIRA"/>
    <s v="CIRA - Annual Obligation for LSE TPES does not match the output from CV"/>
    <m/>
    <x v="0"/>
    <x v="6"/>
    <x v="0"/>
    <d v="2017-11-06T00:00:00"/>
    <d v="2017-11-07T00:00:00"/>
    <d v="2017-11-08T00:00:00"/>
    <m/>
    <x v="1"/>
    <n v="11"/>
    <x v="1"/>
  </r>
  <r>
    <n v="51820"/>
    <s v="CIRA"/>
    <s v="CIRA- Unable to upload annual obligation for 2018 from UI due to data volume"/>
    <m/>
    <x v="2"/>
    <x v="6"/>
    <x v="2"/>
    <d v="2017-11-06T00:00:00"/>
    <m/>
    <m/>
    <m/>
    <x v="1"/>
    <m/>
    <x v="3"/>
  </r>
  <r>
    <n v="51694"/>
    <s v="CIRA"/>
    <s v="Eligible Non-RA Capacity' is higher than the 'Availability MW' of external resource (TG)"/>
    <m/>
    <x v="2"/>
    <x v="6"/>
    <x v="2"/>
    <d v="2017-10-31T00:00:00"/>
    <m/>
    <m/>
    <m/>
    <x v="1"/>
    <m/>
    <x v="3"/>
  </r>
  <r>
    <n v="52336"/>
    <s v="CIRA"/>
    <s v="SC transfer report date filters not working as expected"/>
    <m/>
    <x v="2"/>
    <x v="6"/>
    <x v="2"/>
    <d v="2017-11-28T00:00:00"/>
    <m/>
    <m/>
    <m/>
    <x v="1"/>
    <m/>
    <x v="3"/>
  </r>
  <r>
    <n v="52202"/>
    <s v="CIRA"/>
    <s v="Monthly RA plan is allowing an end date = EOY in the Flex RA Capacity tab"/>
    <n v="198570"/>
    <x v="2"/>
    <x v="6"/>
    <x v="2"/>
    <d v="2017-11-20T00:00:00"/>
    <m/>
    <m/>
    <m/>
    <x v="1"/>
    <m/>
    <x v="3"/>
  </r>
  <r>
    <n v="51373"/>
    <s v="CIRA"/>
    <s v="During Flex CV run, LSE's Flex RA MW is not capped with Supplier's Flex RAMW."/>
    <m/>
    <x v="2"/>
    <x v="6"/>
    <x v="2"/>
    <d v="2017-10-18T00:00:00"/>
    <m/>
    <m/>
    <m/>
    <x v="1"/>
    <m/>
    <x v="3"/>
  </r>
  <r>
    <n v="51362"/>
    <s v="CIRA"/>
    <s v="Import Allocations screen not allowing IA for 2018"/>
    <n v="195150"/>
    <x v="2"/>
    <x v="6"/>
    <x v="2"/>
    <d v="2017-10-18T00:00:00"/>
    <m/>
    <m/>
    <m/>
    <x v="1"/>
    <m/>
    <x v="3"/>
  </r>
  <r>
    <n v="51915"/>
    <s v="CIRA"/>
    <s v="Date filter for end date does not work as expected on import allocation screen"/>
    <m/>
    <x v="4"/>
    <x v="6"/>
    <x v="3"/>
    <d v="2017-11-09T00:00:00"/>
    <m/>
    <m/>
    <m/>
    <x v="1"/>
    <m/>
    <x v="3"/>
  </r>
  <r>
    <n v="51778"/>
    <s v="CIRA"/>
    <s v="ITC record added to Import Alloc screen does not show up for SC in the drop down - MWs do not show up for the LSE under view net allocation"/>
    <n v="195863"/>
    <x v="3"/>
    <x v="1"/>
    <x v="0"/>
    <d v="2017-11-03T00:00:00"/>
    <d v="2017-11-06T00:00:00"/>
    <d v="2017-11-06T00:00:00"/>
    <m/>
    <x v="1"/>
    <n v="11"/>
    <x v="1"/>
  </r>
  <r>
    <n v="51246"/>
    <s v="CIRA"/>
    <s v="Searching for Flex Resources is displaying all ITIE resources in the Forced Substitution screen"/>
    <m/>
    <x v="3"/>
    <x v="1"/>
    <x v="4"/>
    <d v="2017-10-12T00:00:00"/>
    <m/>
    <m/>
    <m/>
    <x v="1"/>
    <m/>
    <x v="3"/>
  </r>
  <r>
    <n v="50484"/>
    <s v="CIRA"/>
    <s v="RAAIM Precalc for Short-Term Use Limit Reached Nature of Work"/>
    <m/>
    <x v="3"/>
    <x v="1"/>
    <x v="0"/>
    <d v="2017-09-19T00:00:00"/>
    <d v="2018-03-26T00:00:00"/>
    <d v="2018-03-28T00:00:00"/>
    <m/>
    <x v="1"/>
    <m/>
    <x v="3"/>
  </r>
  <r>
    <n v="52770"/>
    <s v="CIRA"/>
    <s v="Adjust CPM job does not adjust CPMs these are outside of the month boundary"/>
    <m/>
    <x v="2"/>
    <x v="6"/>
    <x v="3"/>
    <d v="2017-12-13T00:00:00"/>
    <m/>
    <m/>
    <m/>
    <x v="1"/>
    <m/>
    <x v="3"/>
  </r>
  <r>
    <n v="49868"/>
    <s v="CIRA"/>
    <s v="Warning/Error/Confirmation messages does not refresh automatically when user navigate to new page"/>
    <m/>
    <x v="2"/>
    <x v="6"/>
    <x v="3"/>
    <d v="2017-08-28T00:00:00"/>
    <m/>
    <m/>
    <m/>
    <x v="1"/>
    <m/>
    <x v="3"/>
  </r>
  <r>
    <n v="52572"/>
    <s v="CIRA"/>
    <s v="EIM Enhancements - New NOW to be configured"/>
    <m/>
    <x v="3"/>
    <x v="1"/>
    <x v="0"/>
    <d v="2017-12-07T00:00:00"/>
    <d v="2017-12-22T00:00:00"/>
    <d v="2018-01-08T00:00:00"/>
    <m/>
    <x v="1"/>
    <n v="12"/>
    <x v="1"/>
  </r>
  <r>
    <n v="53859"/>
    <s v="CIRA"/>
    <s v="Short' classification incorrect in some cases where RA exceeds obligation"/>
    <n v="201261"/>
    <x v="0"/>
    <x v="6"/>
    <x v="0"/>
    <d v="2018-01-25T00:00:00"/>
    <d v="2018-02-02T00:00:00"/>
    <d v="2018-02-02T00:00:00"/>
    <m/>
    <x v="2"/>
    <n v="2"/>
    <x v="2"/>
  </r>
  <r>
    <n v="43827"/>
    <s v="CIRA"/>
    <s v="RSI-1A - UAT - Outage exemption request functionality is missing the 5 business day validation rule which is available in RAAM"/>
    <m/>
    <x v="0"/>
    <x v="6"/>
    <x v="0"/>
    <d v="2016-10-13T00:00:00"/>
    <d v="2018-01-05T00:00:00"/>
    <d v="2018-03-05T00:00:00"/>
    <m/>
    <x v="0"/>
    <n v="1"/>
    <x v="2"/>
  </r>
  <r>
    <n v="54909"/>
    <s v="CIRA"/>
    <s v="Legacy data in RA Report"/>
    <m/>
    <x v="0"/>
    <x v="7"/>
    <x v="0"/>
    <d v="2018-03-06T00:00:00"/>
    <d v="2018-03-07T00:00:00"/>
    <d v="2018-03-08T00:00:00"/>
    <m/>
    <x v="2"/>
    <n v="3"/>
    <x v="2"/>
  </r>
  <r>
    <n v="54910"/>
    <s v="CIRA"/>
    <s v="Loss of type-ahead search capability on the RA Report"/>
    <m/>
    <x v="0"/>
    <x v="7"/>
    <x v="0"/>
    <d v="2018-03-06T00:00:00"/>
    <d v="2018-03-07T00:00:00"/>
    <d v="2018-03-08T00:00:00"/>
    <m/>
    <x v="2"/>
    <n v="3"/>
    <x v="2"/>
  </r>
  <r>
    <n v="54908"/>
    <s v="CIRA"/>
    <s v="RA Operator role: Loss of mouse roll-over function for Menu Items"/>
    <m/>
    <x v="0"/>
    <x v="7"/>
    <x v="0"/>
    <d v="2018-03-06T00:00:00"/>
    <d v="2018-03-07T00:00:00"/>
    <d v="2018-03-08T00:00:00"/>
    <m/>
    <x v="2"/>
    <n v="3"/>
    <x v="2"/>
  </r>
  <r>
    <n v="54914"/>
    <s v="CIRA"/>
    <s v="Default view results to 500 on RA report"/>
    <m/>
    <x v="2"/>
    <x v="7"/>
    <x v="0"/>
    <d v="2018-03-06T00:00:00"/>
    <d v="2018-03-07T00:00:00"/>
    <d v="2018-03-08T00:00:00"/>
    <m/>
    <x v="2"/>
    <n v="3"/>
    <x v="2"/>
  </r>
  <r>
    <n v="54915"/>
    <s v="CIRA"/>
    <s v="Hide the top menu 'RA Validation' for the operator role"/>
    <m/>
    <x v="2"/>
    <x v="7"/>
    <x v="0"/>
    <d v="2018-03-06T00:00:00"/>
    <d v="2018-03-07T00:00:00"/>
    <d v="2018-03-08T00:00:00"/>
    <m/>
    <x v="2"/>
    <n v="3"/>
    <x v="2"/>
  </r>
  <r>
    <n v="54786"/>
    <s v="CIRA"/>
    <s v="RSI-2017 - Change message color to blue on Create Forced Sub UI"/>
    <n v="202224"/>
    <x v="4"/>
    <x v="7"/>
    <x v="0"/>
    <d v="2018-03-01T00:00:00"/>
    <d v="2018-03-07T00:00:00"/>
    <d v="2018-03-08T00:00:00"/>
    <m/>
    <x v="2"/>
    <n v="3"/>
    <x v="2"/>
  </r>
  <r>
    <n v="46026"/>
    <s v="CIRA"/>
    <s v="ReceiveResourceAdequacyCapacityData_SIBRv1_AP failure due to missing HE19 data"/>
    <m/>
    <x v="0"/>
    <x v="6"/>
    <x v="0"/>
    <d v="2017-03-10T00:00:00"/>
    <d v="2018-03-08T00:00:00"/>
    <d v="2018-03-09T00:00:00"/>
    <m/>
    <x v="1"/>
    <n v="3"/>
    <x v="2"/>
  </r>
  <r>
    <n v="46070"/>
    <s v="CIRA"/>
    <s v="RAAIM calculation failure due to DST Short day"/>
    <m/>
    <x v="0"/>
    <x v="6"/>
    <x v="0"/>
    <d v="2017-03-13T00:00:00"/>
    <d v="2018-03-09T00:00:00"/>
    <d v="2018-03-09T00:00:00"/>
    <m/>
    <x v="1"/>
    <n v="3"/>
    <x v="2"/>
  </r>
  <r>
    <n v="54503"/>
    <s v="CIRA"/>
    <s v="UNIT_TESTING NOW should be RAAIM Exempt (SDS#201611 and IMS#199963)"/>
    <n v="201611"/>
    <x v="0"/>
    <x v="7"/>
    <x v="0"/>
    <d v="2018-02-19T00:00:00"/>
    <d v="2018-03-06T00:00:00"/>
    <d v="2018-03-06T00:00:00"/>
    <m/>
    <x v="2"/>
    <n v="3"/>
    <x v="2"/>
  </r>
  <r>
    <n v="55138"/>
    <s v="CIRA"/>
    <s v="New OIA job should use the RSI-2017 date"/>
    <m/>
    <x v="0"/>
    <x v="6"/>
    <x v="0"/>
    <d v="2018-03-15T00:00:00"/>
    <d v="2018-03-20T00:00:00"/>
    <d v="2018-03-28T00:00:00"/>
    <m/>
    <x v="2"/>
    <n v="3"/>
    <x v="2"/>
  </r>
  <r>
    <n v="55076"/>
    <s v="CIRA"/>
    <s v="RAAIM Pre-calc missing an hour and duplicating the subsequent hour for Spring DST"/>
    <m/>
    <x v="0"/>
    <x v="6"/>
    <x v="2"/>
    <d v="2018-03-13T00:00:00"/>
    <d v="2018-03-19T00:00:00"/>
    <d v="2018-03-28T00:00:00"/>
    <m/>
    <x v="2"/>
    <n v="3"/>
    <x v="2"/>
  </r>
  <r>
    <n v="53917"/>
    <s v="CIRA"/>
    <s v="Search Outages grid in the Outage Exemptions screen does NOT have a progress indicator"/>
    <m/>
    <x v="2"/>
    <x v="6"/>
    <x v="2"/>
    <d v="2018-01-29T00:00:00"/>
    <m/>
    <m/>
    <m/>
    <x v="2"/>
    <m/>
    <x v="3"/>
  </r>
  <r>
    <n v="53906"/>
    <s v="CIRA"/>
    <s v="The Outage Resource SCID and Potential Substitute Resource SCID columns have # character across some Outage Resources."/>
    <m/>
    <x v="2"/>
    <x v="6"/>
    <x v="2"/>
    <d v="2018-01-29T00:00:00"/>
    <m/>
    <m/>
    <m/>
    <x v="2"/>
    <m/>
    <x v="3"/>
  </r>
  <r>
    <n v="53847"/>
    <s v="CIRA"/>
    <s v="Check to confirm user action prior to cancelling substitutions"/>
    <n v="201256"/>
    <x v="3"/>
    <x v="1"/>
    <x v="2"/>
    <d v="2018-01-25T00:00:00"/>
    <m/>
    <m/>
    <m/>
    <x v="2"/>
    <m/>
    <x v="3"/>
  </r>
  <r>
    <n v="53675"/>
    <s v="CIRA"/>
    <s v="Request to go back to the main RAAIM Pre-Calc screen from the Results screen"/>
    <n v="201029"/>
    <x v="3"/>
    <x v="1"/>
    <x v="2"/>
    <d v="2018-01-18T00:00:00"/>
    <m/>
    <m/>
    <m/>
    <x v="2"/>
    <m/>
    <x v="3"/>
  </r>
  <r>
    <n v="54512"/>
    <s v="CIRA"/>
    <s v="Remove the 'substitution required' flag from the Create Forced Substitution UI"/>
    <m/>
    <x v="3"/>
    <x v="1"/>
    <x v="0"/>
    <d v="2018-02-20T00:00:00"/>
    <d v="2018-03-27T00:00:00"/>
    <d v="2018-03-28T00:00:00"/>
    <m/>
    <x v="2"/>
    <n v="3"/>
    <x v="2"/>
  </r>
  <r>
    <n v="53708"/>
    <s v="CIRA"/>
    <s v="CPM should not be designated for TG &amp; ITIE resources (until long term changes)"/>
    <m/>
    <x v="3"/>
    <x v="1"/>
    <x v="2"/>
    <d v="2018-01-19T00:00:00"/>
    <m/>
    <m/>
    <m/>
    <x v="2"/>
    <m/>
    <x v="3"/>
  </r>
  <r>
    <n v="54040"/>
    <s v="CIRA"/>
    <s v="Clean-up of plan validation status upon plan upload"/>
    <m/>
    <x v="3"/>
    <x v="1"/>
    <x v="2"/>
    <d v="2018-02-02T00:00:00"/>
    <m/>
    <m/>
    <m/>
    <x v="2"/>
    <m/>
    <x v="3"/>
  </r>
  <r>
    <n v="53214"/>
    <s v="CIRA"/>
    <s v="Add TAC and local area to the Operational RA report output from OIA"/>
    <m/>
    <x v="3"/>
    <x v="1"/>
    <x v="0"/>
    <d v="2018-01-02T00:00:00"/>
    <d v="2018-03-22T00:00:00"/>
    <d v="2018-03-28T00:00:00"/>
    <m/>
    <x v="2"/>
    <n v="3"/>
    <x v="2"/>
  </r>
  <r>
    <n v="51950"/>
    <s v="CIRA"/>
    <s v="RA Report download needs label updates 'Flex MW' as 'Flex Supply MW'"/>
    <m/>
    <x v="3"/>
    <x v="1"/>
    <x v="0"/>
    <d v="2017-11-09T00:00:00"/>
    <d v="2018-03-27T00:00:00"/>
    <d v="2018-03-28T00:00:00"/>
    <m/>
    <x v="1"/>
    <n v="3"/>
    <x v="2"/>
  </r>
  <r>
    <n v="55360"/>
    <s v="CIRA"/>
    <s v="RAAIM re-calc to send 0 MW in case of no exemption"/>
    <m/>
    <x v="3"/>
    <x v="1"/>
    <x v="0"/>
    <d v="2018-03-23T00:00:00"/>
    <d v="2018-03-26T00:00:00"/>
    <d v="2018-03-28T00:00:00"/>
    <m/>
    <x v="2"/>
    <n v="3"/>
    <x v="2"/>
  </r>
  <r>
    <n v="53279"/>
    <s v="CIRA"/>
    <s v="Tracking substitution for outages with pro-rated POSO"/>
    <m/>
    <x v="3"/>
    <x v="1"/>
    <x v="0"/>
    <d v="2018-01-04T00:00:00"/>
    <d v="2018-03-26T00:00:00"/>
    <d v="2018-03-28T00:00:00"/>
    <m/>
    <x v="2"/>
    <n v="3"/>
    <x v="2"/>
  </r>
  <r>
    <n v="55425"/>
    <s v="CIRA"/>
    <s v="unable to approve replacements in production"/>
    <m/>
    <x v="0"/>
    <x v="6"/>
    <x v="0"/>
    <d v="2018-03-28T00:00:00"/>
    <d v="2018-03-28T00:00:00"/>
    <d v="2018-03-28T00:00:00"/>
    <m/>
    <x v="2"/>
    <n v="3"/>
    <x v="2"/>
  </r>
  <r>
    <n v="55510"/>
    <s v="CIRA"/>
    <s v="OIA for RSI-2017 period throwing an error"/>
    <m/>
    <x v="0"/>
    <x v="6"/>
    <x v="0"/>
    <d v="2018-04-04T00:00:00"/>
    <d v="2018-04-04T00:00:00"/>
    <d v="2018-04-04T00:00:00"/>
    <m/>
    <x v="2"/>
    <n v="4"/>
    <x v="2"/>
  </r>
  <r>
    <n v="55375"/>
    <s v="CIRA"/>
    <s v="Forced substitution release not working as expected"/>
    <n v="202861"/>
    <x v="0"/>
    <x v="1"/>
    <x v="5"/>
    <d v="2018-03-26T00:00:00"/>
    <d v="2018-04-10T00:00:00"/>
    <m/>
    <d v="2018-04-30T00:00:00"/>
    <x v="2"/>
    <n v="4"/>
    <x v="2"/>
  </r>
  <r>
    <m/>
    <m/>
    <m/>
    <m/>
    <x v="5"/>
    <x v="1"/>
    <x v="6"/>
    <m/>
    <m/>
    <m/>
    <m/>
    <x v="3"/>
    <m/>
    <x v="3"/>
  </r>
</pivotCacheRecords>
</file>

<file path=xl/pivotCache/pivotCacheRecords2.xml><?xml version="1.0" encoding="utf-8"?>
<pivotCacheRecords xmlns="http://schemas.openxmlformats.org/spreadsheetml/2006/main" xmlns:r="http://schemas.openxmlformats.org/officeDocument/2006/relationships" count="225">
  <r>
    <n v="42018"/>
    <s v="CIRA"/>
    <s v="RA Plan versioning is incorrect which impacts the validation run."/>
    <m/>
    <x v="0"/>
    <x v="0"/>
    <x v="0"/>
    <d v="2016-07-25T00:00:00"/>
    <d v="2016-09-12T00:00:00"/>
    <d v="2016-08-25T00:00:00"/>
    <m/>
    <x v="0"/>
    <x v="0"/>
    <n v="2016"/>
    <x v="0"/>
    <x v="0"/>
    <n v="31"/>
    <s v=""/>
    <s v=""/>
    <s v=""/>
    <s v=""/>
    <s v="Y"/>
    <s v=""/>
    <s v=""/>
  </r>
  <r>
    <n v="41877"/>
    <s v="CIRA"/>
    <s v="CIRA Application was down and up frequently in Production"/>
    <m/>
    <x v="0"/>
    <x v="1"/>
    <x v="0"/>
    <d v="2016-07-19T00:00:00"/>
    <d v="2016-08-12T00:00:00"/>
    <d v="2016-08-25T00:00:00"/>
    <m/>
    <x v="0"/>
    <x v="0"/>
    <n v="2016"/>
    <x v="0"/>
    <x v="0"/>
    <n v="37"/>
    <s v=""/>
    <s v=""/>
    <s v=""/>
    <s v=""/>
    <s v="Y"/>
    <s v=""/>
    <s v=""/>
  </r>
  <r>
    <n v="41754"/>
    <s v="RAAM"/>
    <s v="Dispute #181646 SCP calculation run is not picking up Substitute resource in some cases"/>
    <m/>
    <x v="0"/>
    <x v="0"/>
    <x v="0"/>
    <d v="2016-07-13T00:00:00"/>
    <d v="2016-07-15T00:00:00"/>
    <d v="2016-08-25T00:00:00"/>
    <m/>
    <x v="0"/>
    <x v="0"/>
    <n v="2016"/>
    <x v="0"/>
    <x v="0"/>
    <n v="43"/>
    <s v=""/>
    <s v=""/>
    <s v=""/>
    <s v=""/>
    <s v="Y"/>
    <s v=""/>
    <s v=""/>
  </r>
  <r>
    <n v="41557"/>
    <s v="CIRA"/>
    <s v="Market participants are unable to submit replacements in CIRA"/>
    <m/>
    <x v="0"/>
    <x v="2"/>
    <x v="0"/>
    <d v="2016-06-29T00:00:00"/>
    <d v="2016-08-09T00:00:00"/>
    <d v="2016-08-25T00:00:00"/>
    <m/>
    <x v="0"/>
    <x v="0"/>
    <n v="2016"/>
    <x v="0"/>
    <x v="0"/>
    <n v="57"/>
    <s v=""/>
    <s v=""/>
    <s v=""/>
    <s v=""/>
    <s v=""/>
    <s v="Y"/>
    <s v=""/>
  </r>
  <r>
    <n v="42138"/>
    <s v="CIRA"/>
    <s v="RSI-Phase 1A: MKT SIM Jul16 Obligation Rpts Peak Demand Showing Not Reflecting Subset of Days Resource"/>
    <m/>
    <x v="1"/>
    <x v="0"/>
    <x v="0"/>
    <d v="2016-07-26T00:00:00"/>
    <d v="2016-09-15T00:00:00"/>
    <d v="2016-09-21T00:00:00"/>
    <m/>
    <x v="0"/>
    <x v="0"/>
    <n v="2016"/>
    <x v="1"/>
    <x v="0"/>
    <n v="57"/>
    <s v=""/>
    <s v=""/>
    <s v=""/>
    <s v=""/>
    <s v=""/>
    <s v="Y"/>
    <s v=""/>
  </r>
  <r>
    <n v="42180"/>
    <s v="CIRA"/>
    <s v="Export screen data from NQC results not matching the filter results on the screen"/>
    <m/>
    <x v="0"/>
    <x v="0"/>
    <x v="0"/>
    <d v="2016-07-27T00:00:00"/>
    <d v="2016-08-09T00:00:00"/>
    <d v="2016-09-21T00:00:00"/>
    <m/>
    <x v="0"/>
    <x v="0"/>
    <n v="2016"/>
    <x v="1"/>
    <x v="0"/>
    <n v="56"/>
    <s v=""/>
    <s v=""/>
    <s v=""/>
    <s v=""/>
    <s v=""/>
    <s v="Y"/>
    <s v=""/>
  </r>
  <r>
    <n v="43555"/>
    <s v="CIRA"/>
    <s v="Settlements not receiving Exempt_quantity from SCP Availability Calculations"/>
    <m/>
    <x v="0"/>
    <x v="0"/>
    <x v="0"/>
    <d v="2016-09-26T00:00:00"/>
    <d v="2016-09-29T00:00:00"/>
    <d v="2016-09-30T00:00:00"/>
    <m/>
    <x v="0"/>
    <x v="0"/>
    <n v="2016"/>
    <x v="1"/>
    <x v="0"/>
    <n v="4"/>
    <s v="Y"/>
    <s v=""/>
    <s v=""/>
    <s v=""/>
    <s v=""/>
    <s v=""/>
    <s v=""/>
  </r>
  <r>
    <n v="43610"/>
    <s v="CIRA"/>
    <s v="CV errors our Supply/RA resources with incorrect Import allocation check"/>
    <m/>
    <x v="0"/>
    <x v="1"/>
    <x v="0"/>
    <d v="2016-09-29T00:00:00"/>
    <d v="2016-10-04T00:00:00"/>
    <d v="2016-10-05T00:00:00"/>
    <m/>
    <x v="0"/>
    <x v="0"/>
    <n v="2016"/>
    <x v="2"/>
    <x v="0"/>
    <n v="6"/>
    <s v=""/>
    <s v="Y"/>
    <s v=""/>
    <s v=""/>
    <s v=""/>
    <s v=""/>
    <s v=""/>
  </r>
  <r>
    <n v="44136"/>
    <s v="CIRA"/>
    <s v="change the scheduled time for 'SG_BroadcastResourceAdequacyCapacityData_CIRAv1' payload"/>
    <m/>
    <x v="0"/>
    <x v="3"/>
    <x v="0"/>
    <d v="2016-11-02T00:00:00"/>
    <d v="2016-11-02T00:00:00"/>
    <d v="2016-11-04T00:00:00"/>
    <m/>
    <x v="0"/>
    <x v="0"/>
    <n v="2016"/>
    <x v="3"/>
    <x v="0"/>
    <n v="2"/>
    <s v="Y"/>
    <s v=""/>
    <s v=""/>
    <s v=""/>
    <s v=""/>
    <s v=""/>
    <s v=""/>
  </r>
  <r>
    <n v="44087"/>
    <s v="CIRA"/>
    <s v="remove ReceiveResourceAdequacyCapacityData_MFv1_INT_AP from AI/ESB"/>
    <m/>
    <x v="2"/>
    <x v="3"/>
    <x v="0"/>
    <d v="2016-11-01T00:00:00"/>
    <d v="2016-11-09T00:00:00"/>
    <d v="2016-11-07T00:00:00"/>
    <m/>
    <x v="0"/>
    <x v="0"/>
    <n v="2016"/>
    <x v="3"/>
    <x v="0"/>
    <n v="6"/>
    <s v=""/>
    <s v="Y"/>
    <s v=""/>
    <s v=""/>
    <s v=""/>
    <s v=""/>
    <s v=""/>
  </r>
  <r>
    <n v="44211"/>
    <s v="CIRA"/>
    <s v="Missing service for receciveRTMResourceAdequacyCapacityData to Settlements"/>
    <m/>
    <x v="0"/>
    <x v="3"/>
    <x v="0"/>
    <d v="2016-11-07T00:00:00"/>
    <d v="2016-11-07T00:00:00"/>
    <d v="2016-11-08T00:00:00"/>
    <m/>
    <x v="0"/>
    <x v="0"/>
    <n v="2016"/>
    <x v="3"/>
    <x v="0"/>
    <n v="1"/>
    <s v="Y"/>
    <s v=""/>
    <s v=""/>
    <s v=""/>
    <s v=""/>
    <s v=""/>
    <s v=""/>
  </r>
  <r>
    <n v="44281"/>
    <s v="CIRA"/>
    <s v="Ignore EDs with same start and end times i.e. cancelled EDs"/>
    <m/>
    <x v="0"/>
    <x v="0"/>
    <x v="0"/>
    <d v="2016-11-08T00:00:00"/>
    <d v="2016-11-11T00:00:00"/>
    <d v="2016-11-11T00:00:00"/>
    <m/>
    <x v="0"/>
    <x v="0"/>
    <n v="2016"/>
    <x v="3"/>
    <x v="0"/>
    <n v="3"/>
    <s v="Y"/>
    <s v=""/>
    <s v=""/>
    <s v=""/>
    <s v=""/>
    <s v=""/>
    <s v=""/>
  </r>
  <r>
    <n v="44257"/>
    <s v="CIRA"/>
    <s v="ISO offers not created when SC did not bid for intra-monthly"/>
    <m/>
    <x v="0"/>
    <x v="0"/>
    <x v="0"/>
    <d v="2016-11-08T00:00:00"/>
    <d v="2016-11-11T00:00:00"/>
    <d v="2016-11-11T00:00:00"/>
    <m/>
    <x v="0"/>
    <x v="0"/>
    <n v="2016"/>
    <x v="3"/>
    <x v="0"/>
    <n v="3"/>
    <s v="Y"/>
    <s v=""/>
    <s v=""/>
    <s v=""/>
    <s v=""/>
    <s v=""/>
    <s v=""/>
  </r>
  <r>
    <n v="44231"/>
    <s v="CIRA"/>
    <s v="CIDI 00186633 - Bilateral trade screen should allow SC ID same size as exists in MF"/>
    <n v="186633"/>
    <x v="3"/>
    <x v="0"/>
    <x v="0"/>
    <d v="2016-11-07T00:00:00"/>
    <d v="2016-11-10T00:00:00"/>
    <d v="2016-11-11T00:00:00"/>
    <m/>
    <x v="0"/>
    <x v="0"/>
    <n v="2016"/>
    <x v="3"/>
    <x v="0"/>
    <n v="4"/>
    <s v="Y"/>
    <s v=""/>
    <s v=""/>
    <s v=""/>
    <s v=""/>
    <s v=""/>
    <s v=""/>
  </r>
  <r>
    <n v="44259"/>
    <s v="CIRA"/>
    <s v="ISO user unable to approve saved NQC record for SC's with future effective date"/>
    <m/>
    <x v="0"/>
    <x v="0"/>
    <x v="0"/>
    <d v="2016-11-08T00:00:00"/>
    <d v="2016-11-21T00:00:00"/>
    <d v="2016-11-17T00:00:00"/>
    <m/>
    <x v="0"/>
    <x v="0"/>
    <n v="2016"/>
    <x v="3"/>
    <x v="0"/>
    <n v="9"/>
    <s v=""/>
    <s v="Y"/>
    <s v=""/>
    <s v=""/>
    <s v=""/>
    <s v=""/>
    <s v=""/>
  </r>
  <r>
    <n v="44215"/>
    <s v="CIRA"/>
    <s v="Annual CV calculations are incorrect"/>
    <m/>
    <x v="0"/>
    <x v="0"/>
    <x v="0"/>
    <d v="2016-11-07T00:00:00"/>
    <d v="2016-11-17T00:00:00"/>
    <d v="2016-11-17T00:00:00"/>
    <m/>
    <x v="0"/>
    <x v="0"/>
    <n v="2016"/>
    <x v="3"/>
    <x v="0"/>
    <n v="10"/>
    <s v=""/>
    <s v="Y"/>
    <s v=""/>
    <s v=""/>
    <s v=""/>
    <s v=""/>
    <s v=""/>
  </r>
  <r>
    <n v="44133"/>
    <s v="CIRA"/>
    <s v="CIDI 00186484- 'No LSE found for supplier x for resource y' error"/>
    <n v="186484"/>
    <x v="2"/>
    <x v="0"/>
    <x v="0"/>
    <d v="2016-11-01T00:00:00"/>
    <d v="2016-11-17T00:00:00"/>
    <d v="2016-11-17T00:00:00"/>
    <m/>
    <x v="0"/>
    <x v="0"/>
    <n v="2016"/>
    <x v="3"/>
    <x v="0"/>
    <n v="16"/>
    <s v=""/>
    <s v=""/>
    <s v="Y"/>
    <s v=""/>
    <s v=""/>
    <s v=""/>
    <s v=""/>
  </r>
  <r>
    <n v="44346"/>
    <s v="CIRA"/>
    <s v="MED integration issue - resources where RA = PMax need to be sent in the payload"/>
    <m/>
    <x v="3"/>
    <x v="0"/>
    <x v="0"/>
    <d v="2016-11-14T00:00:00"/>
    <d v="2016-11-17T00:00:00"/>
    <d v="2016-11-17T00:00:00"/>
    <m/>
    <x v="0"/>
    <x v="0"/>
    <n v="2016"/>
    <x v="3"/>
    <x v="0"/>
    <n v="3"/>
    <s v="Y"/>
    <s v=""/>
    <s v=""/>
    <s v=""/>
    <s v=""/>
    <s v=""/>
    <s v=""/>
  </r>
  <r>
    <n v="44391"/>
    <s v="CIRA"/>
    <s v="CIRA APP is producing errors in server log, the bigger log is causing diskspace issue in Production"/>
    <m/>
    <x v="1"/>
    <x v="0"/>
    <x v="0"/>
    <d v="2016-11-17T00:00:00"/>
    <d v="2016-11-29T00:00:00"/>
    <d v="2016-12-02T00:00:00"/>
    <m/>
    <x v="0"/>
    <x v="0"/>
    <n v="2016"/>
    <x v="4"/>
    <x v="0"/>
    <n v="15"/>
    <s v=""/>
    <s v=""/>
    <s v="Y"/>
    <s v=""/>
    <s v=""/>
    <s v=""/>
    <s v=""/>
  </r>
  <r>
    <n v="44522"/>
    <s v="CIRA"/>
    <s v="CIDI 00187331 - Obligation report missing data by Peak"/>
    <n v="187331"/>
    <x v="0"/>
    <x v="0"/>
    <x v="0"/>
    <d v="2016-12-01T00:00:00"/>
    <d v="2016-12-01T00:00:00"/>
    <d v="2016-12-02T00:00:00"/>
    <m/>
    <x v="0"/>
    <x v="0"/>
    <n v="2016"/>
    <x v="4"/>
    <x v="0"/>
    <n v="1"/>
    <s v="Y"/>
    <s v=""/>
    <s v=""/>
    <s v=""/>
    <s v=""/>
    <s v=""/>
    <s v=""/>
  </r>
  <r>
    <n v="44511"/>
    <s v="CIRA"/>
    <s v="2017 NQC resource validation using tech factor for 2016"/>
    <n v="187300"/>
    <x v="0"/>
    <x v="1"/>
    <x v="0"/>
    <d v="2016-12-01T00:00:00"/>
    <d v="2016-12-02T00:00:00"/>
    <d v="2016-12-02T00:00:00"/>
    <m/>
    <x v="0"/>
    <x v="0"/>
    <n v="2016"/>
    <x v="4"/>
    <x v="0"/>
    <n v="1"/>
    <s v="Y"/>
    <s v=""/>
    <s v=""/>
    <s v=""/>
    <s v=""/>
    <s v=""/>
    <s v=""/>
  </r>
  <r>
    <n v="44497"/>
    <s v="CIRA"/>
    <s v="app_cira_availcalc_int role user is unabe to access RAAIM Calculation functionality in CIRA application."/>
    <m/>
    <x v="0"/>
    <x v="0"/>
    <x v="0"/>
    <d v="2016-11-30T00:00:00"/>
    <d v="2016-12-01T00:00:00"/>
    <d v="2016-12-02T00:00:00"/>
    <m/>
    <x v="0"/>
    <x v="0"/>
    <n v="2016"/>
    <x v="4"/>
    <x v="0"/>
    <n v="2"/>
    <s v="Y"/>
    <s v=""/>
    <s v=""/>
    <s v=""/>
    <s v=""/>
    <s v=""/>
    <s v=""/>
  </r>
  <r>
    <n v="44488"/>
    <s v="CIRA"/>
    <s v="Date on RAAIM Pre-calc run details screen different from Excel download"/>
    <m/>
    <x v="0"/>
    <x v="0"/>
    <x v="0"/>
    <d v="2016-11-30T00:00:00"/>
    <d v="2016-12-01T00:00:00"/>
    <d v="2016-12-02T00:00:00"/>
    <m/>
    <x v="0"/>
    <x v="0"/>
    <n v="2016"/>
    <x v="4"/>
    <x v="0"/>
    <n v="2"/>
    <s v="Y"/>
    <s v=""/>
    <s v=""/>
    <s v=""/>
    <s v=""/>
    <s v=""/>
    <s v=""/>
  </r>
  <r>
    <n v="44462"/>
    <s v="CIRA"/>
    <s v="CPM designation UI not displaying resources with multiple SC association"/>
    <m/>
    <x v="0"/>
    <x v="0"/>
    <x v="0"/>
    <d v="2016-11-29T00:00:00"/>
    <d v="2016-12-02T00:00:00"/>
    <d v="2016-12-02T00:00:00"/>
    <m/>
    <x v="0"/>
    <x v="0"/>
    <n v="2016"/>
    <x v="4"/>
    <x v="0"/>
    <n v="3"/>
    <s v="Y"/>
    <s v=""/>
    <s v=""/>
    <s v=""/>
    <s v=""/>
    <s v=""/>
    <s v=""/>
  </r>
  <r>
    <n v="44432"/>
    <s v="CIRA"/>
    <s v="CIDI 186988: SC gets an error while trying to approve SRs"/>
    <n v="186988"/>
    <x v="0"/>
    <x v="0"/>
    <x v="0"/>
    <d v="2016-11-23T00:00:00"/>
    <d v="2016-11-29T00:00:00"/>
    <d v="2016-12-02T00:00:00"/>
    <m/>
    <x v="0"/>
    <x v="0"/>
    <n v="2016"/>
    <x v="4"/>
    <x v="0"/>
    <n v="9"/>
    <s v=""/>
    <s v="Y"/>
    <s v=""/>
    <s v=""/>
    <s v=""/>
    <s v=""/>
    <s v=""/>
  </r>
  <r>
    <n v="44379"/>
    <s v="CIRA"/>
    <s v="CIDI 00186979 Import allocation issue"/>
    <n v="186979"/>
    <x v="0"/>
    <x v="0"/>
    <x v="0"/>
    <d v="2016-11-15T00:00:00"/>
    <d v="2016-12-01T00:00:00"/>
    <d v="2016-12-02T00:00:00"/>
    <m/>
    <x v="0"/>
    <x v="0"/>
    <n v="2016"/>
    <x v="4"/>
    <x v="0"/>
    <n v="17"/>
    <s v=""/>
    <s v=""/>
    <s v="Y"/>
    <s v=""/>
    <s v=""/>
    <s v=""/>
    <s v=""/>
  </r>
  <r>
    <n v="44325"/>
    <s v="CIRA"/>
    <s v="CSP offer not created for a res that has multiple records in MF for the same Resource- SC association"/>
    <m/>
    <x v="0"/>
    <x v="0"/>
    <x v="0"/>
    <d v="2016-11-14T00:00:00"/>
    <d v="2016-12-02T00:00:00"/>
    <d v="2016-12-02T00:00:00"/>
    <m/>
    <x v="0"/>
    <x v="0"/>
    <n v="2016"/>
    <x v="4"/>
    <x v="0"/>
    <n v="18"/>
    <s v=""/>
    <s v=""/>
    <s v="Y"/>
    <s v=""/>
    <s v=""/>
    <s v=""/>
    <s v=""/>
  </r>
  <r>
    <n v="44641"/>
    <s v="CIRA"/>
    <s v="ED CPM enhancement"/>
    <m/>
    <x v="0"/>
    <x v="0"/>
    <x v="0"/>
    <d v="2016-12-09T00:00:00"/>
    <d v="2016-12-13T00:00:00"/>
    <d v="2016-12-13T00:00:00"/>
    <m/>
    <x v="0"/>
    <x v="0"/>
    <n v="2016"/>
    <x v="4"/>
    <x v="0"/>
    <n v="4"/>
    <s v="Y"/>
    <s v=""/>
    <s v=""/>
    <s v=""/>
    <s v=""/>
    <s v=""/>
    <s v=""/>
  </r>
  <r>
    <n v="44635"/>
    <s v="CIRA"/>
    <s v="CIDI-00187435: SCs are not able to access Approve/Reject OM Replacments screen"/>
    <n v="187435"/>
    <x v="0"/>
    <x v="0"/>
    <x v="0"/>
    <d v="2016-12-08T00:00:00"/>
    <d v="2016-12-12T00:00:00"/>
    <d v="2016-12-13T00:00:00"/>
    <m/>
    <x v="0"/>
    <x v="0"/>
    <n v="2016"/>
    <x v="4"/>
    <x v="0"/>
    <n v="5"/>
    <s v="Y"/>
    <s v=""/>
    <s v=""/>
    <s v=""/>
    <s v=""/>
    <s v=""/>
    <s v=""/>
  </r>
  <r>
    <n v="44548"/>
    <s v="CIRA"/>
    <s v="CIDI 00186598 - MOO flag needs to be derived at the time of payload broadcast"/>
    <n v="186598"/>
    <x v="0"/>
    <x v="0"/>
    <x v="0"/>
    <d v="2016-12-02T00:00:00"/>
    <d v="2016-12-09T00:00:00"/>
    <d v="2016-12-13T00:00:00"/>
    <m/>
    <x v="0"/>
    <x v="0"/>
    <n v="2016"/>
    <x v="4"/>
    <x v="0"/>
    <n v="11"/>
    <s v=""/>
    <s v=""/>
    <s v="Y"/>
    <s v=""/>
    <s v=""/>
    <s v=""/>
    <s v=""/>
  </r>
  <r>
    <n v="44216"/>
    <s v="CIRA"/>
    <s v="Missing plans functionality not working for annual"/>
    <m/>
    <x v="2"/>
    <x v="0"/>
    <x v="0"/>
    <d v="2016-11-07T00:00:00"/>
    <d v="2016-12-07T00:00:00"/>
    <d v="2016-12-13T00:00:00"/>
    <m/>
    <x v="0"/>
    <x v="0"/>
    <n v="2016"/>
    <x v="4"/>
    <x v="0"/>
    <n v="36"/>
    <s v=""/>
    <s v=""/>
    <s v=""/>
    <s v=""/>
    <s v="Y"/>
    <s v=""/>
    <s v=""/>
  </r>
  <r>
    <n v="44035"/>
    <s v="CIRA"/>
    <s v="Unable to approve future effective NQC for 1 resource in prod"/>
    <m/>
    <x v="2"/>
    <x v="0"/>
    <x v="0"/>
    <d v="2016-10-27T00:00:00"/>
    <d v="2016-12-07T00:00:00"/>
    <d v="2016-12-13T00:00:00"/>
    <m/>
    <x v="0"/>
    <x v="0"/>
    <n v="2016"/>
    <x v="4"/>
    <x v="0"/>
    <n v="47"/>
    <s v=""/>
    <s v=""/>
    <s v=""/>
    <s v=""/>
    <s v=""/>
    <s v="Y"/>
    <s v=""/>
  </r>
  <r>
    <n v="44553"/>
    <s v="CIRA"/>
    <s v="multiple CPM designation emails generated for the same resource"/>
    <m/>
    <x v="4"/>
    <x v="0"/>
    <x v="0"/>
    <d v="2016-12-02T00:00:00"/>
    <d v="2016-12-12T00:00:00"/>
    <d v="2016-12-13T00:00:00"/>
    <m/>
    <x v="0"/>
    <x v="0"/>
    <n v="2016"/>
    <x v="4"/>
    <x v="0"/>
    <n v="11"/>
    <s v=""/>
    <s v=""/>
    <s v="Y"/>
    <s v=""/>
    <s v=""/>
    <s v=""/>
    <s v=""/>
  </r>
  <r>
    <n v="43955"/>
    <s v="CIRA"/>
    <s v="(CIDI 00186092) Spelling error when downloading Obligation Report from the UI"/>
    <n v="186092"/>
    <x v="4"/>
    <x v="0"/>
    <x v="0"/>
    <d v="2016-10-20T00:00:00"/>
    <d v="2016-12-07T00:00:00"/>
    <d v="2016-12-13T00:00:00"/>
    <m/>
    <x v="0"/>
    <x v="0"/>
    <n v="2016"/>
    <x v="4"/>
    <x v="0"/>
    <n v="54"/>
    <s v=""/>
    <s v=""/>
    <s v=""/>
    <s v=""/>
    <s v=""/>
    <s v="Y"/>
    <s v=""/>
  </r>
  <r>
    <n v="44261"/>
    <s v="CIRA"/>
    <s v="CIDI 00186601 - TG not allowed to submit CSP offer for Flex even when EFC/NQC exists for that month"/>
    <n v="186601"/>
    <x v="3"/>
    <x v="0"/>
    <x v="0"/>
    <d v="2016-11-08T00:00:00"/>
    <d v="2016-12-07T00:00:00"/>
    <d v="2016-12-13T00:00:00"/>
    <m/>
    <x v="0"/>
    <x v="0"/>
    <n v="2016"/>
    <x v="4"/>
    <x v="0"/>
    <n v="35"/>
    <s v=""/>
    <s v=""/>
    <s v=""/>
    <s v=""/>
    <s v="Y"/>
    <s v=""/>
    <s v=""/>
  </r>
  <r>
    <n v="44690"/>
    <s v="CIRA"/>
    <s v="CIDI-00187618: CIRA doesn't bump up the RA capacity by 0.01 when RA=Pmin for SIBR"/>
    <n v="187618"/>
    <x v="0"/>
    <x v="0"/>
    <x v="0"/>
    <d v="2016-12-13T00:00:00"/>
    <d v="2016-12-14T00:00:00"/>
    <d v="2016-12-14T00:00:00"/>
    <m/>
    <x v="0"/>
    <x v="0"/>
    <n v="2016"/>
    <x v="4"/>
    <x v="0"/>
    <n v="1"/>
    <s v="Y"/>
    <s v=""/>
    <s v=""/>
    <s v=""/>
    <s v=""/>
    <s v=""/>
    <s v=""/>
  </r>
  <r>
    <n v="44681"/>
    <s v="CIRA"/>
    <s v="Search for all resources on compatible resources view screen times out"/>
    <m/>
    <x v="2"/>
    <x v="0"/>
    <x v="0"/>
    <d v="2016-12-13T00:00:00"/>
    <d v="2016-12-14T00:00:00"/>
    <d v="2016-12-20T00:00:00"/>
    <m/>
    <x v="0"/>
    <x v="0"/>
    <n v="2016"/>
    <x v="4"/>
    <x v="0"/>
    <n v="7"/>
    <s v=""/>
    <s v="Y"/>
    <s v=""/>
    <s v=""/>
    <s v=""/>
    <s v=""/>
    <s v=""/>
  </r>
  <r>
    <n v="44924"/>
    <s v="CIRA"/>
    <s v="RTM RA payload to Settlements failed due to a resource end dating"/>
    <m/>
    <x v="0"/>
    <x v="0"/>
    <x v="0"/>
    <d v="2017-01-03T00:00:00"/>
    <d v="2017-01-03T00:00:00"/>
    <d v="2017-01-03T00:00:00"/>
    <m/>
    <x v="0"/>
    <x v="0"/>
    <n v="2017"/>
    <x v="5"/>
    <x v="1"/>
    <n v="0"/>
    <s v="Y"/>
    <s v=""/>
    <s v=""/>
    <s v=""/>
    <s v=""/>
    <s v=""/>
    <s v=""/>
  </r>
  <r>
    <n v="44914"/>
    <s v="CIRA"/>
    <s v="CIDI 00188019 - RA report not taking into account multiple replacement records"/>
    <n v="188019"/>
    <x v="0"/>
    <x v="0"/>
    <x v="0"/>
    <d v="2016-12-30T00:00:00"/>
    <d v="2017-01-05T00:00:00"/>
    <d v="2017-01-10T00:00:00"/>
    <m/>
    <x v="0"/>
    <x v="0"/>
    <n v="2016"/>
    <x v="5"/>
    <x v="1"/>
    <n v="11"/>
    <s v=""/>
    <s v=""/>
    <s v="Y"/>
    <s v=""/>
    <s v=""/>
    <s v=""/>
    <s v=""/>
  </r>
  <r>
    <n v="44835"/>
    <s v="CIRA"/>
    <s v="defining allowable period for declining CPM"/>
    <m/>
    <x v="0"/>
    <x v="0"/>
    <x v="0"/>
    <d v="2016-12-22T00:00:00"/>
    <d v="2017-01-04T00:00:00"/>
    <d v="2017-01-10T00:00:00"/>
    <m/>
    <x v="0"/>
    <x v="0"/>
    <n v="2016"/>
    <x v="5"/>
    <x v="1"/>
    <n v="19"/>
    <s v=""/>
    <s v=""/>
    <s v="Y"/>
    <s v=""/>
    <s v=""/>
    <s v=""/>
    <s v=""/>
  </r>
  <r>
    <n v="44833"/>
    <s v="CIRA"/>
    <s v="rules for updates to the CPM designation screen"/>
    <m/>
    <x v="0"/>
    <x v="0"/>
    <x v="0"/>
    <d v="2016-12-22T00:00:00"/>
    <d v="2017-01-05T00:00:00"/>
    <d v="2017-01-10T00:00:00"/>
    <m/>
    <x v="0"/>
    <x v="0"/>
    <n v="2016"/>
    <x v="5"/>
    <x v="1"/>
    <n v="19"/>
    <s v=""/>
    <s v=""/>
    <s v="Y"/>
    <s v=""/>
    <s v=""/>
    <s v=""/>
    <s v=""/>
  </r>
  <r>
    <n v="44810"/>
    <s v="CIRA"/>
    <s v="annual optimization is failing"/>
    <m/>
    <x v="0"/>
    <x v="0"/>
    <x v="0"/>
    <d v="2016-12-21T00:00:00"/>
    <d v="2016-12-23T00:00:00"/>
    <d v="2017-01-10T00:00:00"/>
    <m/>
    <x v="0"/>
    <x v="0"/>
    <n v="2016"/>
    <x v="5"/>
    <x v="1"/>
    <n v="20"/>
    <s v=""/>
    <s v=""/>
    <s v="Y"/>
    <s v=""/>
    <s v=""/>
    <s v=""/>
    <s v=""/>
  </r>
  <r>
    <n v="44793"/>
    <s v="CIRA"/>
    <s v="include null RMRFLAG records for CPM calculations"/>
    <m/>
    <x v="0"/>
    <x v="1"/>
    <x v="0"/>
    <d v="2016-12-20T00:00:00"/>
    <d v="2016-12-23T00:00:00"/>
    <d v="2017-01-10T00:00:00"/>
    <m/>
    <x v="0"/>
    <x v="0"/>
    <n v="2016"/>
    <x v="5"/>
    <x v="1"/>
    <n v="21"/>
    <s v=""/>
    <s v=""/>
    <s v=""/>
    <s v="Y"/>
    <s v=""/>
    <s v=""/>
    <s v=""/>
  </r>
  <r>
    <n v="43563"/>
    <s v="CIRA"/>
    <s v="RSI-1A: Search not working as expected on CPM Designation screen (CIDI 00184091)"/>
    <n v="184091"/>
    <x v="2"/>
    <x v="0"/>
    <x v="0"/>
    <d v="2016-09-27T00:00:00"/>
    <d v="2016-12-27T00:00:00"/>
    <d v="2017-01-10T00:00:00"/>
    <m/>
    <x v="0"/>
    <x v="0"/>
    <n v="2016"/>
    <x v="5"/>
    <x v="1"/>
    <n v="105"/>
    <s v=""/>
    <s v=""/>
    <s v=""/>
    <s v=""/>
    <s v=""/>
    <s v=""/>
    <s v="Y"/>
  </r>
  <r>
    <n v="39654"/>
    <s v="CIRA"/>
    <s v="RSI_Phase1a_Search Substitution Requests_Substitutions are showing up when there is no substitution in compliance month"/>
    <m/>
    <x v="2"/>
    <x v="0"/>
    <x v="0"/>
    <d v="2016-01-29T00:00:00"/>
    <d v="2016-12-22T00:00:00"/>
    <d v="2017-01-10T00:00:00"/>
    <m/>
    <x v="0"/>
    <x v="0"/>
    <n v="2016"/>
    <x v="5"/>
    <x v="1"/>
    <n v="347"/>
    <s v=""/>
    <s v=""/>
    <s v=""/>
    <s v=""/>
    <s v=""/>
    <s v=""/>
    <s v="Y"/>
  </r>
  <r>
    <n v="44913"/>
    <s v="CIRA"/>
    <s v="CIDI 00187978 - RAAIM Pre-calc is not handling DST time"/>
    <n v="187978"/>
    <x v="0"/>
    <x v="0"/>
    <x v="0"/>
    <d v="2016-12-30T00:00:00"/>
    <d v="2017-01-12T00:00:00"/>
    <d v="2017-01-13T00:00:00"/>
    <m/>
    <x v="0"/>
    <x v="1"/>
    <n v="2016"/>
    <x v="5"/>
    <x v="1"/>
    <n v="14"/>
    <s v=""/>
    <s v=""/>
    <s v="Y"/>
    <s v=""/>
    <s v=""/>
    <s v=""/>
    <s v=""/>
  </r>
  <r>
    <n v="44911"/>
    <s v="CIRA"/>
    <s v="CPM should be designated for only CISO resources with an active SC association"/>
    <m/>
    <x v="0"/>
    <x v="0"/>
    <x v="0"/>
    <d v="2016-12-30T00:00:00"/>
    <d v="2017-01-11T00:00:00"/>
    <d v="2017-01-13T00:00:00"/>
    <m/>
    <x v="0"/>
    <x v="0"/>
    <n v="2016"/>
    <x v="5"/>
    <x v="1"/>
    <n v="14"/>
    <s v=""/>
    <s v=""/>
    <s v="Y"/>
    <s v=""/>
    <s v=""/>
    <s v=""/>
    <s v=""/>
  </r>
  <r>
    <n v="44956"/>
    <s v="CIRA"/>
    <s v="Modify CPM email verbiage"/>
    <m/>
    <x v="3"/>
    <x v="0"/>
    <x v="0"/>
    <d v="2017-01-05T00:00:00"/>
    <d v="2017-01-12T00:00:00"/>
    <d v="2017-01-13T00:00:00"/>
    <m/>
    <x v="0"/>
    <x v="0"/>
    <n v="2017"/>
    <x v="5"/>
    <x v="1"/>
    <n v="8"/>
    <s v=""/>
    <s v="Y"/>
    <s v=""/>
    <s v=""/>
    <s v=""/>
    <s v=""/>
    <s v=""/>
  </r>
  <r>
    <n v="45167"/>
    <s v="CIRA"/>
    <s v="For FLEX RA category 3 resources RA not calculated correctly for days bordering weekends and holidays"/>
    <m/>
    <x v="0"/>
    <x v="1"/>
    <x v="0"/>
    <d v="2017-01-24T00:00:00"/>
    <d v="2017-01-27T00:00:00"/>
    <d v="2017-02-01T00:00:00"/>
    <m/>
    <x v="0"/>
    <x v="0"/>
    <n v="2017"/>
    <x v="6"/>
    <x v="1"/>
    <n v="8"/>
    <s v=""/>
    <s v="Y"/>
    <s v=""/>
    <s v=""/>
    <s v=""/>
    <s v=""/>
    <s v=""/>
  </r>
  <r>
    <n v="45036"/>
    <s v="CIRA"/>
    <s v="CPM emails are triggered for more resources than the one submitted"/>
    <m/>
    <x v="0"/>
    <x v="0"/>
    <x v="0"/>
    <d v="2017-01-12T00:00:00"/>
    <d v="2017-01-27T00:00:00"/>
    <d v="2017-02-01T00:00:00"/>
    <m/>
    <x v="0"/>
    <x v="0"/>
    <n v="2017"/>
    <x v="6"/>
    <x v="1"/>
    <n v="20"/>
    <s v=""/>
    <s v=""/>
    <s v="Y"/>
    <s v=""/>
    <s v=""/>
    <s v=""/>
    <s v=""/>
  </r>
  <r>
    <n v="45287"/>
    <s v="CIRA"/>
    <s v="Error in logs due to length of CSP_OFFER_SEGMENT.COMMENTS"/>
    <m/>
    <x v="0"/>
    <x v="1"/>
    <x v="0"/>
    <d v="2017-01-30T00:00:00"/>
    <d v="2017-01-31T00:00:00"/>
    <d v="2017-02-08T00:00:00"/>
    <m/>
    <x v="0"/>
    <x v="0"/>
    <n v="2017"/>
    <x v="6"/>
    <x v="1"/>
    <n v="9"/>
    <s v=""/>
    <s v="Y"/>
    <s v=""/>
    <s v=""/>
    <s v=""/>
    <s v=""/>
    <s v=""/>
  </r>
  <r>
    <n v="45399"/>
    <s v="CIRA"/>
    <s v="Peak &amp; TAC reports are displaying an incorrect 'Specified Replacement Increase' value on outage dates"/>
    <n v="188973"/>
    <x v="0"/>
    <x v="1"/>
    <x v="0"/>
    <d v="2017-02-03T00:00:00"/>
    <d v="2017-02-07T00:00:00"/>
    <d v="2017-02-13T00:00:00"/>
    <m/>
    <x v="0"/>
    <x v="0"/>
    <n v="2017"/>
    <x v="6"/>
    <x v="1"/>
    <n v="10"/>
    <s v=""/>
    <s v="Y"/>
    <s v=""/>
    <s v=""/>
    <s v=""/>
    <s v=""/>
    <s v=""/>
  </r>
  <r>
    <n v="45333"/>
    <s v="CIRA"/>
    <s v="Issue with reading the MOO flag from MF due to date/time offset"/>
    <m/>
    <x v="0"/>
    <x v="0"/>
    <x v="0"/>
    <d v="2017-01-31T00:00:00"/>
    <d v="2017-02-08T00:00:00"/>
    <d v="2017-02-13T00:00:00"/>
    <m/>
    <x v="0"/>
    <x v="0"/>
    <n v="2017"/>
    <x v="6"/>
    <x v="1"/>
    <n v="13"/>
    <s v=""/>
    <s v=""/>
    <s v="Y"/>
    <s v=""/>
    <s v=""/>
    <s v=""/>
    <s v=""/>
  </r>
  <r>
    <n v="45269"/>
    <s v="CIRA"/>
    <s v="CIDI 188202 - availability calculation is incorrect for TG in RAAM"/>
    <n v="188202"/>
    <x v="0"/>
    <x v="0"/>
    <x v="0"/>
    <d v="2017-01-27T00:00:00"/>
    <d v="2017-02-07T00:00:00"/>
    <d v="2017-02-13T00:00:00"/>
    <m/>
    <x v="0"/>
    <x v="0"/>
    <n v="2017"/>
    <x v="6"/>
    <x v="1"/>
    <n v="17"/>
    <s v=""/>
    <s v=""/>
    <s v="Y"/>
    <s v=""/>
    <s v=""/>
    <s v=""/>
    <s v=""/>
  </r>
  <r>
    <n v="46070"/>
    <s v="CIRA"/>
    <s v="RAAIM calculation failure due to DST Short day_x000a_Data fix will be applied first; code fix will follow later"/>
    <m/>
    <x v="2"/>
    <x v="0"/>
    <x v="0"/>
    <d v="2017-03-13T00:00:00"/>
    <d v="2018-03-09T00:00:00"/>
    <d v="2018-03-09T00:00:00"/>
    <m/>
    <x v="0"/>
    <x v="1"/>
    <n v="2017"/>
    <x v="7"/>
    <x v="2"/>
    <n v="361"/>
    <s v=""/>
    <s v=""/>
    <s v=""/>
    <s v=""/>
    <s v=""/>
    <s v=""/>
    <s v="Y"/>
  </r>
  <r>
    <n v="46152"/>
    <s v="CIRA"/>
    <s v="CIRA INT - rename RTM resource adequacy capacity payload as part of ESB replacement"/>
    <m/>
    <x v="0"/>
    <x v="3"/>
    <x v="0"/>
    <d v="2017-03-19T00:00:00"/>
    <d v="2017-03-20T00:00:00"/>
    <d v="2017-03-27T00:00:00"/>
    <m/>
    <x v="0"/>
    <x v="0"/>
    <n v="2017"/>
    <x v="7"/>
    <x v="1"/>
    <n v="8"/>
    <s v=""/>
    <s v="Y"/>
    <s v=""/>
    <s v=""/>
    <s v=""/>
    <s v=""/>
    <s v=""/>
  </r>
  <r>
    <n v="46143"/>
    <s v="CIRA"/>
    <s v="CIRA - CIDI 00189853, 00189824 - RAAIM inconsistent with CAISO Tariff for Flex LF-MSS resources"/>
    <m/>
    <x v="0"/>
    <x v="0"/>
    <x v="0"/>
    <d v="2017-03-17T00:00:00"/>
    <d v="2017-04-04T00:00:00"/>
    <d v="2017-04-10T00:00:00"/>
    <m/>
    <x v="0"/>
    <x v="0"/>
    <n v="2017"/>
    <x v="8"/>
    <x v="1"/>
    <n v="24"/>
    <s v=""/>
    <s v=""/>
    <s v=""/>
    <s v="Y"/>
    <s v=""/>
    <s v=""/>
    <s v=""/>
  </r>
  <r>
    <n v="44326"/>
    <s v="CIRA"/>
    <s v="Resource area mapping is not updating when you upload and approve the NQC"/>
    <m/>
    <x v="2"/>
    <x v="0"/>
    <x v="0"/>
    <d v="2016-11-14T00:00:00"/>
    <d v="2017-04-04T00:00:00"/>
    <d v="2017-04-10T00:00:00"/>
    <m/>
    <x v="0"/>
    <x v="0"/>
    <n v="2016"/>
    <x v="8"/>
    <x v="1"/>
    <n v="147"/>
    <s v=""/>
    <s v=""/>
    <s v=""/>
    <s v=""/>
    <s v=""/>
    <s v=""/>
    <s v="Y"/>
  </r>
  <r>
    <n v="46776"/>
    <s v="CIRA"/>
    <s v="Replacement requirement MW should not exceed RA plan MW"/>
    <s v="191111, 191117, 191126, 191140, 191149, 191154, 191155, 191156, 191157"/>
    <x v="0"/>
    <x v="0"/>
    <x v="0"/>
    <d v="2017-04-24T00:00:00"/>
    <d v="2017-04-27T00:00:00"/>
    <d v="2017-04-28T00:00:00"/>
    <m/>
    <x v="0"/>
    <x v="0"/>
    <n v="2017"/>
    <x v="8"/>
    <x v="1"/>
    <n v="4"/>
    <s v="Y"/>
    <s v=""/>
    <s v=""/>
    <s v=""/>
    <s v=""/>
    <s v=""/>
    <s v=""/>
  </r>
  <r>
    <n v="46736"/>
    <s v="CIRA"/>
    <s v="CIRA must filter out revised set of ED instructions not eligible for CPM designations."/>
    <m/>
    <x v="0"/>
    <x v="0"/>
    <x v="0"/>
    <d v="2017-04-20T00:00:00"/>
    <d v="2017-04-27T00:00:00"/>
    <d v="2017-04-28T00:00:00"/>
    <m/>
    <x v="0"/>
    <x v="0"/>
    <n v="2017"/>
    <x v="8"/>
    <x v="1"/>
    <n v="8"/>
    <s v=""/>
    <s v="Y"/>
    <s v=""/>
    <s v=""/>
    <s v=""/>
    <s v=""/>
    <s v=""/>
  </r>
  <r>
    <n v="46945"/>
    <s v="CIRA"/>
    <s v="CPM Enhancement to compute the Daily Max RA MW as max of both Gen &amp; Flex"/>
    <m/>
    <x v="0"/>
    <x v="0"/>
    <x v="0"/>
    <d v="2017-05-09T00:00:00"/>
    <d v="2017-06-01T00:00:00"/>
    <d v="2017-06-06T00:00:00"/>
    <m/>
    <x v="0"/>
    <x v="0"/>
    <n v="2017"/>
    <x v="9"/>
    <x v="1"/>
    <n v="28"/>
    <s v=""/>
    <s v=""/>
    <s v=""/>
    <s v="Y"/>
    <s v=""/>
    <s v=""/>
    <s v=""/>
  </r>
  <r>
    <n v="47249"/>
    <s v="CIRA"/>
    <s v="OM Replacements screen doesn't display 2nd page after a sort"/>
    <m/>
    <x v="2"/>
    <x v="0"/>
    <x v="0"/>
    <d v="2017-06-06T00:00:00"/>
    <d v="2017-06-14T00:00:00"/>
    <d v="2017-06-19T00:00:00"/>
    <m/>
    <x v="0"/>
    <x v="0"/>
    <n v="2017"/>
    <x v="9"/>
    <x v="1"/>
    <n v="13"/>
    <s v=""/>
    <s v=""/>
    <s v="Y"/>
    <s v=""/>
    <s v=""/>
    <s v=""/>
    <s v=""/>
  </r>
  <r>
    <n v="47248"/>
    <s v="CIRA"/>
    <s v="Add 'pre-approved' to T45 approved &amp; pending OIA run and OM Replacements logic"/>
    <n v="192247"/>
    <x v="2"/>
    <x v="0"/>
    <x v="0"/>
    <d v="2017-06-06T00:00:00"/>
    <d v="2017-06-14T00:00:00"/>
    <d v="2017-06-19T00:00:00"/>
    <m/>
    <x v="0"/>
    <x v="0"/>
    <n v="2017"/>
    <x v="9"/>
    <x v="1"/>
    <n v="13"/>
    <s v=""/>
    <s v=""/>
    <s v="Y"/>
    <s v=""/>
    <s v=""/>
    <s v=""/>
    <s v=""/>
  </r>
  <r>
    <n v="47870"/>
    <s v="CIRA"/>
    <s v="ResourceAdequacyCapacity payload failures"/>
    <n v="192418"/>
    <x v="0"/>
    <x v="4"/>
    <x v="0"/>
    <d v="2017-06-24T00:00:00"/>
    <d v="2017-06-27T00:00:00"/>
    <d v="2017-06-27T00:00:00"/>
    <m/>
    <x v="0"/>
    <x v="0"/>
    <n v="2017"/>
    <x v="9"/>
    <x v="1"/>
    <n v="3"/>
    <s v="Y"/>
    <s v=""/>
    <s v=""/>
    <s v=""/>
    <s v=""/>
    <s v=""/>
    <s v=""/>
  </r>
  <r>
    <n v="47812"/>
    <s v="CIRA"/>
    <s v="OM RA report data changes post the trade date"/>
    <m/>
    <x v="0"/>
    <x v="0"/>
    <x v="0"/>
    <d v="2017-06-21T00:00:00"/>
    <d v="2017-06-30T00:00:00"/>
    <d v="2017-06-30T00:00:00"/>
    <m/>
    <x v="0"/>
    <x v="0"/>
    <n v="2017"/>
    <x v="9"/>
    <x v="1"/>
    <n v="9"/>
    <s v=""/>
    <s v="Y"/>
    <s v=""/>
    <s v=""/>
    <s v=""/>
    <s v=""/>
    <s v=""/>
  </r>
  <r>
    <n v="45699"/>
    <s v="CIRA"/>
    <s v="CIRA - Replacement MW higher than provided as S replacements in RA plan- occurred due to multiple resources with different RA plans used the same contract ID. Handled via training &amp; CPG not code fix"/>
    <m/>
    <x v="0"/>
    <x v="0"/>
    <x v="0"/>
    <d v="2017-02-21T00:00:00"/>
    <d v="2017-03-03T00:00:00"/>
    <m/>
    <m/>
    <x v="0"/>
    <x v="0"/>
    <n v="2017"/>
    <x v="6"/>
    <x v="1"/>
    <n v="14"/>
    <s v=""/>
    <s v=""/>
    <s v="Y"/>
    <s v=""/>
    <s v=""/>
    <s v=""/>
    <s v=""/>
  </r>
  <r>
    <n v="42858"/>
    <s v="CIRA"/>
    <s v="CIRA: Updating RA data in RR_RA table for SMUD Supporting Resources"/>
    <m/>
    <x v="1"/>
    <x v="5"/>
    <x v="0"/>
    <d v="2016-08-19T00:00:00"/>
    <d v="2016-08-24T00:00:00"/>
    <m/>
    <m/>
    <x v="0"/>
    <x v="0"/>
    <n v="2016"/>
    <x v="0"/>
    <x v="0"/>
    <n v="9"/>
    <s v=""/>
    <s v="Y"/>
    <s v=""/>
    <s v=""/>
    <s v=""/>
    <s v=""/>
    <s v=""/>
  </r>
  <r>
    <n v="41486"/>
    <s v="RAAM"/>
    <s v="RAAM not allowing users to submit Subs"/>
    <s v="182460, 182420, 182456"/>
    <x v="1"/>
    <x v="6"/>
    <x v="0"/>
    <d v="2016-06-23T00:00:00"/>
    <d v="2016-07-07T00:00:00"/>
    <m/>
    <m/>
    <x v="0"/>
    <x v="0"/>
    <n v="2016"/>
    <x v="10"/>
    <x v="0"/>
    <n v="18"/>
    <s v=""/>
    <s v=""/>
    <s v="Y"/>
    <s v=""/>
    <s v=""/>
    <s v=""/>
    <s v=""/>
  </r>
  <r>
    <n v="40856"/>
    <s v="RAAM"/>
    <s v="Error when trying to load valid MW for Substitutions"/>
    <n v="181256"/>
    <x v="1"/>
    <x v="6"/>
    <x v="0"/>
    <d v="2016-04-29T00:00:00"/>
    <d v="2016-05-13T00:00:00"/>
    <m/>
    <m/>
    <x v="0"/>
    <x v="0"/>
    <n v="2016"/>
    <x v="11"/>
    <x v="0"/>
    <n v="18"/>
    <s v=""/>
    <s v=""/>
    <s v="Y"/>
    <s v=""/>
    <s v=""/>
    <s v=""/>
    <s v=""/>
  </r>
  <r>
    <n v="48362"/>
    <s v="CIRA"/>
    <s v="CIRA - OM Data report should disregard RA if deficiency config is set to N for obligation"/>
    <m/>
    <x v="0"/>
    <x v="7"/>
    <x v="0"/>
    <d v="2017-07-12T00:00:00"/>
    <d v="2017-07-20T00:00:00"/>
    <m/>
    <m/>
    <x v="0"/>
    <x v="0"/>
    <n v="2017"/>
    <x v="10"/>
    <x v="1"/>
    <n v="12"/>
    <s v=""/>
    <s v=""/>
    <s v="Y"/>
    <s v=""/>
    <s v=""/>
    <s v=""/>
    <s v=""/>
  </r>
  <r>
    <n v="48122"/>
    <s v="RAAM"/>
    <s v="SCP Avail Data for resource for TDs in Septmeber2016 missing from the MF materialized view"/>
    <n v="188697"/>
    <x v="0"/>
    <x v="5"/>
    <x v="0"/>
    <d v="2017-07-03T00:00:00"/>
    <d v="2017-07-13T00:00:00"/>
    <m/>
    <m/>
    <x v="0"/>
    <x v="0"/>
    <n v="2017"/>
    <x v="10"/>
    <x v="1"/>
    <n v="14"/>
    <s v=""/>
    <s v=""/>
    <s v="Y"/>
    <s v=""/>
    <s v=""/>
    <s v=""/>
    <s v=""/>
  </r>
  <r>
    <n v="48047"/>
    <s v="CIRA"/>
    <s v="SCE1 is getting an unknown error when they try to update August CSP Offers"/>
    <n v="192592"/>
    <x v="0"/>
    <x v="6"/>
    <x v="0"/>
    <d v="2017-06-29T00:00:00"/>
    <d v="2017-06-30T00:00:00"/>
    <m/>
    <m/>
    <x v="0"/>
    <x v="0"/>
    <n v="2017"/>
    <x v="9"/>
    <x v="1"/>
    <n v="5"/>
    <s v="Y"/>
    <s v=""/>
    <s v=""/>
    <s v=""/>
    <s v=""/>
    <s v=""/>
    <s v=""/>
  </r>
  <r>
    <n v="47966"/>
    <s v="CIRA"/>
    <s v="CIRA - CPM Enhancement to handle PMIN"/>
    <m/>
    <x v="0"/>
    <x v="8"/>
    <x v="0"/>
    <d v="2017-06-27T00:00:00"/>
    <d v="2017-11-08T00:00:00"/>
    <d v="2017-11-13T00:00:00"/>
    <d v="2017-07-31T00:00:00"/>
    <x v="0"/>
    <x v="0"/>
    <n v="2017"/>
    <x v="3"/>
    <x v="1"/>
    <n v="139"/>
    <s v=""/>
    <s v=""/>
    <s v=""/>
    <s v=""/>
    <s v=""/>
    <s v=""/>
    <s v="Y"/>
  </r>
  <r>
    <n v="47615"/>
    <s v="CIRA"/>
    <s v="Replacement for Outage Details"/>
    <n v="192247"/>
    <x v="0"/>
    <x v="6"/>
    <x v="0"/>
    <d v="2017-06-07T00:00:00"/>
    <d v="2017-06-08T00:00:00"/>
    <m/>
    <m/>
    <x v="0"/>
    <x v="0"/>
    <n v="2017"/>
    <x v="9"/>
    <x v="1"/>
    <n v="5"/>
    <s v="Y"/>
    <s v=""/>
    <s v=""/>
    <s v=""/>
    <s v=""/>
    <s v=""/>
    <s v=""/>
  </r>
  <r>
    <n v="47056"/>
    <s v="CIRA"/>
    <s v="CIRA - additional reason codes to read to determine CPM eligibility"/>
    <m/>
    <x v="0"/>
    <x v="8"/>
    <x v="0"/>
    <d v="2017-05-18T00:00:00"/>
    <d v="2017-11-08T00:00:00"/>
    <d v="2017-11-13T00:00:00"/>
    <d v="2017-07-31T00:00:00"/>
    <x v="0"/>
    <x v="0"/>
    <n v="2017"/>
    <x v="3"/>
    <x v="1"/>
    <n v="179"/>
    <s v=""/>
    <s v=""/>
    <s v=""/>
    <s v=""/>
    <s v=""/>
    <s v=""/>
    <s v="Y"/>
  </r>
  <r>
    <n v="47041"/>
    <s v="CIRA"/>
    <s v="CIRA:RA Report Monthly download for ALL resources is throwing error."/>
    <m/>
    <x v="0"/>
    <x v="6"/>
    <x v="0"/>
    <d v="2017-05-17T00:00:00"/>
    <d v="2017-05-25T00:00:00"/>
    <m/>
    <m/>
    <x v="0"/>
    <x v="0"/>
    <n v="2017"/>
    <x v="11"/>
    <x v="1"/>
    <n v="12"/>
    <s v=""/>
    <s v=""/>
    <s v="Y"/>
    <s v=""/>
    <s v=""/>
    <s v=""/>
    <s v=""/>
  </r>
  <r>
    <n v="46934"/>
    <s v="CIRA"/>
    <s v="RA tracker reflects cancelled Flex substitution incorrectly &amp; substitution is not released"/>
    <s v="00191513, 00191525 "/>
    <x v="2"/>
    <x v="6"/>
    <x v="0"/>
    <d v="2017-05-08T00:00:00"/>
    <d v="2017-07-19T00:00:00"/>
    <d v="2017-07-24T00:00:00"/>
    <m/>
    <x v="0"/>
    <x v="0"/>
    <n v="2017"/>
    <x v="10"/>
    <x v="1"/>
    <n v="77"/>
    <s v=""/>
    <s v=""/>
    <s v=""/>
    <s v=""/>
    <s v=""/>
    <s v=""/>
    <s v="Y"/>
  </r>
  <r>
    <n v="46932"/>
    <s v="CIRA"/>
    <s v="CIRA - Outages from OMS not being picked up by CIRA for a few days in April"/>
    <m/>
    <x v="0"/>
    <x v="9"/>
    <x v="0"/>
    <d v="2017-05-08T00:00:00"/>
    <d v="2017-06-21T00:00:00"/>
    <m/>
    <m/>
    <x v="0"/>
    <x v="0"/>
    <n v="2017"/>
    <x v="9"/>
    <x v="1"/>
    <n v="48"/>
    <s v=""/>
    <s v=""/>
    <s v=""/>
    <s v=""/>
    <s v=""/>
    <s v="Y"/>
    <s v=""/>
  </r>
  <r>
    <n v="45799"/>
    <s v="CIRA"/>
    <s v="CIRA - Review Substitution screen displays the Sub request ID instead of the Sub ID"/>
    <m/>
    <x v="0"/>
    <x v="7"/>
    <x v="0"/>
    <d v="2017-02-28T00:00:00"/>
    <d v="2017-02-28T00:00:00"/>
    <m/>
    <m/>
    <x v="0"/>
    <x v="0"/>
    <n v="2017"/>
    <x v="6"/>
    <x v="1"/>
    <n v="4"/>
    <s v="Y"/>
    <s v=""/>
    <s v=""/>
    <s v=""/>
    <s v=""/>
    <s v=""/>
    <s v=""/>
  </r>
  <r>
    <n v="44934"/>
    <s v="CIRA"/>
    <s v="CIRA - not handling multiple records for penalty price and softoffer cap for the same year"/>
    <m/>
    <x v="0"/>
    <x v="5"/>
    <x v="0"/>
    <d v="2017-01-04T00:00:00"/>
    <d v="2017-01-06T00:00:00"/>
    <m/>
    <m/>
    <x v="0"/>
    <x v="0"/>
    <n v="2017"/>
    <x v="5"/>
    <x v="1"/>
    <n v="6"/>
    <s v=""/>
    <s v="Y"/>
    <s v=""/>
    <s v=""/>
    <s v=""/>
    <s v=""/>
    <s v=""/>
  </r>
  <r>
    <n v="44634"/>
    <s v="CIRA"/>
    <s v="System does not allow user to upload plans for Import resources that are associated with a future dated BG"/>
    <n v="187429"/>
    <x v="0"/>
    <x v="6"/>
    <x v="0"/>
    <d v="2016-12-08T00:00:00"/>
    <d v="2016-12-09T00:00:00"/>
    <m/>
    <m/>
    <x v="0"/>
    <x v="0"/>
    <n v="2016"/>
    <x v="4"/>
    <x v="0"/>
    <n v="5"/>
    <s v="Y"/>
    <s v=""/>
    <s v=""/>
    <s v=""/>
    <s v=""/>
    <s v=""/>
    <s v=""/>
  </r>
  <r>
    <n v="44414"/>
    <s v="CIRA"/>
    <s v="Discrepancies on CIRA data sent to Settlements, regarding a resource in the payload if it does not qualify for a RAAIM exemption"/>
    <n v="186775"/>
    <x v="0"/>
    <x v="6"/>
    <x v="0"/>
    <d v="2016-11-22T00:00:00"/>
    <d v="2016-12-02T00:00:00"/>
    <m/>
    <m/>
    <x v="0"/>
    <x v="0"/>
    <n v="2016"/>
    <x v="4"/>
    <x v="0"/>
    <n v="14"/>
    <s v=""/>
    <s v=""/>
    <s v="Y"/>
    <s v=""/>
    <s v=""/>
    <s v=""/>
    <s v=""/>
  </r>
  <r>
    <n v="44320"/>
    <s v="CIRA"/>
    <s v="CIRA - Intra-monthly CSP offers not getting adjusted due to ED or Substitution"/>
    <m/>
    <x v="0"/>
    <x v="6"/>
    <x v="0"/>
    <d v="2016-11-09T00:00:00"/>
    <d v="2016-12-15T00:00:00"/>
    <m/>
    <m/>
    <x v="0"/>
    <x v="0"/>
    <n v="2016"/>
    <x v="4"/>
    <x v="0"/>
    <n v="40"/>
    <s v=""/>
    <s v=""/>
    <s v=""/>
    <s v=""/>
    <s v="Y"/>
    <s v=""/>
    <s v=""/>
  </r>
  <r>
    <n v="44269"/>
    <s v="CIRA"/>
    <s v="CIRA - Enhance CIRA to handle processing a larger volume of EDs"/>
    <m/>
    <x v="0"/>
    <x v="10"/>
    <x v="1"/>
    <d v="2016-11-08T00:00:00"/>
    <m/>
    <m/>
    <m/>
    <x v="0"/>
    <x v="0"/>
    <n v="2016"/>
    <x v="12"/>
    <x v="3"/>
    <b v="0"/>
    <s v=""/>
    <s v=""/>
    <s v=""/>
    <s v=""/>
    <s v=""/>
    <s v=""/>
    <s v=""/>
  </r>
  <r>
    <n v="44102"/>
    <s v="CIRA"/>
    <s v="CIRA - no data found error in annual transmission planning report"/>
    <m/>
    <x v="0"/>
    <x v="7"/>
    <x v="0"/>
    <d v="2016-11-01T00:00:00"/>
    <d v="2016-11-02T00:00:00"/>
    <m/>
    <m/>
    <x v="0"/>
    <x v="0"/>
    <n v="2016"/>
    <x v="3"/>
    <x v="0"/>
    <n v="5"/>
    <s v="Y"/>
    <s v=""/>
    <s v=""/>
    <s v=""/>
    <s v=""/>
    <s v=""/>
    <s v=""/>
  </r>
  <r>
    <n v="44097"/>
    <s v="CIRA"/>
    <s v="RSI\CPM:App_cira_bid_read_ext role is unable to access Data Maintenance Search screen"/>
    <m/>
    <x v="0"/>
    <x v="6"/>
    <x v="0"/>
    <d v="2016-11-01T00:00:00"/>
    <d v="2016-11-10T00:00:00"/>
    <m/>
    <m/>
    <x v="0"/>
    <x v="0"/>
    <n v="2016"/>
    <x v="3"/>
    <x v="0"/>
    <n v="13"/>
    <s v=""/>
    <s v=""/>
    <s v="Y"/>
    <s v=""/>
    <s v=""/>
    <s v=""/>
    <s v=""/>
  </r>
  <r>
    <n v="43972"/>
    <s v="OASIS"/>
    <s v="RA and Minimum Load data report - _x000a_There was a fix that was deployed on 3/31/17 did not seem to have solved the issue reported in the CIDI."/>
    <n v="185424"/>
    <x v="0"/>
    <x v="1"/>
    <x v="2"/>
    <d v="2016-10-24T00:00:00"/>
    <m/>
    <m/>
    <d v="2017-08-31T00:00:00"/>
    <x v="0"/>
    <x v="0"/>
    <n v="2016"/>
    <x v="12"/>
    <x v="3"/>
    <b v="0"/>
    <s v=""/>
    <s v=""/>
    <s v=""/>
    <s v=""/>
    <s v=""/>
    <s v=""/>
    <s v=""/>
  </r>
  <r>
    <n v="43912"/>
    <s v="CIRA"/>
    <s v="CIRA-RSI-1A- Real time substitution for Flex RA"/>
    <m/>
    <x v="2"/>
    <x v="7"/>
    <x v="3"/>
    <d v="2016-10-19T00:00:00"/>
    <m/>
    <m/>
    <m/>
    <x v="0"/>
    <x v="0"/>
    <n v="2016"/>
    <x v="12"/>
    <x v="3"/>
    <b v="0"/>
    <s v=""/>
    <s v=""/>
    <s v=""/>
    <s v=""/>
    <s v=""/>
    <s v=""/>
    <s v=""/>
  </r>
  <r>
    <n v="43827"/>
    <s v="CIRA"/>
    <s v="RSI-1A - CIRA - UAT - Outage exemption request functionality is missing the 5 business day validation rule which is available in RAAM"/>
    <m/>
    <x v="0"/>
    <x v="7"/>
    <x v="0"/>
    <d v="2016-10-13T00:00:00"/>
    <d v="2018-01-05T00:00:00"/>
    <d v="2018-03-05T00:00:00"/>
    <m/>
    <x v="1"/>
    <x v="0"/>
    <n v="2016"/>
    <x v="12"/>
    <x v="3"/>
    <n v="508"/>
    <s v=""/>
    <s v=""/>
    <s v=""/>
    <s v=""/>
    <s v=""/>
    <s v=""/>
    <s v="Y"/>
  </r>
  <r>
    <n v="43773"/>
    <s v="CIRA"/>
    <s v="ResourceAdequacyCapacity payload has a 7 hour offset"/>
    <n v="185410"/>
    <x v="0"/>
    <x v="6"/>
    <x v="0"/>
    <d v="2016-10-10T00:00:00"/>
    <d v="2016-10-11T00:00:00"/>
    <m/>
    <m/>
    <x v="0"/>
    <x v="0"/>
    <n v="2016"/>
    <x v="2"/>
    <x v="0"/>
    <n v="5"/>
    <s v="Y"/>
    <s v=""/>
    <s v=""/>
    <s v=""/>
    <s v=""/>
    <s v=""/>
    <s v=""/>
  </r>
  <r>
    <n v="43675"/>
    <s v="CIRA"/>
    <s v="CIRA - Resource Adequacy Showing line is incorrectly being calculated"/>
    <m/>
    <x v="0"/>
    <x v="5"/>
    <x v="0"/>
    <d v="2016-10-03T00:00:00"/>
    <d v="2016-10-04T00:00:00"/>
    <m/>
    <m/>
    <x v="0"/>
    <x v="0"/>
    <n v="2016"/>
    <x v="2"/>
    <x v="0"/>
    <n v="5"/>
    <s v="Y"/>
    <s v=""/>
    <s v=""/>
    <s v=""/>
    <s v=""/>
    <s v=""/>
    <s v=""/>
  </r>
  <r>
    <n v="43444"/>
    <s v="CIRA"/>
    <s v="CIRA PROD: Record count is increased when user sorts by a resource on OM Replacements screen."/>
    <m/>
    <x v="0"/>
    <x v="6"/>
    <x v="0"/>
    <d v="2016-09-16T00:00:00"/>
    <d v="2016-09-21T00:00:00"/>
    <m/>
    <m/>
    <x v="0"/>
    <x v="0"/>
    <n v="2016"/>
    <x v="1"/>
    <x v="0"/>
    <n v="9"/>
    <s v=""/>
    <s v="Y"/>
    <s v=""/>
    <s v=""/>
    <s v=""/>
    <s v=""/>
    <s v=""/>
  </r>
  <r>
    <n v="42655"/>
    <s v="CIRA"/>
    <s v="CIRA - RAAM tool hanging when new SCP calculation was run"/>
    <m/>
    <x v="0"/>
    <x v="6"/>
    <x v="0"/>
    <d v="2016-08-11T00:00:00"/>
    <d v="2016-08-11T00:00:00"/>
    <m/>
    <m/>
    <x v="0"/>
    <x v="0"/>
    <n v="2016"/>
    <x v="0"/>
    <x v="0"/>
    <n v="4"/>
    <s v="Y"/>
    <s v=""/>
    <s v=""/>
    <s v=""/>
    <s v=""/>
    <s v=""/>
    <s v=""/>
  </r>
  <r>
    <n v="41698"/>
    <s v="RAAM"/>
    <s v="RAAM not showing the updated NQC values that are approved in CIRA"/>
    <n v="182626"/>
    <x v="0"/>
    <x v="6"/>
    <x v="0"/>
    <d v="2016-07-07T00:00:00"/>
    <d v="2016-07-11T00:00:00"/>
    <m/>
    <m/>
    <x v="0"/>
    <x v="0"/>
    <n v="2016"/>
    <x v="10"/>
    <x v="0"/>
    <n v="8"/>
    <s v=""/>
    <s v="Y"/>
    <s v=""/>
    <s v=""/>
    <s v=""/>
    <s v=""/>
    <s v=""/>
  </r>
  <r>
    <n v="41697"/>
    <s v="CIRA"/>
    <s v="update the correct mw volumes for NOB_BG Import for the September showing"/>
    <n v="182745"/>
    <x v="0"/>
    <x v="5"/>
    <x v="0"/>
    <d v="2016-07-07T00:00:00"/>
    <d v="2016-08-01T00:00:00"/>
    <m/>
    <m/>
    <x v="0"/>
    <x v="0"/>
    <n v="2016"/>
    <x v="0"/>
    <x v="0"/>
    <n v="29"/>
    <s v=""/>
    <s v=""/>
    <s v=""/>
    <s v="Y"/>
    <s v=""/>
    <s v=""/>
    <s v=""/>
  </r>
  <r>
    <n v="41694"/>
    <s v="CIRA"/>
    <s v="CIRA - some resources not in 'Saved NQC request' Excel export"/>
    <m/>
    <x v="0"/>
    <x v="6"/>
    <x v="0"/>
    <d v="2016-07-07T00:00:00"/>
    <d v="2016-07-20T00:00:00"/>
    <m/>
    <m/>
    <x v="0"/>
    <x v="0"/>
    <n v="2016"/>
    <x v="10"/>
    <x v="0"/>
    <n v="17"/>
    <s v=""/>
    <s v=""/>
    <s v="Y"/>
    <s v=""/>
    <s v=""/>
    <s v=""/>
    <s v=""/>
  </r>
  <r>
    <n v="41339"/>
    <s v="CIRA"/>
    <s v="CIRA - TAC Results are showing incorrect data"/>
    <m/>
    <x v="0"/>
    <x v="6"/>
    <x v="0"/>
    <d v="2016-06-09T00:00:00"/>
    <d v="2016-07-07T00:00:00"/>
    <m/>
    <m/>
    <x v="0"/>
    <x v="0"/>
    <n v="2016"/>
    <x v="10"/>
    <x v="0"/>
    <n v="32"/>
    <s v=""/>
    <s v=""/>
    <s v=""/>
    <s v=""/>
    <s v="Y"/>
    <s v=""/>
    <s v=""/>
  </r>
  <r>
    <n v="41333"/>
    <s v="RAAM"/>
    <s v="Resource ID Drop-Down list does not populate the resources for newly created SCs."/>
    <n v="181822"/>
    <x v="0"/>
    <x v="6"/>
    <x v="0"/>
    <d v="2016-06-09T00:00:00"/>
    <d v="2016-06-10T00:00:00"/>
    <m/>
    <m/>
    <x v="0"/>
    <x v="0"/>
    <n v="2016"/>
    <x v="9"/>
    <x v="0"/>
    <n v="5"/>
    <s v="Y"/>
    <s v=""/>
    <s v=""/>
    <s v=""/>
    <s v=""/>
    <s v=""/>
    <s v=""/>
  </r>
  <r>
    <n v="41229"/>
    <s v="CIRA"/>
    <s v="Prod Issue: bulk update all records in the SCP_GF_RES table to include the timestamp 23:59:59 for EFF_END_DTS"/>
    <m/>
    <x v="0"/>
    <x v="6"/>
    <x v="0"/>
    <d v="2016-06-02T00:00:00"/>
    <d v="2016-06-07T00:00:00"/>
    <m/>
    <m/>
    <x v="0"/>
    <x v="0"/>
    <n v="2016"/>
    <x v="9"/>
    <x v="0"/>
    <n v="9"/>
    <s v=""/>
    <s v="Y"/>
    <s v=""/>
    <s v=""/>
    <s v=""/>
    <s v=""/>
    <s v=""/>
  </r>
  <r>
    <n v="41102"/>
    <s v="CIRA"/>
    <s v="Error in the NQC Submission - CIRA shows the resource is not valid"/>
    <n v="181717"/>
    <x v="0"/>
    <x v="6"/>
    <x v="0"/>
    <d v="2016-05-20T00:00:00"/>
    <d v="2016-05-25T00:00:00"/>
    <m/>
    <m/>
    <x v="0"/>
    <x v="0"/>
    <n v="2016"/>
    <x v="11"/>
    <x v="0"/>
    <n v="9"/>
    <s v=""/>
    <s v="Y"/>
    <s v=""/>
    <s v=""/>
    <s v=""/>
    <s v=""/>
    <s v=""/>
  </r>
  <r>
    <n v="41082"/>
    <s v="CIRA"/>
    <s v="CIRA: Annual Obligation report  shows incorrect data"/>
    <m/>
    <x v="0"/>
    <x v="6"/>
    <x v="0"/>
    <d v="2016-05-18T00:00:00"/>
    <d v="2016-07-11T00:00:00"/>
    <m/>
    <m/>
    <x v="0"/>
    <x v="0"/>
    <n v="2016"/>
    <x v="10"/>
    <x v="0"/>
    <n v="58"/>
    <s v=""/>
    <s v=""/>
    <s v=""/>
    <s v=""/>
    <s v=""/>
    <s v="Y"/>
    <s v=""/>
  </r>
  <r>
    <n v="41075"/>
    <s v="CIRA"/>
    <s v="CIRA - Monthly Obligation report and Peak Results report are incorrect"/>
    <m/>
    <x v="0"/>
    <x v="6"/>
    <x v="0"/>
    <d v="2016-05-18T00:00:00"/>
    <d v="2016-05-24T00:00:00"/>
    <m/>
    <m/>
    <x v="0"/>
    <x v="0"/>
    <n v="2016"/>
    <x v="11"/>
    <x v="0"/>
    <n v="10"/>
    <s v=""/>
    <s v="Y"/>
    <s v=""/>
    <s v=""/>
    <s v=""/>
    <s v=""/>
    <s v=""/>
  </r>
  <r>
    <n v="40999"/>
    <s v="CIRA"/>
    <s v="CIRA needs to round down fractional MW values on Interties to the integer level"/>
    <n v="179200"/>
    <x v="0"/>
    <x v="7"/>
    <x v="0"/>
    <d v="2016-05-11T00:00:00"/>
    <d v="2016-05-18T00:00:00"/>
    <m/>
    <m/>
    <x v="0"/>
    <x v="0"/>
    <n v="2016"/>
    <x v="11"/>
    <x v="0"/>
    <n v="11"/>
    <s v=""/>
    <s v=""/>
    <s v="Y"/>
    <s v=""/>
    <s v=""/>
    <s v=""/>
    <s v=""/>
  </r>
  <r>
    <n v="40998"/>
    <s v="CIRA"/>
    <s v="Need data fix for July Supply plan as the system is enforcing the SCID Import allocation check incorrectly"/>
    <n v="181472"/>
    <x v="0"/>
    <x v="6"/>
    <x v="0"/>
    <d v="2016-05-11T00:00:00"/>
    <d v="2016-05-11T00:00:00"/>
    <m/>
    <m/>
    <x v="0"/>
    <x v="0"/>
    <n v="2016"/>
    <x v="11"/>
    <x v="0"/>
    <n v="4"/>
    <s v="Y"/>
    <s v=""/>
    <s v=""/>
    <s v=""/>
    <s v=""/>
    <s v=""/>
    <s v=""/>
  </r>
  <r>
    <n v="40995"/>
    <s v="CIRA"/>
    <s v="CIRA: MF to CIRA refresh failure due to LSE SCIDs length more than defined constraint"/>
    <m/>
    <x v="0"/>
    <x v="6"/>
    <x v="0"/>
    <d v="2016-05-11T00:00:00"/>
    <d v="2016-05-17T00:00:00"/>
    <m/>
    <m/>
    <x v="0"/>
    <x v="0"/>
    <n v="2016"/>
    <x v="11"/>
    <x v="0"/>
    <n v="10"/>
    <s v=""/>
    <s v="Y"/>
    <s v=""/>
    <s v=""/>
    <s v=""/>
    <s v=""/>
    <s v=""/>
  </r>
  <r>
    <n v="40994"/>
    <s v="CIRA"/>
    <s v="Outage Availability Report - Unavailable"/>
    <n v="177387"/>
    <x v="0"/>
    <x v="6"/>
    <x v="0"/>
    <d v="2016-05-03T00:00:00"/>
    <d v="2016-05-19T00:00:00"/>
    <m/>
    <m/>
    <x v="0"/>
    <x v="0"/>
    <n v="2016"/>
    <x v="11"/>
    <x v="0"/>
    <n v="20"/>
    <s v=""/>
    <s v=""/>
    <s v="Y"/>
    <s v=""/>
    <s v=""/>
    <s v=""/>
    <s v=""/>
  </r>
  <r>
    <n v="40854"/>
    <s v="CIRA"/>
    <s v="RAAM Prod error - Availability calculation fails when there are multiple substitutions in a request and calculation invoked specific to the substituted resources."/>
    <m/>
    <x v="0"/>
    <x v="6"/>
    <x v="0"/>
    <d v="2016-04-29T00:00:00"/>
    <d v="2016-05-17T00:00:00"/>
    <m/>
    <m/>
    <x v="0"/>
    <x v="0"/>
    <n v="2016"/>
    <x v="11"/>
    <x v="0"/>
    <n v="22"/>
    <s v=""/>
    <s v=""/>
    <s v=""/>
    <s v="Y"/>
    <s v=""/>
    <s v=""/>
    <s v=""/>
  </r>
  <r>
    <n v="40851"/>
    <s v="CIRA"/>
    <s v="Peak results screen error in Prod"/>
    <n v="181047"/>
    <x v="0"/>
    <x v="6"/>
    <x v="0"/>
    <d v="2016-04-29T00:00:00"/>
    <d v="2016-05-11T00:00:00"/>
    <m/>
    <m/>
    <x v="0"/>
    <x v="0"/>
    <n v="2016"/>
    <x v="11"/>
    <x v="0"/>
    <n v="16"/>
    <s v=""/>
    <s v=""/>
    <s v="Y"/>
    <s v=""/>
    <s v=""/>
    <s v=""/>
    <s v=""/>
  </r>
  <r>
    <n v="40788"/>
    <s v="CIRA"/>
    <s v="TAC Results Report errors out in Prod"/>
    <n v="181052"/>
    <x v="0"/>
    <x v="6"/>
    <x v="0"/>
    <d v="2016-04-25T00:00:00"/>
    <d v="2016-06-10T00:00:00"/>
    <m/>
    <m/>
    <x v="0"/>
    <x v="0"/>
    <n v="2016"/>
    <x v="9"/>
    <x v="0"/>
    <n v="50"/>
    <s v=""/>
    <s v=""/>
    <s v=""/>
    <s v=""/>
    <s v=""/>
    <s v="Y"/>
    <s v=""/>
  </r>
  <r>
    <n v="40213"/>
    <s v="CIRA"/>
    <s v="CIRA-RSI-Phase 1A: Not Published RAAIM Pre-Calcs are visible to External SCs (No data disclosure)"/>
    <m/>
    <x v="2"/>
    <x v="6"/>
    <x v="0"/>
    <d v="2016-03-04T00:00:00"/>
    <d v="2017-07-05T00:00:00"/>
    <m/>
    <m/>
    <x v="0"/>
    <x v="0"/>
    <n v="2016"/>
    <x v="10"/>
    <x v="1"/>
    <n v="492"/>
    <s v=""/>
    <s v=""/>
    <s v=""/>
    <s v=""/>
    <s v=""/>
    <s v=""/>
    <s v="Y"/>
  </r>
  <r>
    <n v="40203"/>
    <s v="CIRA"/>
    <s v="CIRA_RSI Phase 1A Menu bar is incorrectly rendered on user access exception"/>
    <m/>
    <x v="0"/>
    <x v="6"/>
    <x v="0"/>
    <d v="2016-03-04T00:00:00"/>
    <d v="2016-04-20T00:00:00"/>
    <m/>
    <m/>
    <x v="0"/>
    <x v="0"/>
    <n v="2016"/>
    <x v="8"/>
    <x v="0"/>
    <n v="51"/>
    <s v=""/>
    <s v=""/>
    <s v=""/>
    <s v=""/>
    <s v=""/>
    <s v="Y"/>
    <s v=""/>
  </r>
  <r>
    <n v="40183"/>
    <s v="CIRA"/>
    <s v="CIRA-RSI-Phase 1A: Unauthorized user is able view &amp; Download Outage Impact Report for both outage view T45 and OTD"/>
    <m/>
    <x v="0"/>
    <x v="6"/>
    <x v="0"/>
    <d v="2016-03-03T00:00:00"/>
    <d v="2016-04-20T00:00:00"/>
    <m/>
    <m/>
    <x v="0"/>
    <x v="0"/>
    <n v="2016"/>
    <x v="8"/>
    <x v="0"/>
    <n v="52"/>
    <s v=""/>
    <s v=""/>
    <s v=""/>
    <s v=""/>
    <s v=""/>
    <s v="Y"/>
    <s v=""/>
  </r>
  <r>
    <n v="40045"/>
    <s v="CIRA"/>
    <s v="SCP Availability Calc Publish is erroring out for Trade Date 02-22-2016"/>
    <m/>
    <x v="0"/>
    <x v="6"/>
    <x v="0"/>
    <d v="2016-02-23T00:00:00"/>
    <d v="2016-02-25T00:00:00"/>
    <m/>
    <m/>
    <x v="0"/>
    <x v="0"/>
    <n v="2016"/>
    <x v="6"/>
    <x v="0"/>
    <n v="6"/>
    <s v=""/>
    <s v="Y"/>
    <s v=""/>
    <s v=""/>
    <s v=""/>
    <s v=""/>
    <s v=""/>
  </r>
  <r>
    <n v="40014"/>
    <s v="CIRA"/>
    <s v="RAAM: Missing SCP_AVAIL payload for TD 2/21/16"/>
    <m/>
    <x v="0"/>
    <x v="6"/>
    <x v="0"/>
    <d v="2016-02-22T00:00:00"/>
    <d v="2016-02-25T00:00:00"/>
    <m/>
    <m/>
    <x v="0"/>
    <x v="0"/>
    <n v="2016"/>
    <x v="6"/>
    <x v="0"/>
    <n v="7"/>
    <s v=""/>
    <s v="Y"/>
    <s v=""/>
    <s v=""/>
    <s v=""/>
    <s v=""/>
    <s v=""/>
  </r>
  <r>
    <n v="39918"/>
    <s v="CIRA"/>
    <s v="CIRA Should round down the RA numbers to the lower integers for down-stream systems if  the original RA capacity is a fractional number"/>
    <m/>
    <x v="0"/>
    <x v="8"/>
    <x v="0"/>
    <d v="2016-02-16T00:00:00"/>
    <d v="2016-04-04T00:00:00"/>
    <m/>
    <m/>
    <x v="0"/>
    <x v="0"/>
    <n v="2016"/>
    <x v="8"/>
    <x v="0"/>
    <n v="52"/>
    <s v=""/>
    <s v=""/>
    <s v=""/>
    <s v=""/>
    <s v=""/>
    <s v="Y"/>
    <s v=""/>
  </r>
  <r>
    <n v="39258"/>
    <s v="CIRA"/>
    <s v="SC Transfer Job does not transfer the Flex RA to the New Supplier when resource ownership is changed"/>
    <m/>
    <x v="0"/>
    <x v="6"/>
    <x v="0"/>
    <d v="2016-01-06T00:00:00"/>
    <d v="2016-01-10T00:00:00"/>
    <m/>
    <m/>
    <x v="0"/>
    <x v="0"/>
    <n v="2016"/>
    <x v="5"/>
    <x v="0"/>
    <n v="8"/>
    <s v=""/>
    <s v="Y"/>
    <s v=""/>
    <s v=""/>
    <s v=""/>
    <s v=""/>
    <s v=""/>
  </r>
  <r>
    <n v="39242"/>
    <s v="CIRA"/>
    <s v="SC Transfer Job not transferring all resources to the new SC"/>
    <m/>
    <x v="0"/>
    <x v="6"/>
    <x v="0"/>
    <d v="2016-01-06T00:00:00"/>
    <d v="2016-01-10T00:00:00"/>
    <m/>
    <m/>
    <x v="0"/>
    <x v="0"/>
    <n v="2016"/>
    <x v="5"/>
    <x v="0"/>
    <n v="8"/>
    <s v=""/>
    <s v="Y"/>
    <s v=""/>
    <s v=""/>
    <s v=""/>
    <s v=""/>
    <s v=""/>
  </r>
  <r>
    <n v="48679"/>
    <s v="CIRA"/>
    <s v="Reduction in LSEs obligation did not reflect in the adjusted_obligation table"/>
    <n v="193144"/>
    <x v="2"/>
    <x v="6"/>
    <x v="3"/>
    <d v="2017-07-21T00:00:00"/>
    <m/>
    <m/>
    <m/>
    <x v="0"/>
    <x v="0"/>
    <n v="2017"/>
    <x v="12"/>
    <x v="3"/>
    <b v="0"/>
    <s v=""/>
    <s v=""/>
    <s v=""/>
    <s v=""/>
    <s v=""/>
    <s v=""/>
    <s v=""/>
  </r>
  <r>
    <n v="48441"/>
    <s v="CIRA"/>
    <s v="CIRA - NQC was uploaded with value as 0"/>
    <m/>
    <x v="2"/>
    <x v="6"/>
    <x v="3"/>
    <d v="2017-07-13T00:00:00"/>
    <m/>
    <m/>
    <m/>
    <x v="0"/>
    <x v="0"/>
    <n v="2017"/>
    <x v="12"/>
    <x v="3"/>
    <b v="0"/>
    <s v=""/>
    <s v=""/>
    <s v=""/>
    <s v=""/>
    <s v=""/>
    <s v=""/>
    <s v=""/>
  </r>
  <r>
    <n v="47806"/>
    <s v="CIRA"/>
    <s v="CIRA - TAC filter on Obligation report not working"/>
    <m/>
    <x v="2"/>
    <x v="6"/>
    <x v="0"/>
    <d v="2017-06-21T00:00:00"/>
    <d v="2017-12-12T00:00:00"/>
    <d v="2018-03-05T00:00:00"/>
    <m/>
    <x v="1"/>
    <x v="0"/>
    <n v="2017"/>
    <x v="12"/>
    <x v="3"/>
    <n v="257"/>
    <s v=""/>
    <s v=""/>
    <s v=""/>
    <s v=""/>
    <s v=""/>
    <s v=""/>
    <s v="Y"/>
  </r>
  <r>
    <n v="47798"/>
    <s v="CIRA"/>
    <s v="CIRA - Display label for environment the user is logged into"/>
    <m/>
    <x v="2"/>
    <x v="8"/>
    <x v="0"/>
    <d v="2017-06-21T00:00:00"/>
    <d v="2017-11-08T00:00:00"/>
    <d v="2017-11-13T00:00:00"/>
    <m/>
    <x v="0"/>
    <x v="0"/>
    <n v="2017"/>
    <x v="12"/>
    <x v="3"/>
    <n v="145"/>
    <s v=""/>
    <s v=""/>
    <s v=""/>
    <s v=""/>
    <s v=""/>
    <s v=""/>
    <s v="Y"/>
  </r>
  <r>
    <n v="47151"/>
    <s v="CIRA"/>
    <s v="Sub_request_id on CIRA UI but Substitution_ID sent to OMS"/>
    <m/>
    <x v="2"/>
    <x v="6"/>
    <x v="0"/>
    <d v="2017-05-28T00:00:00"/>
    <d v="2017-03-05T00:00:00"/>
    <d v="2017-03-05T00:00:00"/>
    <m/>
    <x v="0"/>
    <x v="0"/>
    <n v="2017"/>
    <x v="12"/>
    <x v="3"/>
    <n v="-84"/>
    <s v="Y"/>
    <s v=""/>
    <s v=""/>
    <s v=""/>
    <s v=""/>
    <s v=""/>
    <s v=""/>
  </r>
  <r>
    <n v="45805"/>
    <s v="CIRA"/>
    <s v="CIRA - Intra-monthly final offer automated run does not create an extension when there is no CSP offer from the SC. (manual work-around exists)"/>
    <m/>
    <x v="2"/>
    <x v="0"/>
    <x v="2"/>
    <d v="2017-02-28T00:00:00"/>
    <m/>
    <m/>
    <d v="2018-06-01T00:00:00"/>
    <x v="0"/>
    <x v="0"/>
    <n v="2017"/>
    <x v="12"/>
    <x v="3"/>
    <b v="0"/>
    <s v=""/>
    <s v=""/>
    <s v=""/>
    <s v=""/>
    <s v=""/>
    <s v=""/>
    <s v=""/>
  </r>
  <r>
    <n v="45695"/>
    <s v="CIRA"/>
    <s v="CIRA - Rebroadcast RA for a specified resource for specified period"/>
    <m/>
    <x v="2"/>
    <x v="7"/>
    <x v="3"/>
    <d v="2017-02-21T00:00:00"/>
    <m/>
    <m/>
    <m/>
    <x v="0"/>
    <x v="0"/>
    <n v="2017"/>
    <x v="12"/>
    <x v="3"/>
    <b v="0"/>
    <s v=""/>
    <s v=""/>
    <s v=""/>
    <s v=""/>
    <s v=""/>
    <s v=""/>
    <s v=""/>
  </r>
  <r>
    <n v="45614"/>
    <s v="CIRA"/>
    <s v="CIRA - Not displaying 'in service' resources on the outage exemption screen for retro-active exemptions"/>
    <m/>
    <x v="2"/>
    <x v="6"/>
    <x v="3"/>
    <d v="2017-02-15T00:00:00"/>
    <m/>
    <m/>
    <m/>
    <x v="0"/>
    <x v="0"/>
    <n v="2017"/>
    <x v="12"/>
    <x v="3"/>
    <b v="0"/>
    <s v=""/>
    <s v=""/>
    <s v=""/>
    <s v=""/>
    <s v=""/>
    <s v=""/>
    <s v=""/>
  </r>
  <r>
    <n v="45279"/>
    <s v="CIRA"/>
    <s v="CIRA - CPM change email is not being triggered for all elements of the CPM record"/>
    <m/>
    <x v="2"/>
    <x v="6"/>
    <x v="0"/>
    <d v="2017-01-27T00:00:00"/>
    <d v="2017-02-03T00:00:00"/>
    <m/>
    <m/>
    <x v="0"/>
    <x v="0"/>
    <n v="2017"/>
    <x v="6"/>
    <x v="1"/>
    <n v="11"/>
    <s v=""/>
    <s v=""/>
    <s v="Y"/>
    <s v=""/>
    <s v=""/>
    <s v=""/>
    <s v=""/>
  </r>
  <r>
    <n v="45241"/>
    <s v="CIRA"/>
    <s v="RAAM -NOW conversion issue for SLIC data"/>
    <s v="ID22406"/>
    <x v="2"/>
    <x v="6"/>
    <x v="3"/>
    <d v="2017-01-26T00:00:00"/>
    <m/>
    <m/>
    <m/>
    <x v="0"/>
    <x v="0"/>
    <n v="2017"/>
    <x v="12"/>
    <x v="3"/>
    <b v="0"/>
    <s v=""/>
    <s v=""/>
    <s v=""/>
    <s v=""/>
    <s v=""/>
    <s v=""/>
    <s v=""/>
  </r>
  <r>
    <n v="44935"/>
    <s v="CIRA"/>
    <s v="CIRA - Per Updates on One CPM Records system trigger the CPMDesignation and RA Payload for all CPM Resources."/>
    <m/>
    <x v="2"/>
    <x v="6"/>
    <x v="0"/>
    <d v="2017-01-04T00:00:00"/>
    <d v="2017-02-03T00:00:00"/>
    <m/>
    <m/>
    <x v="0"/>
    <x v="0"/>
    <n v="2017"/>
    <x v="6"/>
    <x v="1"/>
    <n v="34"/>
    <s v=""/>
    <s v=""/>
    <s v=""/>
    <s v=""/>
    <s v="Y"/>
    <s v=""/>
    <s v=""/>
  </r>
  <r>
    <n v="44895"/>
    <s v="CIRA"/>
    <s v="CIRA - SC transfer should have only 1 set of records for a unique effective date range"/>
    <m/>
    <x v="2"/>
    <x v="6"/>
    <x v="3"/>
    <d v="2016-12-29T00:00:00"/>
    <m/>
    <m/>
    <m/>
    <x v="0"/>
    <x v="0"/>
    <n v="2016"/>
    <x v="12"/>
    <x v="3"/>
    <b v="0"/>
    <s v=""/>
    <s v=""/>
    <s v=""/>
    <s v=""/>
    <s v=""/>
    <s v=""/>
    <s v=""/>
  </r>
  <r>
    <n v="44869"/>
    <s v="CIRA"/>
    <s v="CIRA - SC transfer details under Admin menu is non functional"/>
    <m/>
    <x v="2"/>
    <x v="6"/>
    <x v="0"/>
    <d v="2016-12-28T00:00:00"/>
    <d v="2017-06-30T00:00:00"/>
    <m/>
    <m/>
    <x v="0"/>
    <x v="0"/>
    <n v="2016"/>
    <x v="9"/>
    <x v="1"/>
    <n v="188"/>
    <s v=""/>
    <s v=""/>
    <s v=""/>
    <s v=""/>
    <s v=""/>
    <s v=""/>
    <s v="Y"/>
  </r>
  <r>
    <s v="44841, 51837"/>
    <s v="CIRA"/>
    <s v="CIDI 00187927, CIRA's 2017 Annual CV LSE Obligation Details mismatch with Obligations rpt"/>
    <n v="187927"/>
    <x v="2"/>
    <x v="0"/>
    <x v="0"/>
    <d v="2016-12-23T00:00:00"/>
    <d v="2017-11-20T00:00:00"/>
    <d v="2017-11-08T00:00:00"/>
    <d v="2017-10-01T00:00:00"/>
    <x v="0"/>
    <x v="0"/>
    <n v="2016"/>
    <x v="3"/>
    <x v="1"/>
    <n v="332"/>
    <s v=""/>
    <s v=""/>
    <s v=""/>
    <s v=""/>
    <s v=""/>
    <s v=""/>
    <s v="Y"/>
  </r>
  <r>
    <n v="44546"/>
    <s v="CIRA"/>
    <s v="RAAM - SCP reruns in RAAM don't show as a recent run in the view"/>
    <m/>
    <x v="2"/>
    <x v="5"/>
    <x v="0"/>
    <d v="2016-12-02T00:00:00"/>
    <d v="2016-12-02T00:00:00"/>
    <m/>
    <m/>
    <x v="0"/>
    <x v="0"/>
    <n v="2016"/>
    <x v="4"/>
    <x v="0"/>
    <n v="4"/>
    <s v="Y"/>
    <s v=""/>
    <s v=""/>
    <s v=""/>
    <s v=""/>
    <s v=""/>
    <s v=""/>
  </r>
  <r>
    <n v="44233"/>
    <s v="CIRA"/>
    <s v="CIRA - Data Fixes for Bilateral trade due to date and SC ID length issues"/>
    <m/>
    <x v="2"/>
    <x v="5"/>
    <x v="0"/>
    <d v="2016-11-07T00:00:00"/>
    <d v="2016-11-21T00:00:00"/>
    <m/>
    <m/>
    <x v="0"/>
    <x v="0"/>
    <n v="2016"/>
    <x v="3"/>
    <x v="0"/>
    <n v="18"/>
    <s v=""/>
    <s v=""/>
    <s v="Y"/>
    <s v=""/>
    <s v=""/>
    <s v=""/>
    <s v=""/>
  </r>
  <r>
    <n v="44214"/>
    <s v="CIRA"/>
    <s v="CIRA - Annual CPUC Sub Poena Report not working"/>
    <m/>
    <x v="2"/>
    <x v="6"/>
    <x v="0"/>
    <d v="2016-11-07T00:00:00"/>
    <d v="2016-12-09T00:00:00"/>
    <m/>
    <m/>
    <x v="0"/>
    <x v="0"/>
    <n v="2016"/>
    <x v="4"/>
    <x v="0"/>
    <n v="36"/>
    <s v=""/>
    <s v=""/>
    <s v=""/>
    <s v=""/>
    <s v="Y"/>
    <s v=""/>
    <s v=""/>
  </r>
  <r>
    <n v="44212"/>
    <s v="CIRA"/>
    <s v="CIRA: Flex Cap Requirement Yearly plan upload is failing."/>
    <m/>
    <x v="2"/>
    <x v="6"/>
    <x v="0"/>
    <d v="2016-11-03T00:00:00"/>
    <d v="2016-12-09T00:00:00"/>
    <m/>
    <m/>
    <x v="0"/>
    <x v="0"/>
    <n v="2016"/>
    <x v="4"/>
    <x v="0"/>
    <n v="40"/>
    <s v=""/>
    <s v=""/>
    <s v=""/>
    <s v=""/>
    <s v="Y"/>
    <s v=""/>
    <s v=""/>
  </r>
  <r>
    <n v="44070"/>
    <s v="CIRA"/>
    <s v="CIRA- user unable to substitute resource on the last day of November"/>
    <m/>
    <x v="2"/>
    <x v="6"/>
    <x v="3"/>
    <d v="2016-10-31T00:00:00"/>
    <m/>
    <m/>
    <m/>
    <x v="0"/>
    <x v="0"/>
    <n v="2016"/>
    <x v="12"/>
    <x v="3"/>
    <b v="0"/>
    <s v=""/>
    <s v=""/>
    <s v=""/>
    <s v=""/>
    <s v=""/>
    <s v=""/>
    <s v=""/>
  </r>
  <r>
    <n v="43994"/>
    <s v="CIRA"/>
    <s v="CIRA - Replacement not allowed in system due to incorrectly calculated RA and validation of RA+Replacement &lt;= PMAX/NQC fails"/>
    <m/>
    <x v="2"/>
    <x v="6"/>
    <x v="0"/>
    <d v="2016-10-25T00:00:00"/>
    <d v="2018-03-05T00:00:00"/>
    <s v="NA"/>
    <m/>
    <x v="0"/>
    <x v="0"/>
    <n v="2016"/>
    <x v="12"/>
    <x v="3"/>
    <n v="496"/>
    <s v=""/>
    <s v=""/>
    <s v=""/>
    <s v=""/>
    <s v=""/>
    <s v=""/>
    <s v="Y"/>
  </r>
  <r>
    <n v="43889"/>
    <s v="CIRA"/>
    <s v="(STAGE)-&gt;Substituation SEARCH button taking longer to display data"/>
    <m/>
    <x v="2"/>
    <x v="6"/>
    <x v="0"/>
    <d v="2016-10-18T00:00:00"/>
    <d v="2018-03-05T00:00:00"/>
    <d v="2018-03-05T00:00:00"/>
    <m/>
    <x v="1"/>
    <x v="0"/>
    <n v="2016"/>
    <x v="12"/>
    <x v="3"/>
    <n v="503"/>
    <s v=""/>
    <s v=""/>
    <s v=""/>
    <s v=""/>
    <s v=""/>
    <s v=""/>
    <s v="Y"/>
  </r>
  <r>
    <n v="43788"/>
    <s v="CIRA"/>
    <s v="Import Allocation Bilateral Trade not taking into account the start and end dates on the screen"/>
    <n v="185544"/>
    <x v="2"/>
    <x v="6"/>
    <x v="0"/>
    <d v="2016-10-10T00:00:00"/>
    <d v="2016-11-10T00:00:00"/>
    <m/>
    <m/>
    <x v="0"/>
    <x v="0"/>
    <n v="2016"/>
    <x v="3"/>
    <x v="0"/>
    <n v="35"/>
    <s v=""/>
    <s v=""/>
    <s v=""/>
    <s v=""/>
    <s v="Y"/>
    <s v=""/>
    <s v=""/>
  </r>
  <r>
    <n v="43685"/>
    <s v="CIRA"/>
    <s v="CIRA-RSI-1A - Annual CPM miscellaneous issues"/>
    <m/>
    <x v="2"/>
    <x v="6"/>
    <x v="3"/>
    <d v="2016-10-03T00:00:00"/>
    <m/>
    <m/>
    <m/>
    <x v="0"/>
    <x v="0"/>
    <n v="2016"/>
    <x v="12"/>
    <x v="3"/>
    <b v="0"/>
    <s v=""/>
    <s v=""/>
    <s v=""/>
    <s v=""/>
    <s v=""/>
    <s v=""/>
    <s v=""/>
  </r>
  <r>
    <n v="43491"/>
    <s v="CIRA"/>
    <s v="CIRA-RSI-Phase 1A: New SC and/or ISO user is not able to submit the bid on behalf of new SC when resource ownership changes mid of the month."/>
    <m/>
    <x v="2"/>
    <x v="6"/>
    <x v="1"/>
    <d v="2016-09-22T00:00:00"/>
    <m/>
    <m/>
    <m/>
    <x v="0"/>
    <x v="0"/>
    <n v="2016"/>
    <x v="12"/>
    <x v="3"/>
    <b v="0"/>
    <s v=""/>
    <s v=""/>
    <s v=""/>
    <s v=""/>
    <s v=""/>
    <s v=""/>
    <s v=""/>
  </r>
  <r>
    <n v="42910"/>
    <s v="CIRA"/>
    <s v="CIRA: HTTP Status 404 error is displayed when user tries the URL manipulation when expected text is User Access Denied."/>
    <m/>
    <x v="2"/>
    <x v="6"/>
    <x v="0"/>
    <d v="2016-08-22T00:00:00"/>
    <d v="2016-08-29T00:00:00"/>
    <m/>
    <m/>
    <x v="0"/>
    <x v="0"/>
    <n v="2016"/>
    <x v="0"/>
    <x v="0"/>
    <n v="11"/>
    <s v=""/>
    <s v=""/>
    <s v="Y"/>
    <s v=""/>
    <s v=""/>
    <s v=""/>
    <s v=""/>
  </r>
  <r>
    <n v="42807"/>
    <s v="CIRA"/>
    <s v="CIRA is keeping the comments from Old CV instead of updating per new CV"/>
    <m/>
    <x v="2"/>
    <x v="6"/>
    <x v="0"/>
    <d v="2016-08-18T00:00:00"/>
    <d v="2016-08-18T00:00:00"/>
    <m/>
    <m/>
    <x v="0"/>
    <x v="0"/>
    <n v="2016"/>
    <x v="0"/>
    <x v="0"/>
    <n v="4"/>
    <s v="Y"/>
    <s v=""/>
    <s v=""/>
    <s v=""/>
    <s v=""/>
    <s v=""/>
    <s v=""/>
  </r>
  <r>
    <n v="41141"/>
    <s v="CIRA"/>
    <s v="CIRA-Yearly CV shows no records"/>
    <m/>
    <x v="2"/>
    <x v="6"/>
    <x v="0"/>
    <d v="2016-05-24T00:00:00"/>
    <d v="2016-06-14T00:00:00"/>
    <m/>
    <m/>
    <x v="0"/>
    <x v="0"/>
    <n v="2016"/>
    <x v="9"/>
    <x v="0"/>
    <n v="25"/>
    <s v=""/>
    <s v=""/>
    <s v=""/>
    <s v="Y"/>
    <s v=""/>
    <s v=""/>
    <s v=""/>
  </r>
  <r>
    <n v="41140"/>
    <s v="CIRA"/>
    <s v="CIRA-Total RA calculation during RA Plan reupload is incorrect"/>
    <m/>
    <x v="2"/>
    <x v="6"/>
    <x v="0"/>
    <d v="2016-05-24T00:00:00"/>
    <d v="2016-06-16T00:00:00"/>
    <m/>
    <m/>
    <x v="0"/>
    <x v="0"/>
    <n v="2016"/>
    <x v="9"/>
    <x v="0"/>
    <n v="27"/>
    <s v=""/>
    <s v=""/>
    <s v=""/>
    <s v="Y"/>
    <s v=""/>
    <s v=""/>
    <s v=""/>
  </r>
  <r>
    <n v="41091"/>
    <s v="CIRA"/>
    <s v="CIRA: Outage Availability report performance does not meet specified requirements"/>
    <m/>
    <x v="2"/>
    <x v="7"/>
    <x v="0"/>
    <d v="2016-05-19T00:00:00"/>
    <d v="2018-03-05T00:00:00"/>
    <m/>
    <m/>
    <x v="0"/>
    <x v="0"/>
    <n v="2016"/>
    <x v="12"/>
    <x v="3"/>
    <n v="655"/>
    <s v=""/>
    <s v=""/>
    <s v=""/>
    <s v=""/>
    <s v=""/>
    <s v=""/>
    <s v="Y"/>
  </r>
  <r>
    <n v="41073"/>
    <s v="CIRA"/>
    <s v="CIRA TAC Results report performance does not meet specified requirements"/>
    <m/>
    <x v="2"/>
    <x v="11"/>
    <x v="1"/>
    <d v="2016-05-18T00:00:00"/>
    <d v="2016-05-26T00:00:00"/>
    <m/>
    <m/>
    <x v="0"/>
    <x v="0"/>
    <n v="2016"/>
    <x v="12"/>
    <x v="3"/>
    <b v="0"/>
    <s v=""/>
    <s v=""/>
    <s v=""/>
    <s v=""/>
    <s v=""/>
    <s v=""/>
    <s v=""/>
  </r>
  <r>
    <n v="40270"/>
    <s v="CIRA"/>
    <s v="CIRA-RSI-Phase 1A; Performance Requirement Details Missing from SRS"/>
    <m/>
    <x v="2"/>
    <x v="6"/>
    <x v="0"/>
    <d v="2016-03-10T00:00:00"/>
    <d v="2017-07-20T00:00:00"/>
    <m/>
    <m/>
    <x v="0"/>
    <x v="0"/>
    <n v="2016"/>
    <x v="10"/>
    <x v="1"/>
    <n v="501"/>
    <s v=""/>
    <s v=""/>
    <s v=""/>
    <s v=""/>
    <s v=""/>
    <s v=""/>
    <s v="Y"/>
  </r>
  <r>
    <n v="43904"/>
    <s v="CIRA"/>
    <s v="CIRA-RSI-1A - The 'capacity Designation' field on the 'Other' tab in RA plan template is inconsistent with the error message"/>
    <m/>
    <x v="4"/>
    <x v="5"/>
    <x v="0"/>
    <d v="2016-10-19T00:00:00"/>
    <d v="2018-03-05T00:00:00"/>
    <s v="NA"/>
    <m/>
    <x v="0"/>
    <x v="0"/>
    <n v="2016"/>
    <x v="12"/>
    <x v="3"/>
    <n v="502"/>
    <s v=""/>
    <s v=""/>
    <s v=""/>
    <s v=""/>
    <s v=""/>
    <s v=""/>
    <s v="Y"/>
  </r>
  <r>
    <n v="43824"/>
    <s v="CIRA"/>
    <s v="RSI-1A - CIRA - UAT - Two substitution requests submitted 2 seconds apart on the same unit because of which RA exceeds NQC"/>
    <m/>
    <x v="4"/>
    <x v="6"/>
    <x v="3"/>
    <d v="2016-10-13T00:00:00"/>
    <m/>
    <m/>
    <m/>
    <x v="0"/>
    <x v="0"/>
    <n v="2016"/>
    <x v="12"/>
    <x v="3"/>
    <b v="0"/>
    <s v=""/>
    <s v=""/>
    <s v=""/>
    <s v=""/>
    <s v=""/>
    <s v=""/>
    <s v=""/>
  </r>
  <r>
    <n v="43467"/>
    <s v="CIRA"/>
    <s v="CIRA- OM Replacements screen shows additional pages after sort is applied on resource ID column"/>
    <m/>
    <x v="4"/>
    <x v="6"/>
    <x v="0"/>
    <d v="2016-09-21T00:00:00"/>
    <d v="2016-12-06T00:00:00"/>
    <m/>
    <m/>
    <x v="0"/>
    <x v="0"/>
    <n v="2016"/>
    <x v="4"/>
    <x v="0"/>
    <n v="80"/>
    <s v=""/>
    <s v=""/>
    <s v=""/>
    <s v=""/>
    <s v=""/>
    <s v=""/>
    <s v="Y"/>
  </r>
  <r>
    <n v="39974"/>
    <s v="CIRA"/>
    <s v="CIRA_RSI Phase 1A_BSC ids are populating in SC in Substitute Resource Selection section."/>
    <m/>
    <x v="4"/>
    <x v="6"/>
    <x v="3"/>
    <d v="2016-02-18T00:00:00"/>
    <m/>
    <m/>
    <m/>
    <x v="0"/>
    <x v="0"/>
    <n v="2016"/>
    <x v="12"/>
    <x v="3"/>
    <b v="0"/>
    <s v=""/>
    <s v=""/>
    <s v=""/>
    <s v=""/>
    <s v=""/>
    <s v=""/>
    <s v=""/>
  </r>
  <r>
    <n v="47254"/>
    <s v="CIRA"/>
    <s v="CIRA - remove the app_cira_om role"/>
    <m/>
    <x v="3"/>
    <x v="8"/>
    <x v="0"/>
    <d v="2017-06-06T00:00:00"/>
    <d v="2017-11-21T00:00:00"/>
    <m/>
    <m/>
    <x v="0"/>
    <x v="0"/>
    <n v="2017"/>
    <x v="3"/>
    <x v="1"/>
    <n v="168"/>
    <s v=""/>
    <s v=""/>
    <s v=""/>
    <s v=""/>
    <s v=""/>
    <s v=""/>
    <s v="Y"/>
  </r>
  <r>
    <n v="46026"/>
    <s v="CIRA"/>
    <s v="ReceiveResourceAdequacyCapacityData_SIBRv1_AP failure due to missing HE19 data"/>
    <m/>
    <x v="2"/>
    <x v="6"/>
    <x v="0"/>
    <d v="2017-03-10T00:00:00"/>
    <d v="2018-03-08T00:00:00"/>
    <d v="2018-03-09T00:00:00"/>
    <m/>
    <x v="0"/>
    <x v="1"/>
    <n v="2017"/>
    <x v="12"/>
    <x v="3"/>
    <n v="364"/>
    <s v=""/>
    <s v=""/>
    <s v=""/>
    <s v=""/>
    <s v=""/>
    <s v=""/>
    <s v="Y"/>
  </r>
  <r>
    <n v="44850"/>
    <s v="CIRA"/>
    <s v="Request to provide Export Functionality in Review Substituions Screen"/>
    <n v="187965"/>
    <x v="3"/>
    <x v="8"/>
    <x v="3"/>
    <d v="2016-12-27T00:00:00"/>
    <m/>
    <m/>
    <m/>
    <x v="0"/>
    <x v="0"/>
    <n v="2016"/>
    <x v="12"/>
    <x v="3"/>
    <b v="0"/>
    <s v=""/>
    <s v=""/>
    <s v=""/>
    <s v=""/>
    <s v=""/>
    <s v=""/>
    <s v=""/>
  </r>
  <r>
    <n v="44675"/>
    <s v="CIRA"/>
    <s v="CIRA - Calculate CPM at the end of the parent ED interval"/>
    <m/>
    <x v="3"/>
    <x v="7"/>
    <x v="0"/>
    <d v="2016-12-13T00:00:00"/>
    <d v="2017-02-03T00:00:00"/>
    <m/>
    <m/>
    <x v="0"/>
    <x v="0"/>
    <n v="2016"/>
    <x v="6"/>
    <x v="1"/>
    <n v="56"/>
    <s v=""/>
    <s v=""/>
    <s v=""/>
    <s v=""/>
    <s v=""/>
    <s v="Y"/>
    <s v=""/>
  </r>
  <r>
    <n v="44482"/>
    <s v="CIRA"/>
    <s v="B2B webservices descoped from RSI 1B and CPGs"/>
    <m/>
    <x v="3"/>
    <x v="6"/>
    <x v="1"/>
    <d v="2016-11-29T00:00:00"/>
    <m/>
    <m/>
    <m/>
    <x v="0"/>
    <x v="0"/>
    <n v="2016"/>
    <x v="12"/>
    <x v="3"/>
    <b v="0"/>
    <s v=""/>
    <s v=""/>
    <s v=""/>
    <s v=""/>
    <s v=""/>
    <s v=""/>
    <s v=""/>
  </r>
  <r>
    <n v="44064"/>
    <s v="CIRA"/>
    <s v="requesting CPM Mw on CPM Email"/>
    <n v="186412"/>
    <x v="3"/>
    <x v="10"/>
    <x v="0"/>
    <d v="2016-10-27T00:00:00"/>
    <d v="2017-06-19T00:00:00"/>
    <m/>
    <m/>
    <x v="0"/>
    <x v="0"/>
    <n v="2016"/>
    <x v="9"/>
    <x v="1"/>
    <n v="239"/>
    <s v=""/>
    <s v=""/>
    <s v=""/>
    <s v=""/>
    <s v=""/>
    <s v=""/>
    <s v="Y"/>
  </r>
  <r>
    <n v="43448"/>
    <s v="CIRA"/>
    <s v="RSI-1A - CIRA screen enhancements from CIDI for CPM Designation UI"/>
    <s v="00181230, 00181232, 00181223"/>
    <x v="3"/>
    <x v="8"/>
    <x v="1"/>
    <d v="2016-09-21T00:00:00"/>
    <m/>
    <m/>
    <m/>
    <x v="0"/>
    <x v="0"/>
    <n v="2016"/>
    <x v="12"/>
    <x v="3"/>
    <b v="0"/>
    <s v=""/>
    <s v=""/>
    <s v=""/>
    <s v=""/>
    <s v=""/>
    <s v=""/>
    <s v=""/>
  </r>
  <r>
    <n v="43201"/>
    <s v="CIRA"/>
    <s v="SDGE requests the addition of CPM Capacity MWs for Generic/Flexible capacity on the API and RA Tracker"/>
    <n v="184495"/>
    <x v="3"/>
    <x v="8"/>
    <x v="1"/>
    <d v="2016-09-06T00:00:00"/>
    <m/>
    <m/>
    <m/>
    <x v="0"/>
    <x v="0"/>
    <n v="2016"/>
    <x v="12"/>
    <x v="3"/>
    <b v="0"/>
    <s v=""/>
    <s v=""/>
    <s v=""/>
    <s v=""/>
    <s v=""/>
    <s v=""/>
    <s v=""/>
  </r>
  <r>
    <n v="42899"/>
    <s v="CIRA"/>
    <s v="CIRA- RT Substitution for Flex RA"/>
    <m/>
    <x v="3"/>
    <x v="7"/>
    <x v="1"/>
    <d v="2016-08-23T00:00:00"/>
    <m/>
    <m/>
    <m/>
    <x v="0"/>
    <x v="0"/>
    <n v="2016"/>
    <x v="12"/>
    <x v="3"/>
    <b v="0"/>
    <s v=""/>
    <s v=""/>
    <s v=""/>
    <s v=""/>
    <s v=""/>
    <s v=""/>
    <s v=""/>
  </r>
  <r>
    <n v="42735"/>
    <s v="CIRA"/>
    <s v="CIRA- Review and make consistent jobs accross environments based on dependencies and business requirements"/>
    <m/>
    <x v="3"/>
    <x v="12"/>
    <x v="3"/>
    <d v="2016-08-15T00:00:00"/>
    <m/>
    <m/>
    <m/>
    <x v="0"/>
    <x v="0"/>
    <n v="2016"/>
    <x v="12"/>
    <x v="3"/>
    <b v="0"/>
    <s v=""/>
    <s v=""/>
    <s v=""/>
    <s v=""/>
    <s v=""/>
    <s v=""/>
    <s v=""/>
  </r>
  <r>
    <n v="41008"/>
    <s v="CIRA"/>
    <s v="CIRA-RSI-Phase 1A: MKT SIM -CSP Offer Screen - Enhancement"/>
    <n v="181434"/>
    <x v="3"/>
    <x v="8"/>
    <x v="1"/>
    <d v="2016-05-11T00:00:00"/>
    <m/>
    <m/>
    <m/>
    <x v="0"/>
    <x v="0"/>
    <n v="2016"/>
    <x v="12"/>
    <x v="3"/>
    <b v="0"/>
    <s v=""/>
    <s v=""/>
    <s v=""/>
    <s v=""/>
    <s v=""/>
    <s v=""/>
    <s v=""/>
  </r>
  <r>
    <n v="41007"/>
    <s v="CIRA"/>
    <s v="CIRA-RSI-Phase 1A: MKT SIM -Load CSP Offers Enhancement"/>
    <n v="181431"/>
    <x v="3"/>
    <x v="8"/>
    <x v="1"/>
    <d v="2016-05-11T00:00:00"/>
    <m/>
    <m/>
    <m/>
    <x v="0"/>
    <x v="0"/>
    <n v="2016"/>
    <x v="12"/>
    <x v="3"/>
    <b v="0"/>
    <s v=""/>
    <s v=""/>
    <s v=""/>
    <s v=""/>
    <s v=""/>
    <s v=""/>
    <s v=""/>
  </r>
  <r>
    <n v="40848"/>
    <s v="CIRA"/>
    <s v="CIRA-RSI-Phase 1A: Show warning if resources are missing in resubmital plan were involved in any Substitution, Replacements and CPMs"/>
    <m/>
    <x v="3"/>
    <x v="8"/>
    <x v="1"/>
    <d v="2016-04-28T00:00:00"/>
    <m/>
    <m/>
    <m/>
    <x v="0"/>
    <x v="0"/>
    <n v="2016"/>
    <x v="12"/>
    <x v="3"/>
    <b v="0"/>
    <s v=""/>
    <s v=""/>
    <s v=""/>
    <s v=""/>
    <s v=""/>
    <s v=""/>
    <s v=""/>
  </r>
  <r>
    <n v="40824"/>
    <s v="CIRA"/>
    <s v="CIRA-RSI-Phase 1A: MKT SIM- Not able to create RT Subs from Next Day onward"/>
    <m/>
    <x v="3"/>
    <x v="8"/>
    <x v="1"/>
    <d v="2016-04-27T00:00:00"/>
    <m/>
    <m/>
    <m/>
    <x v="0"/>
    <x v="0"/>
    <n v="2016"/>
    <x v="12"/>
    <x v="3"/>
    <b v="0"/>
    <s v=""/>
    <s v=""/>
    <s v=""/>
    <s v=""/>
    <s v=""/>
    <s v=""/>
    <s v=""/>
  </r>
  <r>
    <n v="40805"/>
    <s v="CIRA"/>
    <s v="CIRA-RSI-Phase 1A: MKT SIM -CPM CSP Email Notification"/>
    <n v="180944"/>
    <x v="3"/>
    <x v="8"/>
    <x v="1"/>
    <d v="2016-04-26T00:00:00"/>
    <m/>
    <m/>
    <m/>
    <x v="0"/>
    <x v="0"/>
    <n v="2016"/>
    <x v="12"/>
    <x v="3"/>
    <b v="0"/>
    <s v=""/>
    <s v=""/>
    <s v=""/>
    <s v=""/>
    <s v=""/>
    <s v=""/>
    <s v=""/>
  </r>
  <r>
    <n v="40798"/>
    <s v="CIRA"/>
    <s v="CIRS-RSI-Phase 1A: CIRA should not show ISO price for CPM to MPs in Data Maintenance Search screen as well as it should not send to settlement/MQS"/>
    <m/>
    <x v="3"/>
    <x v="8"/>
    <x v="1"/>
    <d v="2016-04-26T00:00:00"/>
    <m/>
    <m/>
    <m/>
    <x v="0"/>
    <x v="0"/>
    <n v="2016"/>
    <x v="12"/>
    <x v="3"/>
    <b v="0"/>
    <s v=""/>
    <s v=""/>
    <s v=""/>
    <s v=""/>
    <s v=""/>
    <s v=""/>
    <s v=""/>
  </r>
  <r>
    <n v="40575"/>
    <s v="CIRA"/>
    <s v="CIRA_RSI_Phase 1A: Flexible RA does not reflect all the hours it has been committed"/>
    <m/>
    <x v="3"/>
    <x v="7"/>
    <x v="1"/>
    <d v="2016-04-07T00:00:00"/>
    <m/>
    <m/>
    <m/>
    <x v="0"/>
    <x v="0"/>
    <n v="2016"/>
    <x v="12"/>
    <x v="3"/>
    <b v="0"/>
    <s v=""/>
    <s v=""/>
    <s v=""/>
    <s v=""/>
    <s v=""/>
    <s v=""/>
    <s v=""/>
  </r>
  <r>
    <n v="40414"/>
    <s v="CIRA"/>
    <s v="CIRA Enhancement CIDI 00180350: CIRA Notifications should show the environment name"/>
    <m/>
    <x v="3"/>
    <x v="8"/>
    <x v="1"/>
    <d v="2016-03-23T00:00:00"/>
    <m/>
    <m/>
    <m/>
    <x v="0"/>
    <x v="0"/>
    <n v="2016"/>
    <x v="12"/>
    <x v="3"/>
    <b v="0"/>
    <s v=""/>
    <s v=""/>
    <s v=""/>
    <s v=""/>
    <s v=""/>
    <s v=""/>
    <s v=""/>
  </r>
  <r>
    <n v="40313"/>
    <s v="CIRA"/>
    <s v="CIRA-RSI-Phase 1A: Timestamp of SC Request Date does not update properly for Proxy details on OM Screen"/>
    <m/>
    <x v="3"/>
    <x v="6"/>
    <x v="0"/>
    <d v="2016-03-14T00:00:00"/>
    <d v="2018-03-05T00:00:00"/>
    <s v="NA"/>
    <m/>
    <x v="0"/>
    <x v="0"/>
    <n v="2016"/>
    <x v="12"/>
    <x v="3"/>
    <e v="#VALUE!"/>
    <s v=""/>
    <s v=""/>
    <s v=""/>
    <s v=""/>
    <s v=""/>
    <s v=""/>
    <s v=""/>
  </r>
  <r>
    <n v="40207"/>
    <s v="CIRA"/>
    <s v="Enhancements to CSP offer submission"/>
    <n v="179737"/>
    <x v="3"/>
    <x v="8"/>
    <x v="1"/>
    <d v="2016-03-04T00:00:00"/>
    <m/>
    <m/>
    <m/>
    <x v="0"/>
    <x v="0"/>
    <n v="2016"/>
    <x v="12"/>
    <x v="3"/>
    <b v="0"/>
    <s v=""/>
    <s v=""/>
    <s v=""/>
    <s v=""/>
    <s v=""/>
    <s v=""/>
    <s v=""/>
  </r>
  <r>
    <n v="39962"/>
    <s v="CIRA"/>
    <s v="CIRA: Cleaning unnecessary information from CIRA_MSTR. CIRA_DB_PROCESS_LOG  table"/>
    <m/>
    <x v="3"/>
    <x v="8"/>
    <x v="1"/>
    <d v="2016-02-18T00:00:00"/>
    <m/>
    <m/>
    <m/>
    <x v="0"/>
    <x v="0"/>
    <n v="2016"/>
    <x v="12"/>
    <x v="3"/>
    <b v="0"/>
    <s v=""/>
    <s v=""/>
    <s v=""/>
    <s v=""/>
    <s v=""/>
    <s v=""/>
    <s v=""/>
  </r>
  <r>
    <n v="39287"/>
    <s v="CIRA"/>
    <s v="CIRA RSI_Phase 1A: As an ISO user Unable to reject approved NQC records"/>
    <m/>
    <x v="3"/>
    <x v="7"/>
    <x v="1"/>
    <d v="2016-01-09T00:00:00"/>
    <m/>
    <m/>
    <m/>
    <x v="0"/>
    <x v="0"/>
    <n v="2016"/>
    <x v="12"/>
    <x v="3"/>
    <b v="0"/>
    <s v=""/>
    <s v=""/>
    <s v=""/>
    <s v=""/>
    <s v=""/>
    <s v=""/>
    <s v=""/>
  </r>
  <r>
    <n v="49477"/>
    <s v="CIRA"/>
    <s v="Nature of Work Rules need to be alighed with Reliability Requirement BPM"/>
    <n v="193390"/>
    <x v="1"/>
    <x v="7"/>
    <x v="0"/>
    <d v="2017-08-16T00:00:00"/>
    <d v="2017-08-25T00:00:00"/>
    <m/>
    <m/>
    <x v="0"/>
    <x v="0"/>
    <n v="2017"/>
    <x v="0"/>
    <x v="1"/>
    <n v="13"/>
    <s v=""/>
    <s v=""/>
    <s v="Y"/>
    <s v=""/>
    <s v=""/>
    <s v=""/>
    <s v=""/>
  </r>
  <r>
    <n v="49589"/>
    <s v="CIRA"/>
    <s v="CIRA - CIDI 00193890-  October 2017 obligation for PGE TAC is different across the Obligation report and the CV"/>
    <n v="193890"/>
    <x v="0"/>
    <x v="6"/>
    <x v="0"/>
    <d v="2017-08-21T00:00:00"/>
    <d v="2017-08-23T00:00:00"/>
    <m/>
    <m/>
    <x v="0"/>
    <x v="0"/>
    <n v="2017"/>
    <x v="0"/>
    <x v="1"/>
    <n v="6"/>
    <s v=""/>
    <s v="Y"/>
    <s v=""/>
    <s v=""/>
    <s v=""/>
    <s v=""/>
    <s v=""/>
  </r>
  <r>
    <n v="49588"/>
    <s v="CIRA"/>
    <s v="CIRA - release substitution did not reset Flex RA upon cancellation"/>
    <m/>
    <x v="0"/>
    <x v="6"/>
    <x v="0"/>
    <d v="2017-08-21T00:00:00"/>
    <d v="2017-12-12T00:00:00"/>
    <d v="2018-03-05T00:00:00"/>
    <m/>
    <x v="1"/>
    <x v="0"/>
    <n v="2017"/>
    <x v="4"/>
    <x v="1"/>
    <n v="196"/>
    <s v=""/>
    <s v=""/>
    <s v=""/>
    <s v=""/>
    <s v=""/>
    <s v=""/>
    <s v="Y"/>
  </r>
  <r>
    <n v="48679"/>
    <s v="CIRA"/>
    <s v="CIRA- CIDI 00193144 - Reduction in LSEs obligation did not reflect in the adjusted_obligation table"/>
    <m/>
    <x v="2"/>
    <x v="6"/>
    <x v="2"/>
    <d v="2017-07-21T00:00:00"/>
    <m/>
    <m/>
    <m/>
    <x v="0"/>
    <x v="0"/>
    <n v="2017"/>
    <x v="12"/>
    <x v="3"/>
    <b v="0"/>
    <s v=""/>
    <s v=""/>
    <s v=""/>
    <s v=""/>
    <s v=""/>
    <s v=""/>
    <s v=""/>
  </r>
  <r>
    <n v="52763"/>
    <s v="CIRA"/>
    <s v="CIRA - System does not trigger the broadcast when Annual CPMs are designated"/>
    <m/>
    <x v="0"/>
    <x v="6"/>
    <x v="0"/>
    <d v="2017-12-13T00:00:00"/>
    <d v="2017-12-14T00:00:00"/>
    <d v="2017-12-18T00:00:00"/>
    <m/>
    <x v="0"/>
    <x v="0"/>
    <n v="2017"/>
    <x v="4"/>
    <x v="1"/>
    <n v="5"/>
    <s v="Y"/>
    <s v=""/>
    <s v=""/>
    <s v=""/>
    <s v=""/>
    <s v=""/>
    <s v=""/>
  </r>
  <r>
    <n v="52693"/>
    <s v="CIRA"/>
    <s v="CIRA- PMin should not be reduced from CPM MW for a non RA resource"/>
    <m/>
    <x v="0"/>
    <x v="7"/>
    <x v="0"/>
    <d v="2017-12-12T00:00:00"/>
    <d v="2017-12-22T00:00:00"/>
    <d v="2018-01-08T00:00:00"/>
    <m/>
    <x v="0"/>
    <x v="0"/>
    <n v="2017"/>
    <x v="4"/>
    <x v="1"/>
    <n v="27"/>
    <s v=""/>
    <s v=""/>
    <s v=""/>
    <s v="Y"/>
    <s v=""/>
    <s v=""/>
    <s v=""/>
  </r>
  <r>
    <n v="52517"/>
    <s v="CIRA"/>
    <s v="CIRA- CPM designation UI did not reflect the designated record because of multiple area records for the resource in the DB (past and present)"/>
    <m/>
    <x v="0"/>
    <x v="6"/>
    <x v="0"/>
    <d v="2017-12-05T00:00:00"/>
    <d v="2017-12-15T00:00:00"/>
    <d v="2018-01-08T00:00:00"/>
    <m/>
    <x v="0"/>
    <x v="0"/>
    <n v="2017"/>
    <x v="4"/>
    <x v="1"/>
    <n v="34"/>
    <s v=""/>
    <s v=""/>
    <s v=""/>
    <s v=""/>
    <s v="Y"/>
    <s v=""/>
    <s v=""/>
  </r>
  <r>
    <n v="52251"/>
    <s v="CIRA"/>
    <s v="CIRA -CIDI 00198582 - OM Replacement UI is not showing outage records with status = IN_SERVICE"/>
    <m/>
    <x v="0"/>
    <x v="6"/>
    <x v="0"/>
    <d v="2017-11-22T00:00:00"/>
    <d v="2017-11-23T00:00:00"/>
    <d v="2017-12-07T00:00:00"/>
    <m/>
    <x v="0"/>
    <x v="0"/>
    <n v="2017"/>
    <x v="3"/>
    <x v="1"/>
    <n v="15"/>
    <s v=""/>
    <s v=""/>
    <s v="Y"/>
    <s v=""/>
    <s v=""/>
    <s v=""/>
    <s v=""/>
  </r>
  <r>
    <n v="51904"/>
    <s v="CIRA"/>
    <s v="CIRA handling of OMS ACL related outages"/>
    <m/>
    <x v="0"/>
    <x v="7"/>
    <x v="0"/>
    <d v="2017-11-08T00:00:00"/>
    <d v="2017-12-22T00:00:00"/>
    <d v="2018-01-08T00:00:00"/>
    <m/>
    <x v="0"/>
    <x v="0"/>
    <n v="2017"/>
    <x v="4"/>
    <x v="1"/>
    <n v="61"/>
    <s v=""/>
    <s v=""/>
    <s v=""/>
    <s v=""/>
    <s v=""/>
    <s v=""/>
    <s v="Y"/>
  </r>
  <r>
    <n v="51837"/>
    <s v="CIRA"/>
    <s v="CIRA - Annual Obligation for LSE TPES does not match the output from CV"/>
    <m/>
    <x v="0"/>
    <x v="6"/>
    <x v="0"/>
    <d v="2017-11-06T00:00:00"/>
    <d v="2017-11-07T00:00:00"/>
    <d v="2017-11-08T00:00:00"/>
    <m/>
    <x v="0"/>
    <x v="0"/>
    <n v="2017"/>
    <x v="3"/>
    <x v="1"/>
    <n v="2"/>
    <s v="Y"/>
    <s v=""/>
    <s v=""/>
    <s v=""/>
    <s v=""/>
    <s v=""/>
    <s v=""/>
  </r>
  <r>
    <n v="51820"/>
    <s v="CIRA"/>
    <s v="CIRA- Unable to upload annual obligation for 2018 from UI due to data volume"/>
    <m/>
    <x v="2"/>
    <x v="6"/>
    <x v="2"/>
    <d v="2017-11-06T00:00:00"/>
    <m/>
    <m/>
    <m/>
    <x v="0"/>
    <x v="0"/>
    <n v="2017"/>
    <x v="12"/>
    <x v="3"/>
    <b v="0"/>
    <s v=""/>
    <s v=""/>
    <s v=""/>
    <s v=""/>
    <s v=""/>
    <s v=""/>
    <s v=""/>
  </r>
  <r>
    <n v="51694"/>
    <s v="CIRA"/>
    <s v="Eligible Non-RA Capacity' is higher than the 'Availability MW' of external resource (TG)"/>
    <m/>
    <x v="2"/>
    <x v="6"/>
    <x v="2"/>
    <d v="2017-10-31T00:00:00"/>
    <m/>
    <m/>
    <m/>
    <x v="0"/>
    <x v="0"/>
    <n v="2017"/>
    <x v="12"/>
    <x v="3"/>
    <b v="0"/>
    <s v=""/>
    <s v=""/>
    <s v=""/>
    <s v=""/>
    <s v=""/>
    <s v=""/>
    <s v=""/>
  </r>
  <r>
    <n v="52336"/>
    <s v="CIRA"/>
    <s v="SC transfer report date filters not working as expected"/>
    <m/>
    <x v="2"/>
    <x v="6"/>
    <x v="2"/>
    <d v="2017-11-28T00:00:00"/>
    <m/>
    <m/>
    <m/>
    <x v="0"/>
    <x v="0"/>
    <n v="2017"/>
    <x v="12"/>
    <x v="3"/>
    <b v="0"/>
    <s v=""/>
    <s v=""/>
    <s v=""/>
    <s v=""/>
    <s v=""/>
    <s v=""/>
    <s v=""/>
  </r>
  <r>
    <n v="52202"/>
    <s v="CIRA"/>
    <s v="Monthly RA plan is allowing an end date = EOY in the Flex RA Capacity tab"/>
    <n v="198570"/>
    <x v="2"/>
    <x v="6"/>
    <x v="2"/>
    <d v="2017-11-20T00:00:00"/>
    <m/>
    <m/>
    <m/>
    <x v="0"/>
    <x v="0"/>
    <n v="2017"/>
    <x v="12"/>
    <x v="3"/>
    <b v="0"/>
    <s v=""/>
    <s v=""/>
    <s v=""/>
    <s v=""/>
    <s v=""/>
    <s v=""/>
    <s v=""/>
  </r>
  <r>
    <n v="51373"/>
    <s v="CIRA"/>
    <s v="During Flex CV run, LSE's Flex RA MW is not capped with Supplier's Flex RAMW."/>
    <m/>
    <x v="2"/>
    <x v="6"/>
    <x v="2"/>
    <d v="2017-10-18T00:00:00"/>
    <m/>
    <m/>
    <m/>
    <x v="0"/>
    <x v="0"/>
    <n v="2017"/>
    <x v="12"/>
    <x v="3"/>
    <b v="0"/>
    <s v=""/>
    <s v=""/>
    <s v=""/>
    <s v=""/>
    <s v=""/>
    <s v=""/>
    <s v=""/>
  </r>
  <r>
    <n v="51362"/>
    <s v="CIRA"/>
    <s v="Import Allocations screen not allowing IA for 2018"/>
    <n v="195150"/>
    <x v="2"/>
    <x v="6"/>
    <x v="2"/>
    <d v="2017-10-18T00:00:00"/>
    <m/>
    <m/>
    <m/>
    <x v="0"/>
    <x v="0"/>
    <n v="2017"/>
    <x v="12"/>
    <x v="3"/>
    <b v="0"/>
    <s v=""/>
    <s v=""/>
    <s v=""/>
    <s v=""/>
    <s v=""/>
    <s v=""/>
    <s v=""/>
  </r>
  <r>
    <n v="51915"/>
    <s v="CIRA"/>
    <s v="Date filter for end date does not work as expected on import allocation screen"/>
    <m/>
    <x v="4"/>
    <x v="6"/>
    <x v="3"/>
    <d v="2017-11-09T00:00:00"/>
    <m/>
    <m/>
    <m/>
    <x v="0"/>
    <x v="0"/>
    <n v="2017"/>
    <x v="12"/>
    <x v="3"/>
    <b v="0"/>
    <s v=""/>
    <s v=""/>
    <s v=""/>
    <s v=""/>
    <s v=""/>
    <s v=""/>
    <s v=""/>
  </r>
  <r>
    <n v="51778"/>
    <s v="CIRA"/>
    <s v="ITC record added to Import Alloc screen does not show up for SC in the drop down - MWs do not show up for the LSE under view net allocation"/>
    <n v="195863"/>
    <x v="3"/>
    <x v="1"/>
    <x v="0"/>
    <d v="2017-11-03T00:00:00"/>
    <d v="2017-11-06T00:00:00"/>
    <d v="2017-11-06T00:00:00"/>
    <m/>
    <x v="0"/>
    <x v="0"/>
    <n v="2017"/>
    <x v="3"/>
    <x v="1"/>
    <n v="3"/>
    <s v="Y"/>
    <s v=""/>
    <s v=""/>
    <s v=""/>
    <s v=""/>
    <s v=""/>
    <s v=""/>
  </r>
  <r>
    <n v="51246"/>
    <s v="CIRA"/>
    <s v="Searching for Flex Resources is displaying all ITIE resources in the Forced Substitution screen"/>
    <m/>
    <x v="3"/>
    <x v="1"/>
    <x v="4"/>
    <d v="2017-10-12T00:00:00"/>
    <m/>
    <m/>
    <m/>
    <x v="0"/>
    <x v="0"/>
    <n v="2017"/>
    <x v="12"/>
    <x v="3"/>
    <b v="0"/>
    <s v=""/>
    <s v=""/>
    <s v=""/>
    <s v=""/>
    <s v=""/>
    <s v=""/>
    <s v=""/>
  </r>
  <r>
    <n v="50484"/>
    <s v="CIRA"/>
    <s v="RAAIM Precalc for Short-Term Use Limit Reached Nature of Work"/>
    <m/>
    <x v="3"/>
    <x v="1"/>
    <x v="0"/>
    <d v="2017-09-19T00:00:00"/>
    <d v="2018-03-26T00:00:00"/>
    <d v="2018-03-28T00:00:00"/>
    <m/>
    <x v="0"/>
    <x v="0"/>
    <n v="2017"/>
    <x v="12"/>
    <x v="3"/>
    <n v="190"/>
    <s v=""/>
    <s v=""/>
    <s v=""/>
    <s v=""/>
    <s v=""/>
    <s v=""/>
    <s v="Y"/>
  </r>
  <r>
    <n v="52770"/>
    <s v="CIRA"/>
    <s v="Adjust CPM job does not adjust CPMs these are outside of the month boundary"/>
    <m/>
    <x v="2"/>
    <x v="6"/>
    <x v="3"/>
    <d v="2017-12-13T00:00:00"/>
    <m/>
    <m/>
    <m/>
    <x v="0"/>
    <x v="0"/>
    <n v="2017"/>
    <x v="12"/>
    <x v="3"/>
    <b v="0"/>
    <s v=""/>
    <s v=""/>
    <s v=""/>
    <s v=""/>
    <s v=""/>
    <s v=""/>
    <s v=""/>
  </r>
  <r>
    <n v="49868"/>
    <s v="CIRA"/>
    <s v="Warning/Error/Confirmation messages does not refresh automatically when user navigate to new page"/>
    <m/>
    <x v="2"/>
    <x v="6"/>
    <x v="3"/>
    <d v="2017-08-28T00:00:00"/>
    <m/>
    <m/>
    <m/>
    <x v="0"/>
    <x v="0"/>
    <n v="2017"/>
    <x v="12"/>
    <x v="3"/>
    <b v="0"/>
    <s v=""/>
    <s v=""/>
    <s v=""/>
    <s v=""/>
    <s v=""/>
    <s v=""/>
    <s v=""/>
  </r>
  <r>
    <n v="52572"/>
    <s v="CIRA"/>
    <s v="EIM Enhancements - New NOW to be configured"/>
    <m/>
    <x v="3"/>
    <x v="1"/>
    <x v="0"/>
    <d v="2017-12-07T00:00:00"/>
    <d v="2017-12-22T00:00:00"/>
    <d v="2018-01-08T00:00:00"/>
    <m/>
    <x v="0"/>
    <x v="0"/>
    <n v="2017"/>
    <x v="4"/>
    <x v="1"/>
    <n v="32"/>
    <s v=""/>
    <s v=""/>
    <s v=""/>
    <s v=""/>
    <s v="Y"/>
    <s v=""/>
    <s v=""/>
  </r>
  <r>
    <n v="53859"/>
    <s v="CIRA"/>
    <s v="Short' classification incorrect in some cases where RA exceeds obligation"/>
    <n v="201261"/>
    <x v="0"/>
    <x v="6"/>
    <x v="0"/>
    <d v="2018-01-25T00:00:00"/>
    <d v="2018-02-02T00:00:00"/>
    <d v="2018-02-02T00:00:00"/>
    <m/>
    <x v="0"/>
    <x v="0"/>
    <n v="2018"/>
    <x v="6"/>
    <x v="2"/>
    <n v="8"/>
    <s v=""/>
    <s v="Y"/>
    <s v=""/>
    <s v=""/>
    <s v=""/>
    <s v=""/>
    <s v=""/>
  </r>
  <r>
    <n v="43827"/>
    <s v="CIRA"/>
    <s v="RSI-1A - UAT - Outage exemption request functionality is missing the 5 business day validation rule which is available in RAAM"/>
    <m/>
    <x v="0"/>
    <x v="6"/>
    <x v="0"/>
    <d v="2016-10-13T00:00:00"/>
    <d v="2018-01-05T00:00:00"/>
    <d v="2018-03-05T00:00:00"/>
    <m/>
    <x v="1"/>
    <x v="0"/>
    <n v="2016"/>
    <x v="5"/>
    <x v="2"/>
    <n v="508"/>
    <s v=""/>
    <s v=""/>
    <s v=""/>
    <s v=""/>
    <s v=""/>
    <s v=""/>
    <s v="Y"/>
  </r>
  <r>
    <n v="54909"/>
    <s v="CIRA"/>
    <s v="Legacy data in RA Report"/>
    <m/>
    <x v="0"/>
    <x v="7"/>
    <x v="0"/>
    <d v="2018-03-06T00:00:00"/>
    <d v="2018-03-07T00:00:00"/>
    <d v="2018-03-08T00:00:00"/>
    <m/>
    <x v="0"/>
    <x v="0"/>
    <n v="2018"/>
    <x v="7"/>
    <x v="2"/>
    <n v="2"/>
    <s v="Y"/>
    <s v=""/>
    <s v=""/>
    <s v=""/>
    <s v=""/>
    <s v=""/>
    <s v=""/>
  </r>
  <r>
    <n v="54910"/>
    <s v="CIRA"/>
    <s v="Loss of type-ahead search capability on the RA Report"/>
    <m/>
    <x v="0"/>
    <x v="7"/>
    <x v="0"/>
    <d v="2018-03-06T00:00:00"/>
    <d v="2018-03-07T00:00:00"/>
    <d v="2018-03-08T00:00:00"/>
    <m/>
    <x v="0"/>
    <x v="0"/>
    <n v="2018"/>
    <x v="7"/>
    <x v="2"/>
    <n v="2"/>
    <s v="Y"/>
    <s v=""/>
    <s v=""/>
    <s v=""/>
    <s v=""/>
    <s v=""/>
    <s v=""/>
  </r>
  <r>
    <n v="54908"/>
    <s v="CIRA"/>
    <s v="RA Operator role: Loss of mouse roll-over function for Menu Items"/>
    <m/>
    <x v="0"/>
    <x v="7"/>
    <x v="0"/>
    <d v="2018-03-06T00:00:00"/>
    <d v="2018-03-07T00:00:00"/>
    <d v="2018-03-08T00:00:00"/>
    <m/>
    <x v="0"/>
    <x v="0"/>
    <n v="2018"/>
    <x v="7"/>
    <x v="2"/>
    <n v="2"/>
    <s v="Y"/>
    <s v=""/>
    <s v=""/>
    <s v=""/>
    <s v=""/>
    <s v=""/>
    <s v=""/>
  </r>
  <r>
    <n v="54914"/>
    <s v="CIRA"/>
    <s v="Default view results to 500 on RA report"/>
    <m/>
    <x v="2"/>
    <x v="7"/>
    <x v="0"/>
    <d v="2018-03-06T00:00:00"/>
    <d v="2018-03-07T00:00:00"/>
    <d v="2018-03-08T00:00:00"/>
    <m/>
    <x v="0"/>
    <x v="0"/>
    <n v="2018"/>
    <x v="7"/>
    <x v="2"/>
    <n v="2"/>
    <s v="Y"/>
    <s v=""/>
    <s v=""/>
    <s v=""/>
    <s v=""/>
    <s v=""/>
    <s v=""/>
  </r>
  <r>
    <n v="54915"/>
    <s v="CIRA"/>
    <s v="Hide the top menu 'RA Validation' for the operator role"/>
    <m/>
    <x v="2"/>
    <x v="7"/>
    <x v="0"/>
    <d v="2018-03-06T00:00:00"/>
    <d v="2018-03-07T00:00:00"/>
    <d v="2018-03-08T00:00:00"/>
    <m/>
    <x v="0"/>
    <x v="0"/>
    <n v="2018"/>
    <x v="7"/>
    <x v="2"/>
    <n v="2"/>
    <s v="Y"/>
    <s v=""/>
    <s v=""/>
    <s v=""/>
    <s v=""/>
    <s v=""/>
    <s v=""/>
  </r>
  <r>
    <n v="54786"/>
    <s v="CIRA"/>
    <s v="RSI-2017 - Change message color to blue on Create Forced Sub UI"/>
    <n v="202224"/>
    <x v="4"/>
    <x v="7"/>
    <x v="0"/>
    <d v="2018-03-01T00:00:00"/>
    <d v="2018-03-07T00:00:00"/>
    <d v="2018-03-08T00:00:00"/>
    <m/>
    <x v="0"/>
    <x v="0"/>
    <n v="2018"/>
    <x v="7"/>
    <x v="2"/>
    <n v="7"/>
    <s v=""/>
    <s v="Y"/>
    <s v=""/>
    <s v=""/>
    <s v=""/>
    <s v=""/>
    <s v=""/>
  </r>
  <r>
    <n v="46026"/>
    <s v="CIRA"/>
    <s v="ReceiveResourceAdequacyCapacityData_SIBRv1_AP failure due to missing HE19 data"/>
    <m/>
    <x v="0"/>
    <x v="6"/>
    <x v="0"/>
    <d v="2017-03-10T00:00:00"/>
    <d v="2018-03-08T00:00:00"/>
    <d v="2018-03-09T00:00:00"/>
    <m/>
    <x v="0"/>
    <x v="0"/>
    <n v="2017"/>
    <x v="7"/>
    <x v="2"/>
    <n v="364"/>
    <s v=""/>
    <s v=""/>
    <s v=""/>
    <s v=""/>
    <s v=""/>
    <s v=""/>
    <s v="Y"/>
  </r>
  <r>
    <n v="46070"/>
    <s v="CIRA"/>
    <s v="RAAIM calculation failure due to DST Short day"/>
    <m/>
    <x v="0"/>
    <x v="6"/>
    <x v="0"/>
    <d v="2017-03-13T00:00:00"/>
    <d v="2018-03-09T00:00:00"/>
    <d v="2018-03-09T00:00:00"/>
    <m/>
    <x v="0"/>
    <x v="1"/>
    <n v="2017"/>
    <x v="7"/>
    <x v="2"/>
    <n v="361"/>
    <s v=""/>
    <s v=""/>
    <s v=""/>
    <s v=""/>
    <s v=""/>
    <s v=""/>
    <s v="Y"/>
  </r>
  <r>
    <n v="54503"/>
    <s v="CIRA"/>
    <s v="UNIT_TESTING NOW should be RAAIM Exempt (SDS#201611 and IMS#199963)"/>
    <n v="201611"/>
    <x v="0"/>
    <x v="7"/>
    <x v="0"/>
    <d v="2018-02-19T00:00:00"/>
    <d v="2018-03-06T00:00:00"/>
    <d v="2018-03-06T00:00:00"/>
    <m/>
    <x v="0"/>
    <x v="0"/>
    <n v="2018"/>
    <x v="7"/>
    <x v="2"/>
    <n v="15"/>
    <s v=""/>
    <s v=""/>
    <s v="Y"/>
    <s v=""/>
    <s v=""/>
    <s v=""/>
    <s v=""/>
  </r>
  <r>
    <n v="55138"/>
    <s v="CIRA"/>
    <s v="New OIA job should use the RSI-2017 date"/>
    <m/>
    <x v="0"/>
    <x v="6"/>
    <x v="0"/>
    <d v="2018-03-15T00:00:00"/>
    <d v="2018-03-20T00:00:00"/>
    <d v="2018-03-28T00:00:00"/>
    <m/>
    <x v="0"/>
    <x v="0"/>
    <n v="2018"/>
    <x v="7"/>
    <x v="2"/>
    <n v="13"/>
    <s v=""/>
    <s v=""/>
    <s v="Y"/>
    <s v=""/>
    <s v=""/>
    <s v=""/>
    <s v=""/>
  </r>
  <r>
    <n v="55076"/>
    <s v="CIRA"/>
    <s v="RAAIM Pre-calc missing an hour and duplicating the subsequent hour for Spring DST"/>
    <m/>
    <x v="0"/>
    <x v="6"/>
    <x v="2"/>
    <d v="2018-03-13T00:00:00"/>
    <d v="2018-03-19T00:00:00"/>
    <d v="2018-03-28T00:00:00"/>
    <m/>
    <x v="0"/>
    <x v="1"/>
    <n v="2018"/>
    <x v="7"/>
    <x v="2"/>
    <b v="0"/>
    <s v=""/>
    <s v=""/>
    <s v=""/>
    <s v=""/>
    <s v=""/>
    <s v=""/>
    <s v=""/>
  </r>
  <r>
    <n v="53917"/>
    <s v="CIRA"/>
    <s v="Search Outages grid in the Outage Exemptions screen does NOT have a progress indicator"/>
    <m/>
    <x v="2"/>
    <x v="6"/>
    <x v="2"/>
    <d v="2018-01-29T00:00:00"/>
    <m/>
    <m/>
    <m/>
    <x v="0"/>
    <x v="0"/>
    <n v="2018"/>
    <x v="12"/>
    <x v="3"/>
    <b v="0"/>
    <s v=""/>
    <s v=""/>
    <s v=""/>
    <s v=""/>
    <s v=""/>
    <s v=""/>
    <s v=""/>
  </r>
  <r>
    <n v="53906"/>
    <s v="CIRA"/>
    <s v="The Outage Resource SCID and Potential Substitute Resource SCID columns have # character across some Outage Resources."/>
    <m/>
    <x v="2"/>
    <x v="6"/>
    <x v="2"/>
    <d v="2018-01-29T00:00:00"/>
    <m/>
    <m/>
    <m/>
    <x v="0"/>
    <x v="0"/>
    <n v="2018"/>
    <x v="12"/>
    <x v="3"/>
    <b v="0"/>
    <s v=""/>
    <s v=""/>
    <s v=""/>
    <s v=""/>
    <s v=""/>
    <s v=""/>
    <s v=""/>
  </r>
  <r>
    <n v="53847"/>
    <s v="CIRA"/>
    <s v="Check to confirm user action prior to cancelling substitutions"/>
    <n v="201256"/>
    <x v="3"/>
    <x v="1"/>
    <x v="2"/>
    <d v="2018-01-25T00:00:00"/>
    <m/>
    <m/>
    <m/>
    <x v="0"/>
    <x v="0"/>
    <n v="2018"/>
    <x v="12"/>
    <x v="3"/>
    <b v="0"/>
    <s v=""/>
    <s v=""/>
    <s v=""/>
    <s v=""/>
    <s v=""/>
    <s v=""/>
    <s v=""/>
  </r>
  <r>
    <n v="53675"/>
    <s v="CIRA"/>
    <s v="Request to go back to the main RAAIM Pre-Calc screen from the Results screen"/>
    <n v="201029"/>
    <x v="3"/>
    <x v="1"/>
    <x v="2"/>
    <d v="2018-01-18T00:00:00"/>
    <m/>
    <m/>
    <m/>
    <x v="0"/>
    <x v="0"/>
    <n v="2018"/>
    <x v="12"/>
    <x v="3"/>
    <b v="0"/>
    <s v=""/>
    <s v=""/>
    <s v=""/>
    <s v=""/>
    <s v=""/>
    <s v=""/>
    <s v=""/>
  </r>
  <r>
    <n v="54512"/>
    <s v="CIRA"/>
    <s v="Remove the 'substitution required' flag from the Create Forced Substitution UI"/>
    <m/>
    <x v="3"/>
    <x v="1"/>
    <x v="0"/>
    <d v="2018-02-20T00:00:00"/>
    <d v="2018-03-27T00:00:00"/>
    <d v="2018-03-28T00:00:00"/>
    <m/>
    <x v="0"/>
    <x v="0"/>
    <n v="2018"/>
    <x v="7"/>
    <x v="2"/>
    <n v="36"/>
    <s v=""/>
    <s v=""/>
    <s v=""/>
    <s v=""/>
    <s v="Y"/>
    <s v=""/>
    <s v=""/>
  </r>
  <r>
    <n v="53708"/>
    <s v="CIRA"/>
    <s v="CPM should not be designated for TG &amp; ITIE resources (until long term changes)"/>
    <m/>
    <x v="3"/>
    <x v="1"/>
    <x v="2"/>
    <d v="2018-01-19T00:00:00"/>
    <m/>
    <m/>
    <m/>
    <x v="0"/>
    <x v="0"/>
    <n v="2018"/>
    <x v="12"/>
    <x v="3"/>
    <b v="0"/>
    <s v=""/>
    <s v=""/>
    <s v=""/>
    <s v=""/>
    <s v=""/>
    <s v=""/>
    <s v=""/>
  </r>
  <r>
    <n v="54040"/>
    <s v="CIRA"/>
    <s v="Clean-up of plan validation status upon plan upload"/>
    <m/>
    <x v="3"/>
    <x v="1"/>
    <x v="2"/>
    <d v="2018-02-02T00:00:00"/>
    <m/>
    <m/>
    <m/>
    <x v="0"/>
    <x v="0"/>
    <n v="2018"/>
    <x v="12"/>
    <x v="3"/>
    <b v="0"/>
    <s v=""/>
    <s v=""/>
    <s v=""/>
    <s v=""/>
    <s v=""/>
    <s v=""/>
    <s v=""/>
  </r>
  <r>
    <n v="53214"/>
    <s v="CIRA"/>
    <s v="Add TAC and local area to the Operational RA report output from OIA"/>
    <m/>
    <x v="3"/>
    <x v="1"/>
    <x v="0"/>
    <d v="2018-01-02T00:00:00"/>
    <d v="2018-03-22T00:00:00"/>
    <d v="2018-03-28T00:00:00"/>
    <m/>
    <x v="0"/>
    <x v="0"/>
    <n v="2018"/>
    <x v="7"/>
    <x v="2"/>
    <n v="85"/>
    <s v=""/>
    <s v=""/>
    <s v=""/>
    <s v=""/>
    <s v=""/>
    <s v=""/>
    <s v="Y"/>
  </r>
  <r>
    <n v="51950"/>
    <s v="CIRA"/>
    <s v="RA Report download needs label updates 'Flex MW' as 'Flex Supply MW'"/>
    <m/>
    <x v="3"/>
    <x v="1"/>
    <x v="0"/>
    <d v="2017-11-09T00:00:00"/>
    <d v="2018-03-27T00:00:00"/>
    <d v="2018-03-28T00:00:00"/>
    <m/>
    <x v="0"/>
    <x v="0"/>
    <n v="2017"/>
    <x v="7"/>
    <x v="2"/>
    <n v="139"/>
    <s v=""/>
    <s v=""/>
    <s v=""/>
    <s v=""/>
    <s v=""/>
    <s v=""/>
    <s v="Y"/>
  </r>
  <r>
    <n v="55360"/>
    <s v="CIRA"/>
    <s v="RAAIM re-calc to send 0 MW in case of no exemption"/>
    <m/>
    <x v="3"/>
    <x v="1"/>
    <x v="0"/>
    <d v="2018-03-23T00:00:00"/>
    <d v="2018-03-26T00:00:00"/>
    <d v="2018-03-28T00:00:00"/>
    <m/>
    <x v="0"/>
    <x v="0"/>
    <n v="2018"/>
    <x v="7"/>
    <x v="2"/>
    <n v="5"/>
    <s v="Y"/>
    <s v=""/>
    <s v=""/>
    <s v=""/>
    <s v=""/>
    <s v=""/>
    <s v=""/>
  </r>
  <r>
    <n v="53279"/>
    <s v="CIRA"/>
    <s v="Tracking substitution for outages with pro-rated POSO"/>
    <m/>
    <x v="3"/>
    <x v="1"/>
    <x v="0"/>
    <d v="2018-01-04T00:00:00"/>
    <d v="2018-03-26T00:00:00"/>
    <d v="2018-03-28T00:00:00"/>
    <m/>
    <x v="0"/>
    <x v="0"/>
    <n v="2018"/>
    <x v="7"/>
    <x v="2"/>
    <n v="83"/>
    <s v=""/>
    <s v=""/>
    <s v=""/>
    <s v=""/>
    <s v=""/>
    <s v=""/>
    <s v="Y"/>
  </r>
  <r>
    <n v="55425"/>
    <s v="CIRA"/>
    <s v="unable to approve replacements in production"/>
    <m/>
    <x v="0"/>
    <x v="6"/>
    <x v="0"/>
    <d v="2018-03-28T00:00:00"/>
    <d v="2018-03-28T00:00:00"/>
    <d v="2018-03-28T00:00:00"/>
    <m/>
    <x v="0"/>
    <x v="0"/>
    <n v="2018"/>
    <x v="7"/>
    <x v="2"/>
    <n v="0"/>
    <s v="Y"/>
    <s v=""/>
    <s v=""/>
    <s v=""/>
    <s v=""/>
    <s v=""/>
    <s v=""/>
  </r>
  <r>
    <n v="55510"/>
    <s v="CIRA"/>
    <s v="OIA for RSI-2017 period throwing an error"/>
    <m/>
    <x v="0"/>
    <x v="6"/>
    <x v="0"/>
    <d v="2018-04-04T00:00:00"/>
    <d v="2018-04-04T00:00:00"/>
    <d v="2018-04-04T00:00:00"/>
    <m/>
    <x v="0"/>
    <x v="0"/>
    <n v="2018"/>
    <x v="8"/>
    <x v="2"/>
    <n v="0"/>
    <s v="Y"/>
    <s v=""/>
    <s v=""/>
    <s v=""/>
    <s v=""/>
    <s v=""/>
    <s v=""/>
  </r>
  <r>
    <n v="55375"/>
    <s v="CIRA"/>
    <s v="Forced substitution release not working as expected"/>
    <n v="202861"/>
    <x v="0"/>
    <x v="1"/>
    <x v="5"/>
    <d v="2018-03-26T00:00:00"/>
    <d v="2018-04-10T00:00:00"/>
    <m/>
    <d v="2018-04-30T00:00:00"/>
    <x v="0"/>
    <x v="0"/>
    <n v="2018"/>
    <x v="8"/>
    <x v="2"/>
    <b v="0"/>
    <s v=""/>
    <s v=""/>
    <s v=""/>
    <s v=""/>
    <s v=""/>
    <s v=""/>
    <s v=""/>
  </r>
  <r>
    <m/>
    <m/>
    <m/>
    <m/>
    <x v="5"/>
    <x v="1"/>
    <x v="6"/>
    <m/>
    <m/>
    <m/>
    <m/>
    <x v="0"/>
    <x v="0"/>
    <m/>
    <x v="12"/>
    <x v="3"/>
    <m/>
    <m/>
    <m/>
    <m/>
    <m/>
    <m/>
    <m/>
    <m/>
  </r>
</pivotCacheRecords>
</file>

<file path=xl/pivotCache/pivotCacheRecords3.xml><?xml version="1.0" encoding="utf-8"?>
<pivotCacheRecords xmlns="http://schemas.openxmlformats.org/spreadsheetml/2006/main" xmlns:r="http://schemas.openxmlformats.org/officeDocument/2006/relationships" count="37">
  <r>
    <s v="Additional functionality"/>
    <x v="0"/>
    <s v="Substitution"/>
    <s v="Not able to create RT Subs from Next Day onward"/>
    <x v="0"/>
    <x v="0"/>
    <x v="0"/>
    <m/>
    <s v="ALM 40824 postponed"/>
  </r>
  <r>
    <s v="Additional functionality"/>
    <x v="1"/>
    <s v="Error messages during uploads"/>
    <s v="Detailed error/warning codes on RA/Supply Plan uploads (resource not in matching plan is not sufficient to coordinate)"/>
    <x v="0"/>
    <x v="0"/>
    <x v="0"/>
    <m/>
    <s v="Need information from stakeholder"/>
  </r>
  <r>
    <s v="Additional functionality"/>
    <x v="2"/>
    <s v="Notification to SC of any Outage replacement approval request"/>
    <m/>
    <x v="0"/>
    <x v="0"/>
    <x v="0"/>
    <m/>
    <s v="POSO implementation"/>
  </r>
  <r>
    <s v="Additional functionality"/>
    <x v="3"/>
    <s v="Public posting of CSP Offers"/>
    <m/>
    <x v="0"/>
    <x v="0"/>
    <x v="0"/>
    <m/>
    <s v="Will be posted to OASIS"/>
  </r>
  <r>
    <s v="Additional functionality"/>
    <x v="3"/>
    <s v="Ability to download/export non-RA capacity data"/>
    <m/>
    <x v="0"/>
    <x v="0"/>
    <x v="0"/>
    <m/>
    <m/>
  </r>
  <r>
    <s v="Performance"/>
    <x v="0"/>
    <s v="Frequent runs of validation"/>
    <s v="More timely validation runs. SCs do not have to wait until next day or late afternoon to see immediate results. Stakeholder requested every 30 mins if there are changes to Plans."/>
    <x v="0"/>
    <x v="0"/>
    <x v="0"/>
    <m/>
    <s v="ISO will schedule two additonal runs. One at noon and one at 3 PM."/>
  </r>
  <r>
    <s v="Additional functionality"/>
    <x v="0"/>
    <s v="More frequent processing of EFC requests"/>
    <m/>
    <x v="1"/>
    <x v="1"/>
    <x v="1"/>
    <m/>
    <m/>
  </r>
  <r>
    <s v="Additional functionality"/>
    <x v="0"/>
    <s v="Coordination of supply plans"/>
    <s v="Improved ability to coordinate supply plans with counterparties and better facilitate sales and re-sales"/>
    <x v="1"/>
    <x v="1"/>
    <x v="1"/>
    <m/>
    <s v="Need information from stakeholder"/>
  </r>
  <r>
    <s v="Additional functionality"/>
    <x v="0"/>
    <s v="CPM"/>
    <s v="CIDI-00181232: ability to cancel an ED once it has been declined_x000a_We can put a warning &quot;This action will result in supplemental revenue for the next 30 days. Do you wish to continue?“_x000a__x000a_CIDI-00181230: After search, the monthly/intra-monthly/annually and start and end dates should be available so that users shouldn't have to reload the screen to re-query the results._x000a__x000a_CIDI-00181223: CPM Type should be more descriptive"/>
    <x v="1"/>
    <x v="1"/>
    <x v="1"/>
    <m/>
    <s v="ALM 43448 postponed"/>
  </r>
  <r>
    <s v="Additional functionality"/>
    <x v="0"/>
    <s v="CSP offers"/>
    <s v="CIDI-00181431 -Allow users to load offers from Monthly and copy into Intra-monthly offers. _x000a_"/>
    <x v="1"/>
    <x v="1"/>
    <x v="1"/>
    <m/>
    <s v="ALM 41007 postponed"/>
  </r>
  <r>
    <s v="Additional functionality"/>
    <x v="0"/>
    <s v="CSP offers"/>
    <s v="Make the CSP Offers window variable size. The search for available resources window is able to be variable size but the CSP offers window is not. It would be easier if the window can be made longer to let users see the entire list of offers."/>
    <x v="1"/>
    <x v="1"/>
    <x v="1"/>
    <m/>
    <s v="ALM 41008 postponed"/>
  </r>
  <r>
    <s v="Additional functionality"/>
    <x v="4"/>
    <s v="API Functionality for Replacements"/>
    <m/>
    <x v="2"/>
    <x v="2"/>
    <x v="2"/>
    <s v="Y - will likely not be needed with replacements being phased out with RSI - 1B"/>
    <s v="Descoped from RSI-1B. However, given the importance to MPs, this is under assessment if it can be delivered earlier."/>
  </r>
  <r>
    <s v="Additional functionality"/>
    <x v="0"/>
    <s v="Substitution"/>
    <s v="Single substitution screen for POSO and forced substitution."/>
    <x v="1"/>
    <x v="1"/>
    <x v="1"/>
    <m/>
    <s v="No eta but cannot accommodate for RSI 2017 timelines."/>
  </r>
  <r>
    <s v="Additional functionality"/>
    <x v="5"/>
    <s v="Export substitutions, import/export CSP offers, new columns in review substitution screen"/>
    <s v="a. Request to provide Export Functionality in Review Substituions Screen. _x000a_b. Import/export buttons in CSP offer screen. _x000a_c. Import/export buttons in Review Substitution screen. _x000a_d. Add two additional columns in Review Substitution screen with Gen &amp; Flex substitution MW amount to be import/export easily &amp; effectively."/>
    <x v="1"/>
    <x v="1"/>
    <x v="1"/>
    <m/>
    <s v="CIDI-00187965; ALM 44850"/>
  </r>
  <r>
    <s v="Additional functionality"/>
    <x v="6"/>
    <s v="Ability to nominate and receive Import Allocations Steps 8-11"/>
    <m/>
    <x v="1"/>
    <x v="1"/>
    <x v="1"/>
    <m/>
    <m/>
  </r>
  <r>
    <s v="Additional functionality"/>
    <x v="6"/>
    <s v="Adopt the CPUC MCC buckets construct fully."/>
    <s v="This will allow firm imports to count across the entire month instead of only on peak days."/>
    <x v="1"/>
    <x v="1"/>
    <x v="1"/>
    <m/>
    <m/>
  </r>
  <r>
    <s v="Additional functionality"/>
    <x v="7"/>
    <s v="Populate queue number to be automatically on submission of a request"/>
    <s v="The queue number is for new NQC request from RIMS"/>
    <x v="1"/>
    <x v="1"/>
    <x v="1"/>
    <m/>
    <m/>
  </r>
  <r>
    <s v="Additional functionality"/>
    <x v="2"/>
    <s v="Requesting CPM Mw on CPM Email"/>
    <m/>
    <x v="3"/>
    <x v="2"/>
    <x v="2"/>
    <m/>
    <s v="CIDI 00186412; NA - Info sec did not approve sending MW and price in an email, so request is being closed."/>
  </r>
  <r>
    <s v="Additional functionality"/>
    <x v="7"/>
    <s v="Pre-population of compliance month on filters"/>
    <s v="Ability to not have to select the compliance month for every filter (validation, TAC obligation, Peak obligation, outage replacement, outage impact)"/>
    <x v="1"/>
    <x v="1"/>
    <x v="1"/>
    <m/>
    <m/>
  </r>
  <r>
    <s v="Additional functionality"/>
    <x v="7"/>
    <s v="Supply and RA plans"/>
    <s v="System must have the ability for ISO users to download multiple RA/Supply Plans (excel files) across SCs for a given trade year and trade month. _x000a_Note:  ISO users must be able to select multiple RA/Supply Plans and then download them all at once.  It will not be acceptable to download each RA/Supply Plan individually."/>
    <x v="1"/>
    <x v="1"/>
    <x v="1"/>
    <m/>
    <s v="Impacts ISO efficiency "/>
  </r>
  <r>
    <s v="Additional functionality"/>
    <x v="4"/>
    <s v="API to upload RA/Supply Plans"/>
    <s v="API Functionality supporting plan submittal, LSE/Supplier communication and daily RA commitments"/>
    <x v="1"/>
    <x v="3"/>
    <x v="1"/>
    <s v="Y - priority 3"/>
    <s v="Descoped from RSI-1B"/>
  </r>
  <r>
    <s v="Additional functionality"/>
    <x v="4"/>
    <s v="API to submit CSP Offers "/>
    <m/>
    <x v="1"/>
    <x v="3"/>
    <x v="1"/>
    <s v="Y - priority 2"/>
    <s v="Descoped from RSI-1B"/>
  </r>
  <r>
    <s v="Additional functionality"/>
    <x v="4"/>
    <s v="API to submit submit/retreive substitutions"/>
    <s v="Either an API solution or a bulk upload solution is being requested."/>
    <x v="1"/>
    <x v="3"/>
    <x v="1"/>
    <s v="Y - priority 1"/>
    <s v="Per CIDI:00190716_x000a_SC is requesting a bulk upload option to submit Planned Outage substitutions. For SC's that manage larger number of resources, a bulk upload option would assist in fufilling POS obligations. "/>
  </r>
  <r>
    <s v="Additional functionality"/>
    <x v="4"/>
    <s v="API to retrieve POSO assignments"/>
    <m/>
    <x v="1"/>
    <x v="3"/>
    <x v="1"/>
    <s v="Y - priority 1"/>
    <m/>
  </r>
  <r>
    <s v="Additional functionality"/>
    <x v="4"/>
    <s v="API to retrieve RA Data"/>
    <s v="to include all data elements on the RA tracker in the MOO flag payload"/>
    <x v="1"/>
    <x v="3"/>
    <x v="1"/>
    <s v="Y - priority 4"/>
    <m/>
  </r>
  <r>
    <s v="Additional functionality"/>
    <x v="3"/>
    <s v="RA data, Outage data, Replacement data, Substitution data"/>
    <s v="CIDI 00185139 - Request for addition of operational RA data to the MPPF meetings, specifically:_x000a_1. Total RA Local/System/Flex requirements for the past, current and next month _x000a_2. Total RA Local/System/Flex resources provided to ISO daily _x000a_3. Total Planned Outage MWs that impacted the RA available MWs by day _x000a_4. Total Forced Outage MWs that impacted teh RA available MWs by day _x000a_5. Total MWs of replacement capacity provided for planned outages by day _x000a_6. Total MWs of substitute capacity provided for forced outages by day"/>
    <x v="3"/>
    <x v="2"/>
    <x v="2"/>
    <m/>
    <s v="SDG's request is with the Data Release Committee for consideration._x000a__x000a_Gautham to provide an update on May 17th, 2017_x000a__x000a_7/20 Gautham: Data was released for 2016, so this can be closed."/>
  </r>
  <r>
    <s v="Additional functionality"/>
    <x v="4"/>
    <s v="API to retrieve NQC data"/>
    <m/>
    <x v="1"/>
    <x v="3"/>
    <x v="1"/>
    <s v="Y - priority 4"/>
    <m/>
  </r>
  <r>
    <s v="Additional functionality"/>
    <x v="4"/>
    <s v="API to retrieve RAAIM pre-calculation run details"/>
    <m/>
    <x v="1"/>
    <x v="3"/>
    <x v="1"/>
    <s v="Y - priority 4"/>
    <m/>
  </r>
  <r>
    <s v="Additional functionality"/>
    <x v="8"/>
    <s v="Acquired contracts"/>
    <m/>
    <x v="1"/>
    <x v="3"/>
    <x v="3"/>
    <m/>
    <m/>
  </r>
  <r>
    <s v="Additional functionality"/>
    <x v="8"/>
    <s v="LRA role build-out &amp; configuration"/>
    <m/>
    <x v="1"/>
    <x v="3"/>
    <x v="4"/>
    <m/>
    <m/>
  </r>
  <r>
    <s v="Additional functionality"/>
    <x v="8"/>
    <s v="CPM Cost Allocation"/>
    <m/>
    <x v="1"/>
    <x v="3"/>
    <x v="3"/>
    <m/>
    <m/>
  </r>
  <r>
    <s v="Additional functionality"/>
    <x v="8"/>
    <s v="Import Allocation Enhancements"/>
    <m/>
    <x v="1"/>
    <x v="3"/>
    <x v="1"/>
    <m/>
    <m/>
  </r>
  <r>
    <s v="Additional functionality"/>
    <x v="0"/>
    <s v="Credits application"/>
    <s v="Order of application of credits"/>
    <x v="1"/>
    <x v="3"/>
    <x v="3"/>
    <m/>
    <m/>
  </r>
  <r>
    <s v="Additional functionality"/>
    <x v="0"/>
    <s v="LSE ID sourcing from MF"/>
    <s v="Unification of LSE IDs and process improvement"/>
    <x v="1"/>
    <x v="3"/>
    <x v="4"/>
    <m/>
    <m/>
  </r>
  <r>
    <s v="Additional functionality"/>
    <x v="3"/>
    <s v="NQC Enhancements"/>
    <s v="Comments from SC, bulk upload by ISO, posting of NQC to OASIS"/>
    <x v="1"/>
    <x v="3"/>
    <x v="4"/>
    <m/>
    <m/>
  </r>
  <r>
    <s v="Additional functionality"/>
    <x v="9"/>
    <s v="Resource to area mapping"/>
    <s v="Controlling the entry points to where updates to this information can be made in CIRA."/>
    <x v="1"/>
    <x v="3"/>
    <x v="1"/>
    <m/>
    <s v="Impacts ISO's controls and error handling."/>
  </r>
  <r>
    <m/>
    <x v="10"/>
    <m/>
    <m/>
    <x v="4"/>
    <x v="2"/>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0" rowHeaderCaption="Initiative">
  <location ref="A35:J44" firstHeaderRow="1" firstDataRow="2" firstDataCol="1" rowPageCount="1" colPageCount="1"/>
  <pivotFields count="9">
    <pivotField showAll="0"/>
    <pivotField axis="axisCol" showAll="0">
      <items count="12">
        <item x="4"/>
        <item x="8"/>
        <item x="0"/>
        <item x="1"/>
        <item x="5"/>
        <item x="2"/>
        <item x="6"/>
        <item x="3"/>
        <item x="9"/>
        <item x="7"/>
        <item x="10"/>
        <item t="default"/>
      </items>
    </pivotField>
    <pivotField dataField="1" showAll="0"/>
    <pivotField showAll="0"/>
    <pivotField axis="axisPage" multipleItemSelectionAllowed="1" showAll="0">
      <items count="7">
        <item h="1" x="3"/>
        <item h="1" x="2"/>
        <item x="1"/>
        <item h="1" x="4"/>
        <item m="1" x="5"/>
        <item h="1" x="0"/>
        <item t="default"/>
      </items>
    </pivotField>
    <pivotField axis="axisRow" showAll="0">
      <items count="6">
        <item x="1"/>
        <item x="0"/>
        <item m="1" x="4"/>
        <item x="2"/>
        <item x="3"/>
        <item t="default"/>
      </items>
    </pivotField>
    <pivotField axis="axisRow" showAll="0">
      <items count="8">
        <item m="1" x="5"/>
        <item x="1"/>
        <item x="0"/>
        <item x="2"/>
        <item x="3"/>
        <item m="1" x="6"/>
        <item x="4"/>
        <item t="default"/>
      </items>
    </pivotField>
    <pivotField showAll="0"/>
    <pivotField showAll="0"/>
  </pivotFields>
  <rowFields count="2">
    <field x="6"/>
    <field x="5"/>
  </rowFields>
  <rowItems count="8">
    <i>
      <x v="1"/>
    </i>
    <i r="1">
      <x/>
    </i>
    <i r="1">
      <x v="4"/>
    </i>
    <i>
      <x v="4"/>
    </i>
    <i r="1">
      <x v="4"/>
    </i>
    <i>
      <x v="6"/>
    </i>
    <i r="1">
      <x v="4"/>
    </i>
    <i t="grand">
      <x/>
    </i>
  </rowItems>
  <colFields count="1">
    <field x="1"/>
  </colFields>
  <colItems count="9">
    <i>
      <x/>
    </i>
    <i>
      <x v="1"/>
    </i>
    <i>
      <x v="2"/>
    </i>
    <i>
      <x v="4"/>
    </i>
    <i>
      <x v="6"/>
    </i>
    <i>
      <x v="7"/>
    </i>
    <i>
      <x v="8"/>
    </i>
    <i>
      <x v="9"/>
    </i>
    <i t="grand">
      <x/>
    </i>
  </colItems>
  <pageFields count="1">
    <pageField fld="4" hier="-1"/>
  </pageFields>
  <dataFields count="1">
    <dataField name="Count of Topic" fld="2" subtotal="count" baseField="0" baseItem="0"/>
  </dataFields>
  <chartFormats count="11">
    <chartFormat chart="9" format="32" series="1">
      <pivotArea type="data" outline="0" fieldPosition="0">
        <references count="2">
          <reference field="4294967294" count="1" selected="0">
            <x v="0"/>
          </reference>
          <reference field="1" count="1" selected="0">
            <x v="0"/>
          </reference>
        </references>
      </pivotArea>
    </chartFormat>
    <chartFormat chart="9" format="33" series="1">
      <pivotArea type="data" outline="0" fieldPosition="0">
        <references count="2">
          <reference field="4294967294" count="1" selected="0">
            <x v="0"/>
          </reference>
          <reference field="1" count="1" selected="0">
            <x v="1"/>
          </reference>
        </references>
      </pivotArea>
    </chartFormat>
    <chartFormat chart="9" format="34" series="1">
      <pivotArea type="data" outline="0" fieldPosition="0">
        <references count="2">
          <reference field="4294967294" count="1" selected="0">
            <x v="0"/>
          </reference>
          <reference field="1" count="1" selected="0">
            <x v="2"/>
          </reference>
        </references>
      </pivotArea>
    </chartFormat>
    <chartFormat chart="9" format="35" series="1">
      <pivotArea type="data" outline="0" fieldPosition="0">
        <references count="2">
          <reference field="4294967294" count="1" selected="0">
            <x v="0"/>
          </reference>
          <reference field="1" count="1" selected="0">
            <x v="3"/>
          </reference>
        </references>
      </pivotArea>
    </chartFormat>
    <chartFormat chart="9" format="36" series="1">
      <pivotArea type="data" outline="0" fieldPosition="0">
        <references count="2">
          <reference field="4294967294" count="1" selected="0">
            <x v="0"/>
          </reference>
          <reference field="1" count="1" selected="0">
            <x v="4"/>
          </reference>
        </references>
      </pivotArea>
    </chartFormat>
    <chartFormat chart="9" format="37" series="1">
      <pivotArea type="data" outline="0" fieldPosition="0">
        <references count="2">
          <reference field="4294967294" count="1" selected="0">
            <x v="0"/>
          </reference>
          <reference field="1" count="1" selected="0">
            <x v="5"/>
          </reference>
        </references>
      </pivotArea>
    </chartFormat>
    <chartFormat chart="9" format="38" series="1">
      <pivotArea type="data" outline="0" fieldPosition="0">
        <references count="2">
          <reference field="4294967294" count="1" selected="0">
            <x v="0"/>
          </reference>
          <reference field="1" count="1" selected="0">
            <x v="6"/>
          </reference>
        </references>
      </pivotArea>
    </chartFormat>
    <chartFormat chart="9" format="39" series="1">
      <pivotArea type="data" outline="0" fieldPosition="0">
        <references count="2">
          <reference field="4294967294" count="1" selected="0">
            <x v="0"/>
          </reference>
          <reference field="1" count="1" selected="0">
            <x v="7"/>
          </reference>
        </references>
      </pivotArea>
    </chartFormat>
    <chartFormat chart="9" format="40" series="1">
      <pivotArea type="data" outline="0" fieldPosition="0">
        <references count="2">
          <reference field="4294967294" count="1" selected="0">
            <x v="0"/>
          </reference>
          <reference field="1" count="1" selected="0">
            <x v="8"/>
          </reference>
        </references>
      </pivotArea>
    </chartFormat>
    <chartFormat chart="9" format="41" series="1">
      <pivotArea type="data" outline="0" fieldPosition="0">
        <references count="2">
          <reference field="4294967294" count="1" selected="0">
            <x v="0"/>
          </reference>
          <reference field="1" count="1" selected="0">
            <x v="9"/>
          </reference>
        </references>
      </pivotArea>
    </chartFormat>
    <chartFormat chart="9" format="42" series="1">
      <pivotArea type="data" outline="0" fieldPosition="0">
        <references count="2">
          <reference field="4294967294" count="1" selected="0">
            <x v="0"/>
          </reference>
          <reference field="1"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7" rowHeaderCaption="Severity" colHeaderCaption="Deployment Month &amp; Year">
  <location ref="A74:G79" firstHeaderRow="1" firstDataRow="2" firstDataCol="1" rowPageCount="2" colPageCount="1"/>
  <pivotFields count="14">
    <pivotField showAll="0"/>
    <pivotField showAll="0" defaultSubtotal="0"/>
    <pivotField dataField="1" showAll="0"/>
    <pivotField showAll="0"/>
    <pivotField axis="axisCol" showAll="0">
      <items count="7">
        <item x="1"/>
        <item x="0"/>
        <item x="2"/>
        <item x="4"/>
        <item x="3"/>
        <item h="1" x="5"/>
        <item t="default"/>
      </items>
    </pivotField>
    <pivotField axis="axisPage" multipleItemSelectionAllowed="1" showAll="0" defaultSubtotal="0">
      <items count="14">
        <item x="12"/>
        <item x="5"/>
        <item x="10"/>
        <item x="11"/>
        <item x="8"/>
        <item x="0"/>
        <item x="3"/>
        <item x="4"/>
        <item x="9"/>
        <item x="2"/>
        <item x="7"/>
        <item m="1" x="13"/>
        <item x="6"/>
        <item x="1"/>
      </items>
    </pivotField>
    <pivotField axis="axisPage" multipleItemSelectionAllowed="1" showAll="0" sortType="ascending">
      <items count="10">
        <item x="0"/>
        <item h="1" x="4"/>
        <item h="1" m="1" x="7"/>
        <item h="1" x="3"/>
        <item h="1" x="2"/>
        <item h="1" x="1"/>
        <item m="1" x="8"/>
        <item h="1" x="5"/>
        <item h="1" x="6"/>
        <item t="default"/>
      </items>
    </pivotField>
    <pivotField showAll="0" defaultSubtotal="0"/>
    <pivotField showAll="0" defaultSubtotal="0"/>
    <pivotField showAll="0"/>
    <pivotField showAll="0"/>
    <pivotField showAll="0" defaultSubtotal="0"/>
    <pivotField showAll="0" defaultSubtotal="0"/>
    <pivotField axis="axisRow" showAll="0" sortType="ascending" defaultSubtotal="0">
      <items count="5">
        <item h="1" m="1" x="4"/>
        <item x="0"/>
        <item x="1"/>
        <item x="2"/>
        <item h="1" x="3"/>
      </items>
    </pivotField>
  </pivotFields>
  <rowFields count="1">
    <field x="13"/>
  </rowFields>
  <rowItems count="4">
    <i>
      <x v="1"/>
    </i>
    <i>
      <x v="2"/>
    </i>
    <i>
      <x v="3"/>
    </i>
    <i t="grand">
      <x/>
    </i>
  </rowItems>
  <colFields count="1">
    <field x="4"/>
  </colFields>
  <colItems count="6">
    <i>
      <x/>
    </i>
    <i>
      <x v="1"/>
    </i>
    <i>
      <x v="2"/>
    </i>
    <i>
      <x v="3"/>
    </i>
    <i>
      <x v="4"/>
    </i>
    <i t="grand">
      <x/>
    </i>
  </colItems>
  <pageFields count="2">
    <pageField fld="5" hier="-1"/>
    <pageField fld="6" hier="-1"/>
  </pageFields>
  <dataFields count="1">
    <dataField name="Count of Issues" fld="2"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4" count="0"/>
        </references>
      </pivotArea>
    </format>
    <format dxfId="2">
      <pivotArea dataOnly="0" labelOnly="1" grandRow="1" outline="0" fieldPosition="0"/>
    </format>
    <format dxfId="1">
      <pivotArea dataOnly="0" labelOnly="1" fieldPosition="0">
        <references count="1">
          <reference field="6" count="6">
            <x v="0"/>
            <x v="1"/>
            <x v="3"/>
            <x v="4"/>
            <x v="5"/>
            <x v="6"/>
          </reference>
        </references>
      </pivotArea>
    </format>
    <format dxfId="0">
      <pivotArea dataOnly="0" labelOnly="1" grandCol="1" outline="0" fieldPosition="0"/>
    </format>
  </formats>
  <chartFormats count="70">
    <chartFormat chart="5" format="22" series="1">
      <pivotArea type="data" outline="0" fieldPosition="0">
        <references count="1">
          <reference field="4294967294" count="1" selected="0">
            <x v="0"/>
          </reference>
        </references>
      </pivotArea>
    </chartFormat>
    <chartFormat chart="5" format="23" series="1">
      <pivotArea type="data" outline="0" fieldPosition="0">
        <references count="2">
          <reference field="4294967294" count="1" selected="0">
            <x v="0"/>
          </reference>
          <reference field="6" count="1" selected="0">
            <x v="0"/>
          </reference>
        </references>
      </pivotArea>
    </chartFormat>
    <chartFormat chart="5" format="26" series="1">
      <pivotArea type="data" outline="0" fieldPosition="0">
        <references count="2">
          <reference field="4294967294" count="1" selected="0">
            <x v="0"/>
          </reference>
          <reference field="6" count="1" selected="0">
            <x v="4"/>
          </reference>
        </references>
      </pivotArea>
    </chartFormat>
    <chartFormat chart="5" format="27">
      <pivotArea type="data" outline="0" fieldPosition="0">
        <references count="3">
          <reference field="4294967294" count="1" selected="0">
            <x v="0"/>
          </reference>
          <reference field="4" count="1" selected="0">
            <x v="4"/>
          </reference>
          <reference field="6" count="1" selected="0">
            <x v="0"/>
          </reference>
        </references>
      </pivotArea>
    </chartFormat>
    <chartFormat chart="5" format="28">
      <pivotArea type="data" outline="0" fieldPosition="0">
        <references count="3">
          <reference field="4294967294" count="1" selected="0">
            <x v="0"/>
          </reference>
          <reference field="4" count="1" selected="0">
            <x v="0"/>
          </reference>
          <reference field="6" count="1" selected="0">
            <x v="0"/>
          </reference>
        </references>
      </pivotArea>
    </chartFormat>
    <chartFormat chart="5" format="29">
      <pivotArea type="data" outline="0" fieldPosition="0">
        <references count="3">
          <reference field="4294967294" count="1" selected="0">
            <x v="0"/>
          </reference>
          <reference field="4" count="1" selected="0">
            <x v="1"/>
          </reference>
          <reference field="6" count="1" selected="0">
            <x v="0"/>
          </reference>
        </references>
      </pivotArea>
    </chartFormat>
    <chartFormat chart="5" format="30">
      <pivotArea type="data" outline="0" fieldPosition="0">
        <references count="3">
          <reference field="4294967294" count="1" selected="0">
            <x v="0"/>
          </reference>
          <reference field="4" count="1" selected="0">
            <x v="2"/>
          </reference>
          <reference field="6" count="1" selected="0">
            <x v="0"/>
          </reference>
        </references>
      </pivotArea>
    </chartFormat>
    <chartFormat chart="5" format="31">
      <pivotArea type="data" outline="0" fieldPosition="0">
        <references count="3">
          <reference field="4294967294" count="1" selected="0">
            <x v="0"/>
          </reference>
          <reference field="4" count="1" selected="0">
            <x v="3"/>
          </reference>
          <reference field="6" count="1" selected="0">
            <x v="0"/>
          </reference>
        </references>
      </pivotArea>
    </chartFormat>
    <chartFormat chart="5" format="32" series="1">
      <pivotArea type="data" outline="0" fieldPosition="0">
        <references count="2">
          <reference field="4294967294" count="1" selected="0">
            <x v="0"/>
          </reference>
          <reference field="6" count="1" selected="0">
            <x v="1"/>
          </reference>
        </references>
      </pivotArea>
    </chartFormat>
    <chartFormat chart="5" format="33">
      <pivotArea type="data" outline="0" fieldPosition="0">
        <references count="3">
          <reference field="4294967294" count="1" selected="0">
            <x v="0"/>
          </reference>
          <reference field="4" count="1" selected="0">
            <x v="0"/>
          </reference>
          <reference field="6" count="1" selected="0">
            <x v="1"/>
          </reference>
        </references>
      </pivotArea>
    </chartFormat>
    <chartFormat chart="5" format="34">
      <pivotArea type="data" outline="0" fieldPosition="0">
        <references count="3">
          <reference field="4294967294" count="1" selected="0">
            <x v="0"/>
          </reference>
          <reference field="4" count="1" selected="0">
            <x v="1"/>
          </reference>
          <reference field="6" count="1" selected="0">
            <x v="1"/>
          </reference>
        </references>
      </pivotArea>
    </chartFormat>
    <chartFormat chart="5" format="35">
      <pivotArea type="data" outline="0" fieldPosition="0">
        <references count="3">
          <reference field="4294967294" count="1" selected="0">
            <x v="0"/>
          </reference>
          <reference field="4" count="1" selected="0">
            <x v="2"/>
          </reference>
          <reference field="6" count="1" selected="0">
            <x v="1"/>
          </reference>
        </references>
      </pivotArea>
    </chartFormat>
    <chartFormat chart="5" format="36">
      <pivotArea type="data" outline="0" fieldPosition="0">
        <references count="3">
          <reference field="4294967294" count="1" selected="0">
            <x v="0"/>
          </reference>
          <reference field="4" count="1" selected="0">
            <x v="3"/>
          </reference>
          <reference field="6" count="1" selected="0">
            <x v="1"/>
          </reference>
        </references>
      </pivotArea>
    </chartFormat>
    <chartFormat chart="5" format="37">
      <pivotArea type="data" outline="0" fieldPosition="0">
        <references count="3">
          <reference field="4294967294" count="1" selected="0">
            <x v="0"/>
          </reference>
          <reference field="4" count="1" selected="0">
            <x v="4"/>
          </reference>
          <reference field="6" count="1" selected="0">
            <x v="1"/>
          </reference>
        </references>
      </pivotArea>
    </chartFormat>
    <chartFormat chart="5" format="38" series="1">
      <pivotArea type="data" outline="0" fieldPosition="0">
        <references count="2">
          <reference field="4294967294" count="1" selected="0">
            <x v="0"/>
          </reference>
          <reference field="6" count="1" selected="0">
            <x v="3"/>
          </reference>
        </references>
      </pivotArea>
    </chartFormat>
    <chartFormat chart="5" format="39">
      <pivotArea type="data" outline="0" fieldPosition="0">
        <references count="3">
          <reference field="4294967294" count="1" selected="0">
            <x v="0"/>
          </reference>
          <reference field="4" count="1" selected="0">
            <x v="0"/>
          </reference>
          <reference field="6" count="1" selected="0">
            <x v="3"/>
          </reference>
        </references>
      </pivotArea>
    </chartFormat>
    <chartFormat chart="5" format="40">
      <pivotArea type="data" outline="0" fieldPosition="0">
        <references count="3">
          <reference field="4294967294" count="1" selected="0">
            <x v="0"/>
          </reference>
          <reference field="4" count="1" selected="0">
            <x v="1"/>
          </reference>
          <reference field="6" count="1" selected="0">
            <x v="3"/>
          </reference>
        </references>
      </pivotArea>
    </chartFormat>
    <chartFormat chart="5" format="41">
      <pivotArea type="data" outline="0" fieldPosition="0">
        <references count="3">
          <reference field="4294967294" count="1" selected="0">
            <x v="0"/>
          </reference>
          <reference field="4" count="1" selected="0">
            <x v="2"/>
          </reference>
          <reference field="6" count="1" selected="0">
            <x v="3"/>
          </reference>
        </references>
      </pivotArea>
    </chartFormat>
    <chartFormat chart="5" format="42">
      <pivotArea type="data" outline="0" fieldPosition="0">
        <references count="3">
          <reference field="4294967294" count="1" selected="0">
            <x v="0"/>
          </reference>
          <reference field="4" count="1" selected="0">
            <x v="3"/>
          </reference>
          <reference field="6" count="1" selected="0">
            <x v="3"/>
          </reference>
        </references>
      </pivotArea>
    </chartFormat>
    <chartFormat chart="5" format="43">
      <pivotArea type="data" outline="0" fieldPosition="0">
        <references count="3">
          <reference field="4294967294" count="1" selected="0">
            <x v="0"/>
          </reference>
          <reference field="4" count="1" selected="0">
            <x v="4"/>
          </reference>
          <reference field="6" count="1" selected="0">
            <x v="3"/>
          </reference>
        </references>
      </pivotArea>
    </chartFormat>
    <chartFormat chart="5" format="44">
      <pivotArea type="data" outline="0" fieldPosition="0">
        <references count="3">
          <reference field="4294967294" count="1" selected="0">
            <x v="0"/>
          </reference>
          <reference field="4" count="1" selected="0">
            <x v="0"/>
          </reference>
          <reference field="6" count="1" selected="0">
            <x v="4"/>
          </reference>
        </references>
      </pivotArea>
    </chartFormat>
    <chartFormat chart="5" format="45">
      <pivotArea type="data" outline="0" fieldPosition="0">
        <references count="3">
          <reference field="4294967294" count="1" selected="0">
            <x v="0"/>
          </reference>
          <reference field="4" count="1" selected="0">
            <x v="1"/>
          </reference>
          <reference field="6" count="1" selected="0">
            <x v="4"/>
          </reference>
        </references>
      </pivotArea>
    </chartFormat>
    <chartFormat chart="5" format="46">
      <pivotArea type="data" outline="0" fieldPosition="0">
        <references count="3">
          <reference field="4294967294" count="1" selected="0">
            <x v="0"/>
          </reference>
          <reference field="4" count="1" selected="0">
            <x v="2"/>
          </reference>
          <reference field="6" count="1" selected="0">
            <x v="4"/>
          </reference>
        </references>
      </pivotArea>
    </chartFormat>
    <chartFormat chart="5" format="47">
      <pivotArea type="data" outline="0" fieldPosition="0">
        <references count="3">
          <reference field="4294967294" count="1" selected="0">
            <x v="0"/>
          </reference>
          <reference field="4" count="1" selected="0">
            <x v="3"/>
          </reference>
          <reference field="6" count="1" selected="0">
            <x v="4"/>
          </reference>
        </references>
      </pivotArea>
    </chartFormat>
    <chartFormat chart="5" format="48">
      <pivotArea type="data" outline="0" fieldPosition="0">
        <references count="3">
          <reference field="4294967294" count="1" selected="0">
            <x v="0"/>
          </reference>
          <reference field="4" count="1" selected="0">
            <x v="4"/>
          </reference>
          <reference field="6" count="1" selected="0">
            <x v="4"/>
          </reference>
        </references>
      </pivotArea>
    </chartFormat>
    <chartFormat chart="5" format="49" series="1">
      <pivotArea type="data" outline="0" fieldPosition="0">
        <references count="2">
          <reference field="4294967294" count="1" selected="0">
            <x v="0"/>
          </reference>
          <reference field="6" count="1" selected="0">
            <x v="5"/>
          </reference>
        </references>
      </pivotArea>
    </chartFormat>
    <chartFormat chart="5" format="50">
      <pivotArea type="data" outline="0" fieldPosition="0">
        <references count="3">
          <reference field="4294967294" count="1" selected="0">
            <x v="0"/>
          </reference>
          <reference field="4" count="1" selected="0">
            <x v="0"/>
          </reference>
          <reference field="6" count="1" selected="0">
            <x v="5"/>
          </reference>
        </references>
      </pivotArea>
    </chartFormat>
    <chartFormat chart="5" format="51">
      <pivotArea type="data" outline="0" fieldPosition="0">
        <references count="3">
          <reference field="4294967294" count="1" selected="0">
            <x v="0"/>
          </reference>
          <reference field="4" count="1" selected="0">
            <x v="1"/>
          </reference>
          <reference field="6" count="1" selected="0">
            <x v="5"/>
          </reference>
        </references>
      </pivotArea>
    </chartFormat>
    <chartFormat chart="5" format="52">
      <pivotArea type="data" outline="0" fieldPosition="0">
        <references count="3">
          <reference field="4294967294" count="1" selected="0">
            <x v="0"/>
          </reference>
          <reference field="4" count="1" selected="0">
            <x v="2"/>
          </reference>
          <reference field="6" count="1" selected="0">
            <x v="5"/>
          </reference>
        </references>
      </pivotArea>
    </chartFormat>
    <chartFormat chart="5" format="53">
      <pivotArea type="data" outline="0" fieldPosition="0">
        <references count="3">
          <reference field="4294967294" count="1" selected="0">
            <x v="0"/>
          </reference>
          <reference field="4" count="1" selected="0">
            <x v="3"/>
          </reference>
          <reference field="6" count="1" selected="0">
            <x v="5"/>
          </reference>
        </references>
      </pivotArea>
    </chartFormat>
    <chartFormat chart="5" format="54">
      <pivotArea type="data" outline="0" fieldPosition="0">
        <references count="3">
          <reference field="4294967294" count="1" selected="0">
            <x v="0"/>
          </reference>
          <reference field="4" count="1" selected="0">
            <x v="4"/>
          </reference>
          <reference field="6" count="1" selected="0">
            <x v="5"/>
          </reference>
        </references>
      </pivotArea>
    </chartFormat>
    <chartFormat chart="5" format="55" series="1">
      <pivotArea type="data" outline="0" fieldPosition="0">
        <references count="2">
          <reference field="4294967294" count="1" selected="0">
            <x v="0"/>
          </reference>
          <reference field="6" count="1" selected="0">
            <x v="6"/>
          </reference>
        </references>
      </pivotArea>
    </chartFormat>
    <chartFormat chart="5" format="56">
      <pivotArea type="data" outline="0" fieldPosition="0">
        <references count="3">
          <reference field="4294967294" count="1" selected="0">
            <x v="0"/>
          </reference>
          <reference field="4" count="1" selected="0">
            <x v="0"/>
          </reference>
          <reference field="6" count="1" selected="0">
            <x v="6"/>
          </reference>
        </references>
      </pivotArea>
    </chartFormat>
    <chartFormat chart="5" format="57">
      <pivotArea type="data" outline="0" fieldPosition="0">
        <references count="3">
          <reference field="4294967294" count="1" selected="0">
            <x v="0"/>
          </reference>
          <reference field="4" count="1" selected="0">
            <x v="1"/>
          </reference>
          <reference field="6" count="1" selected="0">
            <x v="6"/>
          </reference>
        </references>
      </pivotArea>
    </chartFormat>
    <chartFormat chart="5" format="58">
      <pivotArea type="data" outline="0" fieldPosition="0">
        <references count="3">
          <reference field="4294967294" count="1" selected="0">
            <x v="0"/>
          </reference>
          <reference field="4" count="1" selected="0">
            <x v="2"/>
          </reference>
          <reference field="6" count="1" selected="0">
            <x v="6"/>
          </reference>
        </references>
      </pivotArea>
    </chartFormat>
    <chartFormat chart="5" format="59">
      <pivotArea type="data" outline="0" fieldPosition="0">
        <references count="3">
          <reference field="4294967294" count="1" selected="0">
            <x v="0"/>
          </reference>
          <reference field="4" count="1" selected="0">
            <x v="3"/>
          </reference>
          <reference field="6" count="1" selected="0">
            <x v="6"/>
          </reference>
        </references>
      </pivotArea>
    </chartFormat>
    <chartFormat chart="5" format="60">
      <pivotArea type="data" outline="0" fieldPosition="0">
        <references count="3">
          <reference field="4294967294" count="1" selected="0">
            <x v="0"/>
          </reference>
          <reference field="4" count="1" selected="0">
            <x v="4"/>
          </reference>
          <reference field="6" count="1" selected="0">
            <x v="6"/>
          </reference>
        </references>
      </pivotArea>
    </chartFormat>
    <chartFormat chart="5" format="61" series="1">
      <pivotArea type="data" outline="0" fieldPosition="0">
        <references count="2">
          <reference field="4294967294" count="1" selected="0">
            <x v="0"/>
          </reference>
          <reference field="4" count="1" selected="0">
            <x v="0"/>
          </reference>
        </references>
      </pivotArea>
    </chartFormat>
    <chartFormat chart="5" format="62" series="1">
      <pivotArea type="data" outline="0" fieldPosition="0">
        <references count="2">
          <reference field="4294967294" count="1" selected="0">
            <x v="0"/>
          </reference>
          <reference field="13" count="1" selected="0">
            <x v="1"/>
          </reference>
        </references>
      </pivotArea>
    </chartFormat>
    <chartFormat chart="12" format="0" series="1">
      <pivotArea type="data" outline="0" fieldPosition="0">
        <references count="2">
          <reference field="4294967294" count="1" selected="0">
            <x v="0"/>
          </reference>
          <reference field="13" count="1" selected="0">
            <x v="1"/>
          </reference>
        </references>
      </pivotArea>
    </chartFormat>
    <chartFormat chart="12" format="1" series="1">
      <pivotArea type="data" outline="0" fieldPosition="0">
        <references count="2">
          <reference field="4294967294" count="1" selected="0">
            <x v="0"/>
          </reference>
          <reference field="13" count="1" selected="0">
            <x v="2"/>
          </reference>
        </references>
      </pivotArea>
    </chartFormat>
    <chartFormat chart="12" format="2">
      <pivotArea type="data" outline="0" fieldPosition="0">
        <references count="3">
          <reference field="4294967294" count="1" selected="0">
            <x v="0"/>
          </reference>
          <reference field="4" count="1" selected="0">
            <x v="0"/>
          </reference>
          <reference field="13" count="1" selected="0">
            <x v="2"/>
          </reference>
        </references>
      </pivotArea>
    </chartFormat>
    <chartFormat chart="12" format="3">
      <pivotArea type="data" outline="0" fieldPosition="0">
        <references count="3">
          <reference field="4294967294" count="1" selected="0">
            <x v="0"/>
          </reference>
          <reference field="4" count="1" selected="0">
            <x v="1"/>
          </reference>
          <reference field="13" count="1" selected="0">
            <x v="2"/>
          </reference>
        </references>
      </pivotArea>
    </chartFormat>
    <chartFormat chart="12" format="4">
      <pivotArea type="data" outline="0" fieldPosition="0">
        <references count="3">
          <reference field="4294967294" count="1" selected="0">
            <x v="0"/>
          </reference>
          <reference field="4" count="1" selected="0">
            <x v="2"/>
          </reference>
          <reference field="13" count="1" selected="0">
            <x v="2"/>
          </reference>
        </references>
      </pivotArea>
    </chartFormat>
    <chartFormat chart="12" format="5">
      <pivotArea type="data" outline="0" fieldPosition="0">
        <references count="3">
          <reference field="4294967294" count="1" selected="0">
            <x v="0"/>
          </reference>
          <reference field="4" count="1" selected="0">
            <x v="3"/>
          </reference>
          <reference field="13" count="1" selected="0">
            <x v="2"/>
          </reference>
        </references>
      </pivotArea>
    </chartFormat>
    <chartFormat chart="12" format="6">
      <pivotArea type="data" outline="0" fieldPosition="0">
        <references count="3">
          <reference field="4294967294" count="1" selected="0">
            <x v="0"/>
          </reference>
          <reference field="4" count="1" selected="0">
            <x v="4"/>
          </reference>
          <reference field="13" count="1" selected="0">
            <x v="2"/>
          </reference>
        </references>
      </pivotArea>
    </chartFormat>
    <chartFormat chart="12" format="7">
      <pivotArea type="data" outline="0" fieldPosition="0">
        <references count="3">
          <reference field="4294967294" count="1" selected="0">
            <x v="0"/>
          </reference>
          <reference field="4" count="1" selected="0">
            <x v="0"/>
          </reference>
          <reference field="13" count="1" selected="0">
            <x v="1"/>
          </reference>
        </references>
      </pivotArea>
    </chartFormat>
    <chartFormat chart="12" format="8">
      <pivotArea type="data" outline="0" fieldPosition="0">
        <references count="3">
          <reference field="4294967294" count="1" selected="0">
            <x v="0"/>
          </reference>
          <reference field="4" count="1" selected="0">
            <x v="1"/>
          </reference>
          <reference field="13" count="1" selected="0">
            <x v="1"/>
          </reference>
        </references>
      </pivotArea>
    </chartFormat>
    <chartFormat chart="12" format="9">
      <pivotArea type="data" outline="0" fieldPosition="0">
        <references count="3">
          <reference field="4294967294" count="1" selected="0">
            <x v="0"/>
          </reference>
          <reference field="4" count="1" selected="0">
            <x v="2"/>
          </reference>
          <reference field="13" count="1" selected="0">
            <x v="1"/>
          </reference>
        </references>
      </pivotArea>
    </chartFormat>
    <chartFormat chart="12" format="10">
      <pivotArea type="data" outline="0" fieldPosition="0">
        <references count="3">
          <reference field="4294967294" count="1" selected="0">
            <x v="0"/>
          </reference>
          <reference field="4" count="1" selected="0">
            <x v="3"/>
          </reference>
          <reference field="13" count="1" selected="0">
            <x v="1"/>
          </reference>
        </references>
      </pivotArea>
    </chartFormat>
    <chartFormat chart="12" format="11">
      <pivotArea type="data" outline="0" fieldPosition="0">
        <references count="3">
          <reference field="4294967294" count="1" selected="0">
            <x v="0"/>
          </reference>
          <reference field="4" count="1" selected="0">
            <x v="4"/>
          </reference>
          <reference field="13" count="1" selected="0">
            <x v="1"/>
          </reference>
        </references>
      </pivotArea>
    </chartFormat>
    <chartFormat chart="12" format="12" series="1">
      <pivotArea type="data" outline="0" fieldPosition="0">
        <references count="2">
          <reference field="4294967294" count="1" selected="0">
            <x v="0"/>
          </reference>
          <reference field="13" count="1" selected="0">
            <x v="3"/>
          </reference>
        </references>
      </pivotArea>
    </chartFormat>
    <chartFormat chart="12" format="13">
      <pivotArea type="data" outline="0" fieldPosition="0">
        <references count="3">
          <reference field="4294967294" count="1" selected="0">
            <x v="0"/>
          </reference>
          <reference field="4" count="1" selected="0">
            <x v="0"/>
          </reference>
          <reference field="13" count="1" selected="0">
            <x v="3"/>
          </reference>
        </references>
      </pivotArea>
    </chartFormat>
    <chartFormat chart="12" format="14">
      <pivotArea type="data" outline="0" fieldPosition="0">
        <references count="3">
          <reference field="4294967294" count="1" selected="0">
            <x v="0"/>
          </reference>
          <reference field="4" count="1" selected="0">
            <x v="1"/>
          </reference>
          <reference field="13" count="1" selected="0">
            <x v="3"/>
          </reference>
        </references>
      </pivotArea>
    </chartFormat>
    <chartFormat chart="12" format="15">
      <pivotArea type="data" outline="0" fieldPosition="0">
        <references count="3">
          <reference field="4294967294" count="1" selected="0">
            <x v="0"/>
          </reference>
          <reference field="4" count="1" selected="0">
            <x v="2"/>
          </reference>
          <reference field="13" count="1" selected="0">
            <x v="3"/>
          </reference>
        </references>
      </pivotArea>
    </chartFormat>
    <chartFormat chart="12" format="16">
      <pivotArea type="data" outline="0" fieldPosition="0">
        <references count="3">
          <reference field="4294967294" count="1" selected="0">
            <x v="0"/>
          </reference>
          <reference field="4" count="1" selected="0">
            <x v="3"/>
          </reference>
          <reference field="13" count="1" selected="0">
            <x v="3"/>
          </reference>
        </references>
      </pivotArea>
    </chartFormat>
    <chartFormat chart="12" format="17">
      <pivotArea type="data" outline="0" fieldPosition="0">
        <references count="3">
          <reference field="4294967294" count="1" selected="0">
            <x v="0"/>
          </reference>
          <reference field="4" count="1" selected="0">
            <x v="4"/>
          </reference>
          <reference field="13" count="1" selected="0">
            <x v="3"/>
          </reference>
        </references>
      </pivotArea>
    </chartFormat>
    <chartFormat chart="16" format="0" series="1">
      <pivotArea type="data" outline="0" fieldPosition="0">
        <references count="2">
          <reference field="4294967294" count="1" selected="0">
            <x v="0"/>
          </reference>
          <reference field="13" count="1" selected="0">
            <x v="3"/>
          </reference>
        </references>
      </pivotArea>
    </chartFormat>
    <chartFormat chart="16" format="1" series="1">
      <pivotArea type="data" outline="0" fieldPosition="0">
        <references count="2">
          <reference field="4294967294" count="1" selected="0">
            <x v="0"/>
          </reference>
          <reference field="13" count="1" selected="0">
            <x v="2"/>
          </reference>
        </references>
      </pivotArea>
    </chartFormat>
    <chartFormat chart="16" format="2" series="1">
      <pivotArea type="data" outline="0" fieldPosition="0">
        <references count="2">
          <reference field="4294967294" count="1" selected="0">
            <x v="0"/>
          </reference>
          <reference field="13" count="1" selected="0">
            <x v="1"/>
          </reference>
        </references>
      </pivotArea>
    </chartFormat>
    <chartFormat chart="16" format="3" series="1">
      <pivotArea type="data" outline="0" fieldPosition="0">
        <references count="2">
          <reference field="4294967294" count="1" selected="0">
            <x v="0"/>
          </reference>
          <reference field="4" count="1" selected="0">
            <x v="3"/>
          </reference>
        </references>
      </pivotArea>
    </chartFormat>
    <chartFormat chart="16" format="4" series="1">
      <pivotArea type="data" outline="0" fieldPosition="0">
        <references count="2">
          <reference field="4294967294" count="1" selected="0">
            <x v="0"/>
          </reference>
          <reference field="4" count="1" selected="0">
            <x v="4"/>
          </reference>
        </references>
      </pivotArea>
    </chartFormat>
    <chartFormat chart="16" format="5" series="1">
      <pivotArea type="data" outline="0" fieldPosition="0">
        <references count="2">
          <reference field="4294967294" count="1" selected="0">
            <x v="0"/>
          </reference>
          <reference field="4" count="1" selected="0">
            <x v="0"/>
          </reference>
        </references>
      </pivotArea>
    </chartFormat>
    <chartFormat chart="16" format="6" series="1">
      <pivotArea type="data" outline="0" fieldPosition="0">
        <references count="2">
          <reference field="4294967294" count="1" selected="0">
            <x v="0"/>
          </reference>
          <reference field="4" count="1" selected="0">
            <x v="1"/>
          </reference>
        </references>
      </pivotArea>
    </chartFormat>
    <chartFormat chart="16" format="7" series="1">
      <pivotArea type="data" outline="0" fieldPosition="0">
        <references count="2">
          <reference field="4294967294" count="1" selected="0">
            <x v="0"/>
          </reference>
          <reference field="4" count="1" selected="0">
            <x v="2"/>
          </reference>
        </references>
      </pivotArea>
    </chartFormat>
    <chartFormat chart="12" format="18" series="1">
      <pivotArea type="data" outline="0" fieldPosition="0">
        <references count="2">
          <reference field="4294967294" count="1" selected="0">
            <x v="0"/>
          </reference>
          <reference field="4" count="1" selected="0">
            <x v="3"/>
          </reference>
        </references>
      </pivotArea>
    </chartFormat>
    <chartFormat chart="12" format="19" series="1">
      <pivotArea type="data" outline="0" fieldPosition="0">
        <references count="2">
          <reference field="4294967294" count="1" selected="0">
            <x v="0"/>
          </reference>
          <reference field="4" count="1" selected="0">
            <x v="4"/>
          </reference>
        </references>
      </pivotArea>
    </chartFormat>
    <chartFormat chart="12" format="20" series="1">
      <pivotArea type="data" outline="0" fieldPosition="0">
        <references count="2">
          <reference field="4294967294" count="1" selected="0">
            <x v="0"/>
          </reference>
          <reference field="4" count="1" selected="0">
            <x v="0"/>
          </reference>
        </references>
      </pivotArea>
    </chartFormat>
    <chartFormat chart="12" format="21" series="1">
      <pivotArea type="data" outline="0" fieldPosition="0">
        <references count="2">
          <reference field="4294967294" count="1" selected="0">
            <x v="0"/>
          </reference>
          <reference field="4" count="1" selected="0">
            <x v="1"/>
          </reference>
        </references>
      </pivotArea>
    </chartFormat>
    <chartFormat chart="12" format="22"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2" rowHeaderCaption="Severity">
  <location ref="A122:C139" firstHeaderRow="0" firstDataRow="1" firstDataCol="1" rowPageCount="2" colPageCount="1"/>
  <pivotFields count="14">
    <pivotField dataField="1" showAll="0"/>
    <pivotField showAll="0"/>
    <pivotField showAll="0"/>
    <pivotField dataField="1" showAll="0"/>
    <pivotField axis="axisRow" showAll="0">
      <items count="7">
        <item x="1"/>
        <item x="0"/>
        <item x="2"/>
        <item x="4"/>
        <item x="3"/>
        <item h="1" x="5"/>
        <item t="default"/>
      </items>
    </pivotField>
    <pivotField axis="axisPage" multipleItemSelectionAllowed="1" showAll="0" defaultSubtotal="0">
      <items count="14">
        <item x="12"/>
        <item x="5"/>
        <item x="10"/>
        <item x="11"/>
        <item x="8"/>
        <item x="0"/>
        <item x="3"/>
        <item x="4"/>
        <item x="9"/>
        <item x="2"/>
        <item x="7"/>
        <item h="1" m="1" x="13"/>
        <item x="6"/>
        <item x="1"/>
      </items>
    </pivotField>
    <pivotField axis="axisPage" multipleItemSelectionAllowed="1" showAll="0">
      <items count="10">
        <item x="0"/>
        <item h="1" x="4"/>
        <item h="1" x="3"/>
        <item h="1" x="2"/>
        <item h="1" x="1"/>
        <item h="1" m="1" x="8"/>
        <item h="1" x="6"/>
        <item h="1" m="1" x="7"/>
        <item h="1" x="5"/>
        <item t="default"/>
      </items>
    </pivotField>
    <pivotField showAll="0" defaultSubtotal="0"/>
    <pivotField showAll="0" defaultSubtotal="0"/>
    <pivotField showAll="0"/>
    <pivotField showAll="0"/>
    <pivotField showAll="0" defaultSubtotal="0"/>
    <pivotField showAll="0" defaultSubtotal="0"/>
    <pivotField axis="axisRow" showAll="0" defaultSubtotal="0">
      <items count="5">
        <item x="0"/>
        <item x="1"/>
        <item h="1" x="3"/>
        <item m="1" x="4"/>
        <item x="2"/>
      </items>
    </pivotField>
  </pivotFields>
  <rowFields count="2">
    <field x="13"/>
    <field x="4"/>
  </rowFields>
  <rowItems count="17">
    <i>
      <x/>
    </i>
    <i r="1">
      <x/>
    </i>
    <i r="1">
      <x v="1"/>
    </i>
    <i r="1">
      <x v="2"/>
    </i>
    <i r="1">
      <x v="3"/>
    </i>
    <i r="1">
      <x v="4"/>
    </i>
    <i>
      <x v="1"/>
    </i>
    <i r="1">
      <x/>
    </i>
    <i r="1">
      <x v="1"/>
    </i>
    <i r="1">
      <x v="2"/>
    </i>
    <i r="1">
      <x v="4"/>
    </i>
    <i>
      <x v="4"/>
    </i>
    <i r="1">
      <x v="1"/>
    </i>
    <i r="1">
      <x v="2"/>
    </i>
    <i r="1">
      <x v="3"/>
    </i>
    <i r="1">
      <x v="4"/>
    </i>
    <i t="grand">
      <x/>
    </i>
  </rowItems>
  <colFields count="1">
    <field x="-2"/>
  </colFields>
  <colItems count="2">
    <i>
      <x/>
    </i>
    <i i="1">
      <x v="1"/>
    </i>
  </colItems>
  <pageFields count="2">
    <pageField fld="6" hier="-1"/>
    <pageField fld="5" hier="-1"/>
  </pageFields>
  <dataFields count="2">
    <dataField name="# of s/w fixes" fld="0" subtotal="count" baseField="0" baseItem="0"/>
    <dataField name="# reported through CIDI" fld="3" subtotal="count" baseField="0" baseItem="0"/>
  </dataFields>
  <formats count="7">
    <format dxfId="12">
      <pivotArea type="all" dataOnly="0" outline="0" fieldPosition="0"/>
    </format>
    <format dxfId="11">
      <pivotArea outline="0" collapsedLevelsAreSubtotals="1" fieldPosition="0"/>
    </format>
    <format dxfId="10">
      <pivotArea field="13" type="button" dataOnly="0" labelOnly="1" outline="0" axis="axisRow" fieldPosition="0"/>
    </format>
    <format dxfId="9">
      <pivotArea dataOnly="0" labelOnly="1" fieldPosition="0">
        <references count="1">
          <reference field="13" count="2">
            <x v="0"/>
            <x v="1"/>
          </reference>
        </references>
      </pivotArea>
    </format>
    <format dxfId="8">
      <pivotArea dataOnly="0" labelOnly="1" grandRow="1" outline="0" fieldPosition="0"/>
    </format>
    <format dxfId="7">
      <pivotArea dataOnly="0" labelOnly="1" fieldPosition="0">
        <references count="2">
          <reference field="4" count="0"/>
          <reference field="13" count="1" selected="0">
            <x v="0"/>
          </reference>
        </references>
      </pivotArea>
    </format>
    <format dxfId="6">
      <pivotArea dataOnly="0" labelOnly="1" outline="0" fieldPosition="0">
        <references count="1">
          <reference field="4294967294" count="2">
            <x v="0"/>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10"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multipleFieldFilters="0" chartFormat="14" rowHeaderCaption="Severity">
  <location ref="A185:D214" firstHeaderRow="0" firstDataRow="1" firstDataCol="2" rowPageCount="5" colPageCount="1"/>
  <pivotFields count="24">
    <pivotField dataField="1" compact="0" outline="0" showAll="0"/>
    <pivotField compact="0" outline="0" showAll="0"/>
    <pivotField compact="0" outline="0" showAll="0"/>
    <pivotField compact="0" outline="0" showAll="0"/>
    <pivotField axis="axisPage" compact="0" outline="0" multipleItemSelectionAllowed="1" showAll="0" defaultSubtotal="0">
      <items count="6">
        <item x="1"/>
        <item x="0"/>
        <item h="1" x="2"/>
        <item h="1" x="4"/>
        <item h="1" x="3"/>
        <item h="1" x="5"/>
      </items>
    </pivotField>
    <pivotField axis="axisPage" compact="0" outline="0" multipleItemSelectionAllowed="1" showAll="0">
      <items count="14">
        <item x="12"/>
        <item x="5"/>
        <item x="10"/>
        <item x="11"/>
        <item h="1" x="8"/>
        <item x="0"/>
        <item x="3"/>
        <item x="4"/>
        <item x="9"/>
        <item x="2"/>
        <item h="1" x="7"/>
        <item x="6"/>
        <item x="1"/>
        <item t="default"/>
      </items>
    </pivotField>
    <pivotField axis="axisPage" compact="0" outline="0" multipleItemSelectionAllowed="1" showAll="0">
      <items count="10">
        <item x="0"/>
        <item h="1" x="4"/>
        <item h="1" x="3"/>
        <item h="1" x="2"/>
        <item h="1" x="1"/>
        <item h="1" m="1" x="8"/>
        <item h="1" x="6"/>
        <item h="1" m="1" x="7"/>
        <item h="1" x="5"/>
        <item t="default"/>
      </items>
    </pivotField>
    <pivotField compact="0" outline="0" showAll="0"/>
    <pivotField compact="0" outline="0" showAll="0"/>
    <pivotField compact="0" outline="0" showAll="0"/>
    <pivotField compact="0" outline="0" showAll="0"/>
    <pivotField axis="axisPage" compact="0" outline="0" multipleItemSelectionAllowed="1" showAll="0" defaultSubtotal="0">
      <items count="2">
        <item x="1"/>
        <item x="0"/>
      </items>
    </pivotField>
    <pivotField axis="axisPage" compact="0" outline="0" multipleItemSelectionAllowed="1" showAll="0" defaultSubtotal="0">
      <items count="2">
        <item x="1"/>
        <item x="0"/>
      </items>
    </pivotField>
    <pivotField compact="0" outline="0" showAll="0" defaultSubtotal="0"/>
    <pivotField axis="axisRow" compact="0" outline="0" showAll="0">
      <items count="14">
        <item x="5"/>
        <item x="6"/>
        <item x="7"/>
        <item x="8"/>
        <item x="11"/>
        <item x="9"/>
        <item x="10"/>
        <item x="0"/>
        <item x="1"/>
        <item x="2"/>
        <item x="3"/>
        <item x="4"/>
        <item x="12"/>
        <item t="default"/>
      </items>
    </pivotField>
    <pivotField axis="axisRow" compact="0" outline="0" showAll="0" sortType="ascending">
      <items count="6">
        <item m="1" x="4"/>
        <item x="0"/>
        <item x="1"/>
        <item x="2"/>
        <item x="3"/>
        <item t="default"/>
      </items>
    </pivotField>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5"/>
    <field x="14"/>
  </rowFields>
  <rowItems count="29">
    <i>
      <x v="1"/>
      <x/>
    </i>
    <i r="1">
      <x v="1"/>
    </i>
    <i r="1">
      <x v="3"/>
    </i>
    <i r="1">
      <x v="4"/>
    </i>
    <i r="1">
      <x v="5"/>
    </i>
    <i r="1">
      <x v="6"/>
    </i>
    <i r="1">
      <x v="7"/>
    </i>
    <i r="1">
      <x v="8"/>
    </i>
    <i r="1">
      <x v="9"/>
    </i>
    <i r="1">
      <x v="10"/>
    </i>
    <i r="1">
      <x v="11"/>
    </i>
    <i t="default">
      <x v="1"/>
    </i>
    <i>
      <x v="2"/>
      <x/>
    </i>
    <i r="1">
      <x v="1"/>
    </i>
    <i r="1">
      <x v="2"/>
    </i>
    <i r="1">
      <x v="3"/>
    </i>
    <i r="1">
      <x v="4"/>
    </i>
    <i r="1">
      <x v="5"/>
    </i>
    <i r="1">
      <x v="6"/>
    </i>
    <i r="1">
      <x v="7"/>
    </i>
    <i r="1">
      <x v="10"/>
    </i>
    <i r="1">
      <x v="11"/>
    </i>
    <i t="default">
      <x v="2"/>
    </i>
    <i>
      <x v="3"/>
      <x/>
    </i>
    <i r="1">
      <x v="1"/>
    </i>
    <i r="1">
      <x v="2"/>
    </i>
    <i r="1">
      <x v="3"/>
    </i>
    <i t="default">
      <x v="3"/>
    </i>
    <i t="grand">
      <x/>
    </i>
  </rowItems>
  <colFields count="1">
    <field x="-2"/>
  </colFields>
  <colItems count="2">
    <i>
      <x/>
    </i>
    <i i="1">
      <x v="1"/>
    </i>
  </colItems>
  <pageFields count="5">
    <pageField fld="6" hier="-1"/>
    <pageField fld="4" hier="-1"/>
    <pageField fld="5" hier="-1"/>
    <pageField fld="11" hier="-1"/>
    <pageField fld="12" hier="-1"/>
  </pageFields>
  <dataFields count="2">
    <dataField name="Average of Turnaround days" fld="16" subtotal="average" baseField="11" baseItem="3" numFmtId="1"/>
    <dataField name="Count of Issue #" fld="0" subtotal="count" baseField="0" baseItem="0"/>
  </dataFields>
  <formats count="10">
    <format dxfId="22">
      <pivotArea type="all" dataOnly="0" outline="0" fieldPosition="0"/>
    </format>
    <format dxfId="21">
      <pivotArea outline="0" collapsedLevelsAreSubtotals="1" fieldPosition="0"/>
    </format>
    <format dxfId="20">
      <pivotArea field="15" type="button" dataOnly="0" labelOnly="1" outline="0" axis="axisRow" fieldPosition="0"/>
    </format>
    <format dxfId="19">
      <pivotArea field="14" type="button" dataOnly="0" labelOnly="1" outline="0" axis="axisRow" fieldPosition="1"/>
    </format>
    <format dxfId="18">
      <pivotArea dataOnly="0" labelOnly="1" outline="0" fieldPosition="0">
        <references count="1">
          <reference field="15" count="2">
            <x v="1"/>
            <x v="2"/>
          </reference>
        </references>
      </pivotArea>
    </format>
    <format dxfId="17">
      <pivotArea dataOnly="0" labelOnly="1" outline="0" fieldPosition="0">
        <references count="1">
          <reference field="15" count="2" defaultSubtotal="1">
            <x v="1"/>
            <x v="2"/>
          </reference>
        </references>
      </pivotArea>
    </format>
    <format dxfId="16">
      <pivotArea dataOnly="0" labelOnly="1" grandRow="1" outline="0" fieldPosition="0"/>
    </format>
    <format dxfId="15">
      <pivotArea dataOnly="0" labelOnly="1" outline="0" fieldPosition="0">
        <references count="2">
          <reference field="14" count="11">
            <x v="0"/>
            <x v="1"/>
            <x v="3"/>
            <x v="4"/>
            <x v="5"/>
            <x v="6"/>
            <x v="7"/>
            <x v="8"/>
            <x v="9"/>
            <x v="10"/>
            <x v="11"/>
          </reference>
          <reference field="15" count="1" selected="0">
            <x v="1"/>
          </reference>
        </references>
      </pivotArea>
    </format>
    <format dxfId="14">
      <pivotArea dataOnly="0" labelOnly="1" outline="0" fieldPosition="0">
        <references count="2">
          <reference field="14" count="7">
            <x v="0"/>
            <x v="1"/>
            <x v="2"/>
            <x v="3"/>
            <x v="4"/>
            <x v="5"/>
            <x v="6"/>
          </reference>
          <reference field="15" count="1" selected="0">
            <x v="2"/>
          </reference>
        </references>
      </pivotArea>
    </format>
    <format dxfId="13">
      <pivotArea dataOnly="0" labelOnly="1" outline="0" fieldPosition="0">
        <references count="1">
          <reference field="4294967294" count="2">
            <x v="0"/>
            <x v="1"/>
          </reference>
        </references>
      </pivotArea>
    </format>
  </formats>
  <chartFormats count="20">
    <chartFormat chart="1" format="155" series="1">
      <pivotArea type="data" outline="0" fieldPosition="0">
        <references count="2">
          <reference field="14" count="1" selected="0">
            <x v="0"/>
          </reference>
          <reference field="15" count="1" selected="0">
            <x v="1"/>
          </reference>
        </references>
      </pivotArea>
    </chartFormat>
    <chartFormat chart="1" format="156" series="1">
      <pivotArea type="data" outline="0" fieldPosition="0">
        <references count="2">
          <reference field="14" count="1" selected="0">
            <x v="1"/>
          </reference>
          <reference field="15" count="1" selected="0">
            <x v="1"/>
          </reference>
        </references>
      </pivotArea>
    </chartFormat>
    <chartFormat chart="1" format="157" series="1">
      <pivotArea type="data" outline="0" fieldPosition="0">
        <references count="2">
          <reference field="14" count="1" selected="0">
            <x v="3"/>
          </reference>
          <reference field="15" count="1" selected="0">
            <x v="1"/>
          </reference>
        </references>
      </pivotArea>
    </chartFormat>
    <chartFormat chart="1" format="158" series="1">
      <pivotArea type="data" outline="0" fieldPosition="0">
        <references count="2">
          <reference field="14" count="1" selected="0">
            <x v="4"/>
          </reference>
          <reference field="15" count="1" selected="0">
            <x v="1"/>
          </reference>
        </references>
      </pivotArea>
    </chartFormat>
    <chartFormat chart="1" format="159" series="1">
      <pivotArea type="data" outline="0" fieldPosition="0">
        <references count="2">
          <reference field="14" count="1" selected="0">
            <x v="5"/>
          </reference>
          <reference field="15" count="1" selected="0">
            <x v="1"/>
          </reference>
        </references>
      </pivotArea>
    </chartFormat>
    <chartFormat chart="1" format="160" series="1">
      <pivotArea type="data" outline="0" fieldPosition="0">
        <references count="2">
          <reference field="14" count="1" selected="0">
            <x v="6"/>
          </reference>
          <reference field="15" count="1" selected="0">
            <x v="1"/>
          </reference>
        </references>
      </pivotArea>
    </chartFormat>
    <chartFormat chart="1" format="161" series="1">
      <pivotArea type="data" outline="0" fieldPosition="0">
        <references count="2">
          <reference field="14" count="1" selected="0">
            <x v="7"/>
          </reference>
          <reference field="15" count="1" selected="0">
            <x v="1"/>
          </reference>
        </references>
      </pivotArea>
    </chartFormat>
    <chartFormat chart="1" format="162" series="1">
      <pivotArea type="data" outline="0" fieldPosition="0">
        <references count="2">
          <reference field="14" count="1" selected="0">
            <x v="8"/>
          </reference>
          <reference field="15" count="1" selected="0">
            <x v="1"/>
          </reference>
        </references>
      </pivotArea>
    </chartFormat>
    <chartFormat chart="1" format="163" series="1">
      <pivotArea type="data" outline="0" fieldPosition="0">
        <references count="2">
          <reference field="14" count="1" selected="0">
            <x v="9"/>
          </reference>
          <reference field="15" count="1" selected="0">
            <x v="1"/>
          </reference>
        </references>
      </pivotArea>
    </chartFormat>
    <chartFormat chart="1" format="164" series="1">
      <pivotArea type="data" outline="0" fieldPosition="0">
        <references count="2">
          <reference field="14" count="1" selected="0">
            <x v="10"/>
          </reference>
          <reference field="15" count="1" selected="0">
            <x v="1"/>
          </reference>
        </references>
      </pivotArea>
    </chartFormat>
    <chartFormat chart="1" format="165" series="1">
      <pivotArea type="data" outline="0" fieldPosition="0">
        <references count="2">
          <reference field="14" count="1" selected="0">
            <x v="11"/>
          </reference>
          <reference field="15" count="1" selected="0">
            <x v="1"/>
          </reference>
        </references>
      </pivotArea>
    </chartFormat>
    <chartFormat chart="1" format="166" series="1">
      <pivotArea type="data" outline="0" fieldPosition="0">
        <references count="2">
          <reference field="14" count="1" selected="0">
            <x v="0"/>
          </reference>
          <reference field="15" count="1" selected="0">
            <x v="2"/>
          </reference>
        </references>
      </pivotArea>
    </chartFormat>
    <chartFormat chart="1" format="167" series="1">
      <pivotArea type="data" outline="0" fieldPosition="0">
        <references count="2">
          <reference field="14" count="1" selected="0">
            <x v="1"/>
          </reference>
          <reference field="15" count="1" selected="0">
            <x v="2"/>
          </reference>
        </references>
      </pivotArea>
    </chartFormat>
    <chartFormat chart="1" format="168" series="1">
      <pivotArea type="data" outline="0" fieldPosition="0">
        <references count="2">
          <reference field="14" count="1" selected="0">
            <x v="2"/>
          </reference>
          <reference field="15" count="1" selected="0">
            <x v="2"/>
          </reference>
        </references>
      </pivotArea>
    </chartFormat>
    <chartFormat chart="1" format="169" series="1">
      <pivotArea type="data" outline="0" fieldPosition="0">
        <references count="2">
          <reference field="14" count="1" selected="0">
            <x v="3"/>
          </reference>
          <reference field="15" count="1" selected="0">
            <x v="2"/>
          </reference>
        </references>
      </pivotArea>
    </chartFormat>
    <chartFormat chart="1" format="170" series="1">
      <pivotArea type="data" outline="0" fieldPosition="0">
        <references count="2">
          <reference field="14" count="1" selected="0">
            <x v="4"/>
          </reference>
          <reference field="15" count="1" selected="0">
            <x v="2"/>
          </reference>
        </references>
      </pivotArea>
    </chartFormat>
    <chartFormat chart="1" format="171" series="1">
      <pivotArea type="data" outline="0" fieldPosition="0">
        <references count="2">
          <reference field="14" count="1" selected="0">
            <x v="5"/>
          </reference>
          <reference field="15" count="1" selected="0">
            <x v="2"/>
          </reference>
        </references>
      </pivotArea>
    </chartFormat>
    <chartFormat chart="1" format="172" series="1">
      <pivotArea type="data" outline="0" fieldPosition="0">
        <references count="2">
          <reference field="14" count="1" selected="0">
            <x v="6"/>
          </reference>
          <reference field="15" count="1" selected="0">
            <x v="2"/>
          </reference>
        </references>
      </pivotArea>
    </chartFormat>
    <chartFormat chart="1" format="288" series="1">
      <pivotArea type="data" outline="0" fieldPosition="0">
        <references count="1">
          <reference field="4294967294" count="1" selected="0">
            <x v="0"/>
          </reference>
        </references>
      </pivotArea>
    </chartFormat>
    <chartFormat chart="1" format="290"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 cacheId="9" applyNumberFormats="0" applyBorderFormats="0" applyFontFormats="0" applyPatternFormats="0" applyAlignmentFormats="0" applyWidthHeightFormats="1" dataCaption="Values" updatedVersion="5" minRefreshableVersion="3" useAutoFormatting="1" fieldPrintTitles="1" itemPrintTitles="1" createdVersion="5" indent="0" outline="1" outlineData="1" multipleFieldFilters="0" chartFormat="20" rowHeaderCaption="Issue Status / Detected Year" colHeaderCaption="Issue Status">
  <location ref="A26:G31" firstHeaderRow="1" firstDataRow="2" firstDataCol="1"/>
  <pivotFields count="14">
    <pivotField dataField="1" showAll="0"/>
    <pivotField showAll="0" defaultSubtotal="0"/>
    <pivotField showAll="0"/>
    <pivotField showAll="0"/>
    <pivotField showAll="0"/>
    <pivotField showAll="0" defaultSubtotal="0"/>
    <pivotField axis="axisCol" showAll="0">
      <items count="10">
        <item x="0"/>
        <item x="2"/>
        <item h="1" x="6"/>
        <item x="4"/>
        <item x="3"/>
        <item x="1"/>
        <item m="1" x="8"/>
        <item m="1" x="7"/>
        <item h="1" x="5"/>
        <item t="default"/>
      </items>
    </pivotField>
    <pivotField showAll="0" defaultSubtotal="0"/>
    <pivotField showAll="0" defaultSubtotal="0"/>
    <pivotField showAll="0"/>
    <pivotField showAll="0"/>
    <pivotField axis="axisRow" showAll="0" sortType="descending" defaultSubtotal="0">
      <items count="5">
        <item h="1" x="3"/>
        <item x="2"/>
        <item x="1"/>
        <item x="0"/>
        <item m="1" x="4"/>
      </items>
    </pivotField>
    <pivotField showAll="0" defaultSubtotal="0"/>
    <pivotField showAll="0" sortType="descending" defaultSubtotal="0"/>
  </pivotFields>
  <rowFields count="1">
    <field x="11"/>
  </rowFields>
  <rowItems count="4">
    <i>
      <x v="1"/>
    </i>
    <i>
      <x v="2"/>
    </i>
    <i>
      <x v="3"/>
    </i>
    <i t="grand">
      <x/>
    </i>
  </rowItems>
  <colFields count="1">
    <field x="6"/>
  </colFields>
  <colItems count="6">
    <i>
      <x/>
    </i>
    <i>
      <x v="1"/>
    </i>
    <i>
      <x v="3"/>
    </i>
    <i>
      <x v="4"/>
    </i>
    <i>
      <x v="5"/>
    </i>
    <i t="grand">
      <x/>
    </i>
  </colItems>
  <dataFields count="1">
    <dataField name="Count of Issue #" fld="0" subtotal="count" baseField="0" baseItem="0"/>
  </dataFields>
  <formats count="5">
    <format dxfId="27">
      <pivotArea type="all" dataOnly="0" outline="0" fieldPosition="0"/>
    </format>
    <format dxfId="26">
      <pivotArea outline="0" collapsedLevelsAreSubtotals="1" fieldPosition="0"/>
    </format>
    <format dxfId="25">
      <pivotArea dataOnly="0" labelOnly="1" fieldPosition="0">
        <references count="1">
          <reference field="6" count="0"/>
        </references>
      </pivotArea>
    </format>
    <format dxfId="24">
      <pivotArea dataOnly="0" labelOnly="1" grandRow="1" outline="0" fieldPosition="0"/>
    </format>
    <format dxfId="23">
      <pivotArea dataOnly="0" labelOnly="1" grandCol="1" outline="0" fieldPosition="0"/>
    </format>
  </formats>
  <chartFormats count="7">
    <chartFormat chart="1" format="7"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0"/>
          </reference>
        </references>
      </pivotArea>
    </chartFormat>
    <chartFormat chart="19" format="0" series="1">
      <pivotArea type="data" outline="0" fieldPosition="0">
        <references count="2">
          <reference field="4294967294" count="1" selected="0">
            <x v="0"/>
          </reference>
          <reference field="6" count="1" selected="0">
            <x v="0"/>
          </reference>
        </references>
      </pivotArea>
    </chartFormat>
    <chartFormat chart="19" format="1" series="1">
      <pivotArea type="data" outline="0" fieldPosition="0">
        <references count="2">
          <reference field="4294967294" count="1" selected="0">
            <x v="0"/>
          </reference>
          <reference field="6" count="1" selected="0">
            <x v="1"/>
          </reference>
        </references>
      </pivotArea>
    </chartFormat>
    <chartFormat chart="19" format="2" series="1">
      <pivotArea type="data" outline="0" fieldPosition="0">
        <references count="2">
          <reference field="4294967294" count="1" selected="0">
            <x v="0"/>
          </reference>
          <reference field="6" count="1" selected="0">
            <x v="3"/>
          </reference>
        </references>
      </pivotArea>
    </chartFormat>
    <chartFormat chart="19" format="3" series="1">
      <pivotArea type="data" outline="0" fieldPosition="0">
        <references count="2">
          <reference field="4294967294" count="1" selected="0">
            <x v="0"/>
          </reference>
          <reference field="6" count="1" selected="0">
            <x v="4"/>
          </reference>
        </references>
      </pivotArea>
    </chartFormat>
    <chartFormat chart="19" format="4" series="1">
      <pivotArea type="data" outline="0" fieldPosition="0">
        <references count="2">
          <reference field="4294967294" count="1" selected="0">
            <x v="0"/>
          </reference>
          <reference field="6"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3:J44"/>
  <sheetViews>
    <sheetView tabSelected="1" workbookViewId="0">
      <selection activeCell="B47" sqref="B47"/>
    </sheetView>
  </sheetViews>
  <sheetFormatPr defaultRowHeight="12.75" x14ac:dyDescent="0.2"/>
  <cols>
    <col min="1" max="1" width="22.140625" customWidth="1"/>
    <col min="2" max="2" width="17" bestFit="1" customWidth="1"/>
    <col min="3" max="3" width="23" bestFit="1" customWidth="1"/>
    <col min="4" max="4" width="16.42578125" bestFit="1" customWidth="1"/>
    <col min="5" max="5" width="27.7109375" bestFit="1" customWidth="1"/>
    <col min="6" max="6" width="6.5703125" bestFit="1" customWidth="1"/>
    <col min="7" max="7" width="9.85546875" bestFit="1" customWidth="1"/>
    <col min="8" max="8" width="10.7109375" bestFit="1" customWidth="1"/>
    <col min="9" max="9" width="8.7109375" customWidth="1"/>
    <col min="10" max="12" width="11.7109375" bestFit="1" customWidth="1"/>
  </cols>
  <sheetData>
    <row r="33" spans="1:10" x14ac:dyDescent="0.2">
      <c r="A33" s="9" t="s">
        <v>1</v>
      </c>
      <c r="B33" t="s">
        <v>69</v>
      </c>
    </row>
    <row r="35" spans="1:10" x14ac:dyDescent="0.2">
      <c r="A35" s="9" t="s">
        <v>323</v>
      </c>
      <c r="B35" s="9" t="s">
        <v>324</v>
      </c>
    </row>
    <row r="36" spans="1:10" x14ac:dyDescent="0.2">
      <c r="A36" s="9" t="s">
        <v>356</v>
      </c>
      <c r="B36" t="s">
        <v>41</v>
      </c>
      <c r="C36" t="s">
        <v>60</v>
      </c>
      <c r="D36" t="s">
        <v>57</v>
      </c>
      <c r="E36" t="s">
        <v>65</v>
      </c>
      <c r="F36" t="s">
        <v>38</v>
      </c>
      <c r="G36" t="s">
        <v>59</v>
      </c>
      <c r="H36" t="s">
        <v>80</v>
      </c>
      <c r="I36" t="s">
        <v>19</v>
      </c>
      <c r="J36" t="s">
        <v>67</v>
      </c>
    </row>
    <row r="37" spans="1:10" x14ac:dyDescent="0.2">
      <c r="A37" s="10" t="s">
        <v>322</v>
      </c>
      <c r="B37" s="12">
        <v>7</v>
      </c>
      <c r="C37" s="12">
        <v>1</v>
      </c>
      <c r="D37" s="12">
        <v>6</v>
      </c>
      <c r="E37" s="12">
        <v>1</v>
      </c>
      <c r="F37" s="12">
        <v>2</v>
      </c>
      <c r="G37" s="12"/>
      <c r="H37" s="12">
        <v>1</v>
      </c>
      <c r="I37" s="12">
        <v>3</v>
      </c>
      <c r="J37" s="12">
        <v>21</v>
      </c>
    </row>
    <row r="38" spans="1:10" x14ac:dyDescent="0.2">
      <c r="A38" s="11" t="s">
        <v>321</v>
      </c>
      <c r="B38" s="12"/>
      <c r="C38" s="12"/>
      <c r="D38" s="12">
        <v>6</v>
      </c>
      <c r="E38" s="12">
        <v>1</v>
      </c>
      <c r="F38" s="12">
        <v>2</v>
      </c>
      <c r="G38" s="12"/>
      <c r="H38" s="12"/>
      <c r="I38" s="12">
        <v>3</v>
      </c>
      <c r="J38" s="12">
        <v>12</v>
      </c>
    </row>
    <row r="39" spans="1:10" x14ac:dyDescent="0.2">
      <c r="A39" s="11" t="s">
        <v>402</v>
      </c>
      <c r="B39" s="12">
        <v>7</v>
      </c>
      <c r="C39" s="12">
        <v>1</v>
      </c>
      <c r="D39" s="12"/>
      <c r="E39" s="12"/>
      <c r="F39" s="12"/>
      <c r="G39" s="12"/>
      <c r="H39" s="12">
        <v>1</v>
      </c>
      <c r="I39" s="12"/>
      <c r="J39" s="12">
        <v>9</v>
      </c>
    </row>
    <row r="40" spans="1:10" x14ac:dyDescent="0.2">
      <c r="A40" s="10" t="s">
        <v>403</v>
      </c>
      <c r="B40" s="12"/>
      <c r="C40" s="12">
        <v>2</v>
      </c>
      <c r="D40" s="12">
        <v>1</v>
      </c>
      <c r="E40" s="12"/>
      <c r="F40" s="12"/>
      <c r="G40" s="12"/>
      <c r="H40" s="12"/>
      <c r="I40" s="12"/>
      <c r="J40" s="12">
        <v>3</v>
      </c>
    </row>
    <row r="41" spans="1:10" x14ac:dyDescent="0.2">
      <c r="A41" s="11" t="s">
        <v>402</v>
      </c>
      <c r="B41" s="12"/>
      <c r="C41" s="12">
        <v>2</v>
      </c>
      <c r="D41" s="12">
        <v>1</v>
      </c>
      <c r="E41" s="12"/>
      <c r="F41" s="12"/>
      <c r="G41" s="12"/>
      <c r="H41" s="12"/>
      <c r="I41" s="12"/>
      <c r="J41" s="12">
        <v>3</v>
      </c>
    </row>
    <row r="42" spans="1:10" x14ac:dyDescent="0.2">
      <c r="A42" s="10" t="s">
        <v>406</v>
      </c>
      <c r="B42" s="12"/>
      <c r="C42" s="12">
        <v>1</v>
      </c>
      <c r="D42" s="12">
        <v>1</v>
      </c>
      <c r="E42" s="12"/>
      <c r="F42" s="12"/>
      <c r="G42" s="12">
        <v>1</v>
      </c>
      <c r="H42" s="12"/>
      <c r="I42" s="12"/>
      <c r="J42" s="12">
        <v>3</v>
      </c>
    </row>
    <row r="43" spans="1:10" x14ac:dyDescent="0.2">
      <c r="A43" s="11" t="s">
        <v>402</v>
      </c>
      <c r="B43" s="12"/>
      <c r="C43" s="12">
        <v>1</v>
      </c>
      <c r="D43" s="12">
        <v>1</v>
      </c>
      <c r="E43" s="12"/>
      <c r="F43" s="12"/>
      <c r="G43" s="12">
        <v>1</v>
      </c>
      <c r="H43" s="12"/>
      <c r="I43" s="12"/>
      <c r="J43" s="12">
        <v>3</v>
      </c>
    </row>
    <row r="44" spans="1:10" x14ac:dyDescent="0.2">
      <c r="A44" s="10" t="s">
        <v>67</v>
      </c>
      <c r="B44" s="12">
        <v>7</v>
      </c>
      <c r="C44" s="12">
        <v>4</v>
      </c>
      <c r="D44" s="12">
        <v>8</v>
      </c>
      <c r="E44" s="12">
        <v>1</v>
      </c>
      <c r="F44" s="12">
        <v>2</v>
      </c>
      <c r="G44" s="12">
        <v>1</v>
      </c>
      <c r="H44" s="12">
        <v>1</v>
      </c>
      <c r="I44" s="12">
        <v>3</v>
      </c>
      <c r="J44" s="12">
        <v>27</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37"/>
  <sheetViews>
    <sheetView workbookViewId="0">
      <pane ySplit="1" topLeftCell="A8" activePane="bottomLeft" state="frozen"/>
      <selection pane="bottomLeft" activeCell="G1" sqref="G1"/>
    </sheetView>
  </sheetViews>
  <sheetFormatPr defaultColWidth="23.5703125" defaultRowHeight="12.75" x14ac:dyDescent="0.2"/>
  <cols>
    <col min="1" max="1" width="21.28515625" style="3" bestFit="1" customWidth="1"/>
    <col min="2" max="2" width="15.85546875" style="3" customWidth="1"/>
    <col min="3" max="3" width="35.42578125" style="3" customWidth="1"/>
    <col min="4" max="4" width="44.5703125" style="3" customWidth="1"/>
    <col min="5" max="5" width="14.5703125" style="3" customWidth="1"/>
    <col min="6" max="6" width="18.28515625" style="3" bestFit="1" customWidth="1"/>
    <col min="7" max="7" width="21.140625" style="3" customWidth="1"/>
    <col min="8" max="8" width="16.5703125" style="3" bestFit="1" customWidth="1"/>
    <col min="9" max="16384" width="23.5703125" style="3"/>
  </cols>
  <sheetData>
    <row r="1" spans="1:9" ht="15" x14ac:dyDescent="0.2">
      <c r="A1" s="4" t="s">
        <v>46</v>
      </c>
      <c r="B1" s="4" t="s">
        <v>47</v>
      </c>
      <c r="C1" s="4" t="s">
        <v>48</v>
      </c>
      <c r="D1" s="4" t="s">
        <v>49</v>
      </c>
      <c r="E1" s="4" t="s">
        <v>1</v>
      </c>
      <c r="F1" s="4" t="s">
        <v>307</v>
      </c>
      <c r="G1" s="4" t="s">
        <v>308</v>
      </c>
      <c r="H1" s="4" t="s">
        <v>50</v>
      </c>
      <c r="I1" s="4" t="s">
        <v>18</v>
      </c>
    </row>
    <row r="2" spans="1:9" ht="25.5" hidden="1" x14ac:dyDescent="0.2">
      <c r="A2" s="5" t="s">
        <v>51</v>
      </c>
      <c r="B2" s="5" t="s">
        <v>57</v>
      </c>
      <c r="C2" s="5" t="s">
        <v>93</v>
      </c>
      <c r="D2" s="5" t="s">
        <v>91</v>
      </c>
      <c r="E2" s="6" t="s">
        <v>366</v>
      </c>
      <c r="F2" s="5" t="s">
        <v>21</v>
      </c>
      <c r="G2" s="23">
        <v>43191</v>
      </c>
      <c r="H2" s="5"/>
      <c r="I2" s="5" t="s">
        <v>92</v>
      </c>
    </row>
    <row r="3" spans="1:9" ht="38.25" hidden="1" x14ac:dyDescent="0.2">
      <c r="A3" s="5" t="s">
        <v>51</v>
      </c>
      <c r="B3" s="7" t="s">
        <v>56</v>
      </c>
      <c r="C3" s="5" t="s">
        <v>55</v>
      </c>
      <c r="D3" s="8" t="s">
        <v>32</v>
      </c>
      <c r="E3" s="6" t="s">
        <v>366</v>
      </c>
      <c r="F3" s="6" t="s">
        <v>21</v>
      </c>
      <c r="G3" s="23">
        <v>43191</v>
      </c>
      <c r="H3" s="5"/>
      <c r="I3" s="8" t="s">
        <v>33</v>
      </c>
    </row>
    <row r="4" spans="1:9" ht="25.5" hidden="1" x14ac:dyDescent="0.2">
      <c r="A4" s="5" t="s">
        <v>51</v>
      </c>
      <c r="B4" s="5" t="s">
        <v>58</v>
      </c>
      <c r="C4" s="8" t="s">
        <v>27</v>
      </c>
      <c r="D4" s="8"/>
      <c r="E4" s="6" t="s">
        <v>366</v>
      </c>
      <c r="F4" s="6" t="s">
        <v>21</v>
      </c>
      <c r="G4" s="23">
        <v>43191</v>
      </c>
      <c r="H4" s="5"/>
      <c r="I4" s="7" t="s">
        <v>43</v>
      </c>
    </row>
    <row r="5" spans="1:9" hidden="1" x14ac:dyDescent="0.2">
      <c r="A5" s="5" t="s">
        <v>51</v>
      </c>
      <c r="B5" s="5" t="s">
        <v>59</v>
      </c>
      <c r="C5" s="8" t="s">
        <v>25</v>
      </c>
      <c r="D5" s="8"/>
      <c r="E5" s="6" t="s">
        <v>366</v>
      </c>
      <c r="F5" s="6" t="s">
        <v>21</v>
      </c>
      <c r="G5" s="23">
        <v>43191</v>
      </c>
      <c r="H5" s="5"/>
      <c r="I5" s="7" t="s">
        <v>42</v>
      </c>
    </row>
    <row r="6" spans="1:9" ht="25.5" hidden="1" x14ac:dyDescent="0.2">
      <c r="A6" s="5" t="s">
        <v>51</v>
      </c>
      <c r="B6" s="5" t="s">
        <v>59</v>
      </c>
      <c r="C6" s="8" t="s">
        <v>26</v>
      </c>
      <c r="D6" s="8"/>
      <c r="E6" s="6" t="s">
        <v>366</v>
      </c>
      <c r="F6" s="6" t="s">
        <v>21</v>
      </c>
      <c r="G6" s="23">
        <v>43191</v>
      </c>
      <c r="H6" s="5"/>
      <c r="I6" s="7"/>
    </row>
    <row r="7" spans="1:9" ht="51" hidden="1" x14ac:dyDescent="0.2">
      <c r="A7" s="5" t="s">
        <v>52</v>
      </c>
      <c r="B7" s="5" t="s">
        <v>57</v>
      </c>
      <c r="C7" s="5" t="s">
        <v>62</v>
      </c>
      <c r="D7" s="6" t="s">
        <v>35</v>
      </c>
      <c r="E7" s="6" t="s">
        <v>366</v>
      </c>
      <c r="F7" s="8" t="s">
        <v>21</v>
      </c>
      <c r="G7" s="23">
        <v>43191</v>
      </c>
      <c r="H7" s="5"/>
      <c r="I7" s="8" t="s">
        <v>36</v>
      </c>
    </row>
    <row r="8" spans="1:9" ht="25.5" x14ac:dyDescent="0.2">
      <c r="A8" s="5" t="s">
        <v>51</v>
      </c>
      <c r="B8" s="5" t="s">
        <v>57</v>
      </c>
      <c r="C8" s="8" t="s">
        <v>29</v>
      </c>
      <c r="D8" s="5"/>
      <c r="E8" s="6" t="s">
        <v>69</v>
      </c>
      <c r="F8" s="6" t="s">
        <v>321</v>
      </c>
      <c r="G8" s="7" t="s">
        <v>322</v>
      </c>
      <c r="H8" s="5"/>
      <c r="I8" s="5"/>
    </row>
    <row r="9" spans="1:9" ht="38.25" x14ac:dyDescent="0.2">
      <c r="A9" s="5" t="s">
        <v>51</v>
      </c>
      <c r="B9" s="5" t="s">
        <v>57</v>
      </c>
      <c r="C9" s="5" t="s">
        <v>61</v>
      </c>
      <c r="D9" s="6" t="s">
        <v>34</v>
      </c>
      <c r="E9" s="6" t="s">
        <v>69</v>
      </c>
      <c r="F9" s="7" t="s">
        <v>321</v>
      </c>
      <c r="G9" s="7" t="s">
        <v>322</v>
      </c>
      <c r="H9" s="5"/>
      <c r="I9" s="8" t="s">
        <v>33</v>
      </c>
    </row>
    <row r="10" spans="1:9" ht="165.75" x14ac:dyDescent="0.2">
      <c r="A10" s="5" t="s">
        <v>51</v>
      </c>
      <c r="B10" s="5" t="s">
        <v>57</v>
      </c>
      <c r="C10" s="5" t="s">
        <v>85</v>
      </c>
      <c r="D10" s="5" t="s">
        <v>83</v>
      </c>
      <c r="E10" s="6" t="s">
        <v>69</v>
      </c>
      <c r="F10" s="7" t="s">
        <v>321</v>
      </c>
      <c r="G10" s="7" t="s">
        <v>322</v>
      </c>
      <c r="H10" s="5"/>
      <c r="I10" s="5" t="s">
        <v>84</v>
      </c>
    </row>
    <row r="11" spans="1:9" ht="38.25" x14ac:dyDescent="0.2">
      <c r="A11" s="5" t="s">
        <v>51</v>
      </c>
      <c r="B11" s="5" t="s">
        <v>57</v>
      </c>
      <c r="C11" s="5" t="s">
        <v>88</v>
      </c>
      <c r="D11" s="5" t="s">
        <v>86</v>
      </c>
      <c r="E11" s="6" t="s">
        <v>69</v>
      </c>
      <c r="F11" s="7" t="s">
        <v>321</v>
      </c>
      <c r="G11" s="7" t="s">
        <v>322</v>
      </c>
      <c r="H11" s="5"/>
      <c r="I11" s="5" t="s">
        <v>87</v>
      </c>
    </row>
    <row r="12" spans="1:9" ht="63.75" x14ac:dyDescent="0.2">
      <c r="A12" s="5" t="s">
        <v>51</v>
      </c>
      <c r="B12" s="5" t="s">
        <v>57</v>
      </c>
      <c r="C12" s="5" t="s">
        <v>88</v>
      </c>
      <c r="D12" s="5" t="s">
        <v>89</v>
      </c>
      <c r="E12" s="6" t="s">
        <v>69</v>
      </c>
      <c r="F12" s="5" t="s">
        <v>321</v>
      </c>
      <c r="G12" s="7" t="s">
        <v>322</v>
      </c>
      <c r="H12" s="5"/>
      <c r="I12" s="5" t="s">
        <v>90</v>
      </c>
    </row>
    <row r="13" spans="1:9" ht="63.75" hidden="1" x14ac:dyDescent="0.2">
      <c r="A13" s="5" t="s">
        <v>51</v>
      </c>
      <c r="B13" s="6" t="s">
        <v>41</v>
      </c>
      <c r="C13" s="6" t="s">
        <v>31</v>
      </c>
      <c r="D13" s="5"/>
      <c r="E13" s="6" t="s">
        <v>175</v>
      </c>
      <c r="F13" s="5"/>
      <c r="G13" s="5"/>
      <c r="H13" s="5" t="s">
        <v>148</v>
      </c>
      <c r="I13" s="7" t="s">
        <v>68</v>
      </c>
    </row>
    <row r="14" spans="1:9" ht="38.25" x14ac:dyDescent="0.2">
      <c r="A14" s="5" t="s">
        <v>51</v>
      </c>
      <c r="B14" s="1" t="s">
        <v>57</v>
      </c>
      <c r="C14" s="5" t="s">
        <v>93</v>
      </c>
      <c r="D14" s="5" t="s">
        <v>165</v>
      </c>
      <c r="E14" s="6" t="s">
        <v>69</v>
      </c>
      <c r="F14" s="5" t="s">
        <v>321</v>
      </c>
      <c r="G14" s="7" t="s">
        <v>322</v>
      </c>
      <c r="H14" s="5"/>
      <c r="I14" s="5" t="s">
        <v>166</v>
      </c>
    </row>
    <row r="15" spans="1:9" ht="114.75" x14ac:dyDescent="0.2">
      <c r="A15" s="5" t="s">
        <v>51</v>
      </c>
      <c r="B15" s="5" t="s">
        <v>65</v>
      </c>
      <c r="C15" s="5" t="s">
        <v>66</v>
      </c>
      <c r="D15" s="5" t="s">
        <v>44</v>
      </c>
      <c r="E15" s="6" t="s">
        <v>69</v>
      </c>
      <c r="F15" s="7" t="s">
        <v>321</v>
      </c>
      <c r="G15" s="7" t="s">
        <v>322</v>
      </c>
      <c r="H15" s="5"/>
      <c r="I15" s="5" t="s">
        <v>45</v>
      </c>
    </row>
    <row r="16" spans="1:9" ht="25.5" x14ac:dyDescent="0.2">
      <c r="A16" s="5" t="s">
        <v>51</v>
      </c>
      <c r="B16" s="8" t="s">
        <v>38</v>
      </c>
      <c r="C16" s="6" t="s">
        <v>37</v>
      </c>
      <c r="D16" s="5"/>
      <c r="E16" s="6" t="s">
        <v>69</v>
      </c>
      <c r="F16" s="7" t="s">
        <v>321</v>
      </c>
      <c r="G16" s="7" t="s">
        <v>322</v>
      </c>
      <c r="H16" s="5"/>
      <c r="I16" s="5"/>
    </row>
    <row r="17" spans="1:9" ht="25.5" x14ac:dyDescent="0.2">
      <c r="A17" s="5" t="s">
        <v>51</v>
      </c>
      <c r="B17" s="8" t="s">
        <v>38</v>
      </c>
      <c r="C17" s="5" t="s">
        <v>64</v>
      </c>
      <c r="D17" s="6" t="s">
        <v>63</v>
      </c>
      <c r="E17" s="6" t="s">
        <v>69</v>
      </c>
      <c r="F17" s="7" t="s">
        <v>321</v>
      </c>
      <c r="G17" s="7" t="s">
        <v>322</v>
      </c>
      <c r="H17" s="5"/>
      <c r="I17" s="5"/>
    </row>
    <row r="18" spans="1:9" ht="38.25" x14ac:dyDescent="0.2">
      <c r="A18" s="5" t="s">
        <v>51</v>
      </c>
      <c r="B18" s="6" t="s">
        <v>19</v>
      </c>
      <c r="C18" s="6" t="s">
        <v>53</v>
      </c>
      <c r="D18" s="6" t="s">
        <v>74</v>
      </c>
      <c r="E18" s="6" t="s">
        <v>69</v>
      </c>
      <c r="F18" s="7" t="s">
        <v>321</v>
      </c>
      <c r="G18" s="7" t="s">
        <v>322</v>
      </c>
      <c r="H18" s="5"/>
      <c r="I18" s="5"/>
    </row>
    <row r="19" spans="1:9" ht="63.75" hidden="1" x14ac:dyDescent="0.2">
      <c r="A19" s="5" t="s">
        <v>51</v>
      </c>
      <c r="B19" s="5" t="s">
        <v>58</v>
      </c>
      <c r="C19" s="5" t="s">
        <v>39</v>
      </c>
      <c r="D19" s="5"/>
      <c r="E19" s="5" t="s">
        <v>3</v>
      </c>
      <c r="F19" s="5"/>
      <c r="G19" s="5"/>
      <c r="H19" s="5"/>
      <c r="I19" s="5" t="s">
        <v>176</v>
      </c>
    </row>
    <row r="20" spans="1:9" ht="38.25" x14ac:dyDescent="0.2">
      <c r="A20" s="5" t="s">
        <v>51</v>
      </c>
      <c r="B20" s="6" t="s">
        <v>19</v>
      </c>
      <c r="C20" s="5" t="s">
        <v>54</v>
      </c>
      <c r="D20" s="6" t="s">
        <v>28</v>
      </c>
      <c r="E20" s="6" t="s">
        <v>69</v>
      </c>
      <c r="F20" s="7" t="s">
        <v>321</v>
      </c>
      <c r="G20" s="7" t="s">
        <v>322</v>
      </c>
      <c r="H20" s="5"/>
      <c r="I20" s="5"/>
    </row>
    <row r="21" spans="1:9" ht="89.25" x14ac:dyDescent="0.2">
      <c r="A21" s="5" t="s">
        <v>51</v>
      </c>
      <c r="B21" s="6" t="s">
        <v>19</v>
      </c>
      <c r="C21" s="5" t="s">
        <v>76</v>
      </c>
      <c r="D21" s="5" t="s">
        <v>75</v>
      </c>
      <c r="E21" s="6" t="s">
        <v>69</v>
      </c>
      <c r="F21" s="7" t="s">
        <v>321</v>
      </c>
      <c r="G21" s="7" t="s">
        <v>322</v>
      </c>
      <c r="H21" s="5"/>
      <c r="I21" s="5" t="s">
        <v>77</v>
      </c>
    </row>
    <row r="22" spans="1:9" ht="38.25" x14ac:dyDescent="0.2">
      <c r="A22" s="5" t="s">
        <v>51</v>
      </c>
      <c r="B22" s="6" t="s">
        <v>41</v>
      </c>
      <c r="C22" s="6" t="s">
        <v>20</v>
      </c>
      <c r="D22" s="6" t="s">
        <v>30</v>
      </c>
      <c r="E22" s="6" t="s">
        <v>69</v>
      </c>
      <c r="F22" s="5" t="s">
        <v>402</v>
      </c>
      <c r="G22" s="7" t="s">
        <v>322</v>
      </c>
      <c r="H22" s="5" t="s">
        <v>151</v>
      </c>
      <c r="I22" s="7" t="s">
        <v>40</v>
      </c>
    </row>
    <row r="23" spans="1:9" x14ac:dyDescent="0.2">
      <c r="A23" s="5" t="s">
        <v>51</v>
      </c>
      <c r="B23" s="6" t="s">
        <v>41</v>
      </c>
      <c r="C23" s="6" t="s">
        <v>22</v>
      </c>
      <c r="D23" s="6"/>
      <c r="E23" s="6" t="s">
        <v>69</v>
      </c>
      <c r="F23" s="5" t="s">
        <v>402</v>
      </c>
      <c r="G23" s="7" t="s">
        <v>322</v>
      </c>
      <c r="H23" s="5" t="s">
        <v>150</v>
      </c>
      <c r="I23" s="7" t="s">
        <v>40</v>
      </c>
    </row>
    <row r="24" spans="1:9" ht="114.75" x14ac:dyDescent="0.2">
      <c r="A24" s="5" t="s">
        <v>51</v>
      </c>
      <c r="B24" s="6" t="s">
        <v>41</v>
      </c>
      <c r="C24" s="6" t="s">
        <v>24</v>
      </c>
      <c r="D24" s="6" t="s">
        <v>328</v>
      </c>
      <c r="E24" s="6" t="s">
        <v>69</v>
      </c>
      <c r="F24" s="5" t="s">
        <v>402</v>
      </c>
      <c r="G24" s="7" t="s">
        <v>322</v>
      </c>
      <c r="H24" s="5" t="s">
        <v>149</v>
      </c>
      <c r="I24" s="7" t="s">
        <v>327</v>
      </c>
    </row>
    <row r="25" spans="1:9" x14ac:dyDescent="0.2">
      <c r="A25" s="5" t="s">
        <v>51</v>
      </c>
      <c r="B25" s="6" t="s">
        <v>41</v>
      </c>
      <c r="C25" s="5" t="s">
        <v>155</v>
      </c>
      <c r="D25" s="5"/>
      <c r="E25" s="6" t="s">
        <v>69</v>
      </c>
      <c r="F25" s="5" t="s">
        <v>402</v>
      </c>
      <c r="G25" s="7" t="s">
        <v>322</v>
      </c>
      <c r="H25" s="5" t="s">
        <v>149</v>
      </c>
      <c r="I25" s="5"/>
    </row>
    <row r="26" spans="1:9" ht="25.5" x14ac:dyDescent="0.2">
      <c r="A26" s="5" t="s">
        <v>51</v>
      </c>
      <c r="B26" s="6" t="s">
        <v>41</v>
      </c>
      <c r="C26" s="5" t="s">
        <v>156</v>
      </c>
      <c r="D26" s="5" t="s">
        <v>157</v>
      </c>
      <c r="E26" s="6" t="s">
        <v>69</v>
      </c>
      <c r="F26" s="5" t="s">
        <v>402</v>
      </c>
      <c r="G26" s="7" t="s">
        <v>322</v>
      </c>
      <c r="H26" s="5" t="s">
        <v>158</v>
      </c>
      <c r="I26" s="5"/>
    </row>
    <row r="27" spans="1:9" ht="178.5" hidden="1" x14ac:dyDescent="0.2">
      <c r="A27" s="5" t="s">
        <v>51</v>
      </c>
      <c r="B27" s="5" t="s">
        <v>59</v>
      </c>
      <c r="C27" s="5" t="s">
        <v>145</v>
      </c>
      <c r="D27" s="5" t="s">
        <v>146</v>
      </c>
      <c r="E27" s="6" t="s">
        <v>3</v>
      </c>
      <c r="F27" s="5"/>
      <c r="G27" s="5"/>
      <c r="H27" s="5"/>
      <c r="I27" s="5" t="s">
        <v>177</v>
      </c>
    </row>
    <row r="28" spans="1:9" x14ac:dyDescent="0.2">
      <c r="A28" s="5" t="s">
        <v>51</v>
      </c>
      <c r="B28" s="6" t="s">
        <v>41</v>
      </c>
      <c r="C28" s="5" t="s">
        <v>160</v>
      </c>
      <c r="D28" s="5"/>
      <c r="E28" s="6" t="s">
        <v>69</v>
      </c>
      <c r="F28" s="5" t="s">
        <v>402</v>
      </c>
      <c r="G28" s="7" t="s">
        <v>322</v>
      </c>
      <c r="H28" s="5" t="s">
        <v>158</v>
      </c>
      <c r="I28" s="5"/>
    </row>
    <row r="29" spans="1:9" ht="25.5" x14ac:dyDescent="0.2">
      <c r="A29" s="5" t="s">
        <v>51</v>
      </c>
      <c r="B29" s="6" t="s">
        <v>41</v>
      </c>
      <c r="C29" s="5" t="s">
        <v>159</v>
      </c>
      <c r="D29" s="5"/>
      <c r="E29" s="6" t="s">
        <v>69</v>
      </c>
      <c r="F29" s="5" t="s">
        <v>402</v>
      </c>
      <c r="G29" s="7" t="s">
        <v>322</v>
      </c>
      <c r="H29" s="5" t="s">
        <v>158</v>
      </c>
      <c r="I29" s="5"/>
    </row>
    <row r="30" spans="1:9" ht="25.5" x14ac:dyDescent="0.2">
      <c r="A30" s="5" t="s">
        <v>51</v>
      </c>
      <c r="B30" s="5" t="s">
        <v>60</v>
      </c>
      <c r="C30" s="6" t="s">
        <v>23</v>
      </c>
      <c r="D30" s="6"/>
      <c r="E30" s="6" t="s">
        <v>69</v>
      </c>
      <c r="F30" s="6" t="s">
        <v>402</v>
      </c>
      <c r="G30" s="5" t="s">
        <v>403</v>
      </c>
      <c r="H30" s="5"/>
      <c r="I30" s="5"/>
    </row>
    <row r="31" spans="1:9" ht="25.5" x14ac:dyDescent="0.2">
      <c r="A31" s="5" t="s">
        <v>51</v>
      </c>
      <c r="B31" s="5" t="s">
        <v>60</v>
      </c>
      <c r="C31" s="5" t="s">
        <v>399</v>
      </c>
      <c r="D31" s="5"/>
      <c r="E31" s="6" t="s">
        <v>69</v>
      </c>
      <c r="F31" s="6" t="s">
        <v>402</v>
      </c>
      <c r="G31" s="5" t="s">
        <v>406</v>
      </c>
      <c r="H31" s="5"/>
      <c r="I31" s="5"/>
    </row>
    <row r="32" spans="1:9" ht="25.5" x14ac:dyDescent="0.2">
      <c r="A32" s="5" t="s">
        <v>51</v>
      </c>
      <c r="B32" s="5" t="s">
        <v>60</v>
      </c>
      <c r="C32" s="5" t="s">
        <v>400</v>
      </c>
      <c r="D32" s="5"/>
      <c r="E32" s="6" t="s">
        <v>69</v>
      </c>
      <c r="F32" s="6" t="s">
        <v>402</v>
      </c>
      <c r="G32" s="5" t="s">
        <v>403</v>
      </c>
      <c r="H32" s="5"/>
      <c r="I32" s="5"/>
    </row>
    <row r="33" spans="1:9" ht="25.5" x14ac:dyDescent="0.2">
      <c r="A33" s="5" t="s">
        <v>51</v>
      </c>
      <c r="B33" s="5" t="s">
        <v>60</v>
      </c>
      <c r="C33" s="5" t="s">
        <v>401</v>
      </c>
      <c r="D33" s="5"/>
      <c r="E33" s="6" t="s">
        <v>69</v>
      </c>
      <c r="F33" s="6" t="s">
        <v>402</v>
      </c>
      <c r="G33" s="5" t="s">
        <v>322</v>
      </c>
      <c r="H33" s="5"/>
      <c r="I33" s="5"/>
    </row>
    <row r="34" spans="1:9" ht="25.5" x14ac:dyDescent="0.2">
      <c r="A34" s="5" t="s">
        <v>51</v>
      </c>
      <c r="B34" s="5" t="s">
        <v>57</v>
      </c>
      <c r="C34" s="5" t="s">
        <v>395</v>
      </c>
      <c r="D34" s="5" t="s">
        <v>396</v>
      </c>
      <c r="E34" s="6" t="s">
        <v>69</v>
      </c>
      <c r="F34" s="6" t="s">
        <v>402</v>
      </c>
      <c r="G34" s="5" t="s">
        <v>403</v>
      </c>
      <c r="H34" s="5"/>
      <c r="I34" s="5"/>
    </row>
    <row r="35" spans="1:9" ht="25.5" x14ac:dyDescent="0.2">
      <c r="A35" s="5" t="s">
        <v>51</v>
      </c>
      <c r="B35" s="5" t="s">
        <v>57</v>
      </c>
      <c r="C35" s="5" t="s">
        <v>404</v>
      </c>
      <c r="D35" s="5" t="s">
        <v>405</v>
      </c>
      <c r="E35" s="5" t="s">
        <v>69</v>
      </c>
      <c r="F35" s="6" t="s">
        <v>402</v>
      </c>
      <c r="G35" s="5" t="s">
        <v>406</v>
      </c>
      <c r="H35" s="5"/>
      <c r="I35" s="5"/>
    </row>
    <row r="36" spans="1:9" ht="25.5" x14ac:dyDescent="0.2">
      <c r="A36" s="5" t="s">
        <v>51</v>
      </c>
      <c r="B36" s="5" t="s">
        <v>59</v>
      </c>
      <c r="C36" s="6" t="s">
        <v>398</v>
      </c>
      <c r="D36" s="6" t="s">
        <v>397</v>
      </c>
      <c r="E36" s="6" t="s">
        <v>69</v>
      </c>
      <c r="F36" s="6" t="s">
        <v>402</v>
      </c>
      <c r="G36" s="5" t="s">
        <v>406</v>
      </c>
      <c r="H36" s="5"/>
      <c r="I36" s="5"/>
    </row>
    <row r="37" spans="1:9" ht="25.5" x14ac:dyDescent="0.2">
      <c r="A37" s="5" t="s">
        <v>51</v>
      </c>
      <c r="B37" s="6" t="s">
        <v>80</v>
      </c>
      <c r="C37" s="5" t="s">
        <v>81</v>
      </c>
      <c r="D37" s="5" t="s">
        <v>164</v>
      </c>
      <c r="E37" s="6" t="s">
        <v>69</v>
      </c>
      <c r="F37" s="6" t="s">
        <v>402</v>
      </c>
      <c r="G37" s="5" t="s">
        <v>322</v>
      </c>
      <c r="H37" s="5"/>
      <c r="I37" s="5" t="s">
        <v>82</v>
      </c>
    </row>
  </sheetData>
  <autoFilter ref="A1:I36">
    <filterColumn colId="4">
      <filters>
        <filter val="Open"/>
      </filters>
    </filterColumn>
    <sortState ref="A8:I36">
      <sortCondition ref="E2:E36"/>
      <sortCondition ref="F2:F36"/>
      <sortCondition ref="B2:B36"/>
    </sortState>
  </autoFilter>
  <sortState ref="A8:I37">
    <sortCondition ref="F2:F37"/>
    <sortCondition ref="B2:B37"/>
    <sortCondition ref="E2:E3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58"/>
  <sheetViews>
    <sheetView topLeftCell="A133" zoomScale="80" zoomScaleNormal="80" workbookViewId="0">
      <selection activeCell="E180" sqref="E180"/>
    </sheetView>
  </sheetViews>
  <sheetFormatPr defaultRowHeight="15" x14ac:dyDescent="0.2"/>
  <cols>
    <col min="1" max="1" width="56.28515625" style="26" customWidth="1"/>
    <col min="2" max="2" width="36.28515625" style="26" customWidth="1"/>
    <col min="3" max="3" width="34.28515625" style="26" customWidth="1"/>
    <col min="4" max="5" width="19.42578125" style="26" customWidth="1"/>
    <col min="6" max="6" width="19.140625" style="26" customWidth="1"/>
    <col min="7" max="7" width="14.85546875" style="26" customWidth="1"/>
    <col min="8" max="10" width="6.42578125" style="26" customWidth="1"/>
    <col min="11" max="11" width="8.7109375" style="26" customWidth="1"/>
    <col min="12" max="12" width="14.85546875" style="26" customWidth="1"/>
    <col min="13" max="13" width="19.5703125" style="26" customWidth="1"/>
    <col min="14" max="14" width="19.85546875" style="26" customWidth="1"/>
    <col min="15" max="15" width="12.42578125" style="26" customWidth="1"/>
    <col min="16" max="16" width="12.28515625" style="26" customWidth="1"/>
    <col min="17" max="17" width="24.140625" style="26" customWidth="1"/>
    <col min="18" max="18" width="16.42578125" style="26" customWidth="1"/>
    <col min="19" max="19" width="24.140625" style="26" customWidth="1"/>
    <col min="20" max="20" width="17" style="26" customWidth="1"/>
    <col min="21" max="21" width="24.140625" style="26" customWidth="1"/>
    <col min="22" max="22" width="15" style="26" customWidth="1"/>
    <col min="23" max="23" width="12.42578125" style="26" customWidth="1"/>
    <col min="24" max="47" width="3.42578125" style="26" customWidth="1"/>
    <col min="48" max="53" width="4.42578125" style="26" customWidth="1"/>
    <col min="54" max="54" width="4" style="26" customWidth="1"/>
    <col min="55" max="55" width="3" style="26" customWidth="1"/>
    <col min="56" max="56" width="4" style="26" customWidth="1"/>
    <col min="57" max="57" width="3" style="26" customWidth="1"/>
    <col min="58" max="58" width="4" style="26" customWidth="1"/>
    <col min="59" max="59" width="11.7109375" style="26" bestFit="1" customWidth="1"/>
    <col min="60" max="16384" width="9.140625" style="26"/>
  </cols>
  <sheetData>
    <row r="2" spans="1:1" ht="18" x14ac:dyDescent="0.25">
      <c r="A2" s="25" t="s">
        <v>325</v>
      </c>
    </row>
    <row r="25" spans="1:12" ht="15.75" x14ac:dyDescent="0.25">
      <c r="A25" s="27" t="s">
        <v>73</v>
      </c>
      <c r="B25" s="28"/>
    </row>
    <row r="26" spans="1:12" x14ac:dyDescent="0.2">
      <c r="A26" s="29" t="s">
        <v>317</v>
      </c>
      <c r="B26" s="29" t="s">
        <v>390</v>
      </c>
      <c r="H26"/>
      <c r="I26"/>
      <c r="J26"/>
      <c r="K26"/>
      <c r="L26"/>
    </row>
    <row r="27" spans="1:12" x14ac:dyDescent="0.2">
      <c r="A27" s="29" t="s">
        <v>389</v>
      </c>
      <c r="B27" s="26" t="s">
        <v>3</v>
      </c>
      <c r="C27" s="26" t="s">
        <v>69</v>
      </c>
      <c r="D27" s="26" t="s">
        <v>192</v>
      </c>
      <c r="E27" s="26" t="s">
        <v>193</v>
      </c>
      <c r="F27" s="26" t="s">
        <v>191</v>
      </c>
      <c r="G27" s="26" t="s">
        <v>67</v>
      </c>
      <c r="H27"/>
      <c r="I27"/>
      <c r="J27"/>
      <c r="K27"/>
      <c r="L27"/>
    </row>
    <row r="28" spans="1:12" x14ac:dyDescent="0.2">
      <c r="A28" s="30">
        <v>2018</v>
      </c>
      <c r="B28" s="31">
        <v>15</v>
      </c>
      <c r="C28" s="31">
        <v>7</v>
      </c>
      <c r="D28" s="31"/>
      <c r="E28" s="31"/>
      <c r="F28" s="31"/>
      <c r="G28" s="31">
        <v>22</v>
      </c>
      <c r="H28"/>
      <c r="I28"/>
      <c r="J28"/>
      <c r="K28"/>
      <c r="L28"/>
    </row>
    <row r="29" spans="1:12" x14ac:dyDescent="0.2">
      <c r="A29" s="30">
        <v>2017</v>
      </c>
      <c r="B29" s="31">
        <v>52</v>
      </c>
      <c r="C29" s="31">
        <v>8</v>
      </c>
      <c r="D29" s="31">
        <v>1</v>
      </c>
      <c r="E29" s="31">
        <v>8</v>
      </c>
      <c r="F29" s="31"/>
      <c r="G29" s="31">
        <v>69</v>
      </c>
      <c r="H29"/>
      <c r="I29"/>
      <c r="J29"/>
      <c r="K29"/>
      <c r="L29"/>
    </row>
    <row r="30" spans="1:12" x14ac:dyDescent="0.2">
      <c r="A30" s="30">
        <v>2016</v>
      </c>
      <c r="B30" s="31">
        <v>105</v>
      </c>
      <c r="C30" s="31">
        <v>1</v>
      </c>
      <c r="D30" s="31"/>
      <c r="E30" s="31">
        <v>8</v>
      </c>
      <c r="F30" s="31">
        <v>18</v>
      </c>
      <c r="G30" s="31">
        <v>132</v>
      </c>
      <c r="H30"/>
      <c r="I30"/>
      <c r="J30"/>
      <c r="K30"/>
      <c r="L30"/>
    </row>
    <row r="31" spans="1:12" x14ac:dyDescent="0.2">
      <c r="A31" s="30" t="s">
        <v>67</v>
      </c>
      <c r="B31" s="31">
        <v>172</v>
      </c>
      <c r="C31" s="31">
        <v>16</v>
      </c>
      <c r="D31" s="31">
        <v>1</v>
      </c>
      <c r="E31" s="31">
        <v>16</v>
      </c>
      <c r="F31" s="31">
        <v>18</v>
      </c>
      <c r="G31" s="31">
        <v>223</v>
      </c>
      <c r="H31"/>
      <c r="I31"/>
      <c r="J31"/>
      <c r="K31"/>
      <c r="L31"/>
    </row>
    <row r="32" spans="1:12" x14ac:dyDescent="0.2">
      <c r="A32"/>
      <c r="B32"/>
      <c r="C32"/>
      <c r="D32"/>
      <c r="E32"/>
      <c r="F32"/>
      <c r="G32"/>
      <c r="H32"/>
      <c r="I32"/>
      <c r="J32"/>
      <c r="K32"/>
      <c r="L32"/>
    </row>
    <row r="33" spans="1:12" x14ac:dyDescent="0.2">
      <c r="A33"/>
      <c r="B33"/>
      <c r="C33"/>
      <c r="D33"/>
      <c r="E33"/>
      <c r="F33"/>
      <c r="G33"/>
      <c r="H33"/>
      <c r="I33"/>
      <c r="J33"/>
      <c r="K33"/>
      <c r="L33"/>
    </row>
    <row r="34" spans="1:12" x14ac:dyDescent="0.2">
      <c r="A34"/>
      <c r="B34"/>
      <c r="C34"/>
      <c r="D34"/>
      <c r="E34"/>
      <c r="F34"/>
      <c r="G34"/>
      <c r="H34"/>
      <c r="I34"/>
      <c r="J34"/>
      <c r="K34"/>
      <c r="L34"/>
    </row>
    <row r="35" spans="1:12" x14ac:dyDescent="0.2">
      <c r="A35"/>
      <c r="B35"/>
      <c r="C35"/>
      <c r="D35"/>
      <c r="E35"/>
      <c r="F35"/>
      <c r="G35"/>
      <c r="H35"/>
      <c r="I35"/>
      <c r="J35"/>
      <c r="K35"/>
    </row>
    <row r="36" spans="1:12" x14ac:dyDescent="0.2">
      <c r="A36"/>
      <c r="B36"/>
      <c r="C36"/>
      <c r="D36"/>
      <c r="E36"/>
      <c r="F36"/>
      <c r="G36"/>
    </row>
    <row r="37" spans="1:12" x14ac:dyDescent="0.2">
      <c r="A37"/>
      <c r="B37"/>
      <c r="C37"/>
      <c r="D37"/>
      <c r="E37"/>
      <c r="F37"/>
      <c r="G37"/>
    </row>
    <row r="38" spans="1:12" x14ac:dyDescent="0.2">
      <c r="A38"/>
      <c r="B38"/>
      <c r="C38"/>
      <c r="D38"/>
      <c r="E38"/>
      <c r="F38"/>
      <c r="G38"/>
    </row>
    <row r="39" spans="1:12" x14ac:dyDescent="0.2">
      <c r="A39"/>
      <c r="B39"/>
      <c r="C39"/>
      <c r="D39"/>
      <c r="E39"/>
      <c r="F39"/>
      <c r="G39"/>
    </row>
    <row r="40" spans="1:12" x14ac:dyDescent="0.2">
      <c r="A40"/>
      <c r="B40"/>
      <c r="C40"/>
      <c r="D40"/>
      <c r="E40"/>
      <c r="F40"/>
      <c r="G40"/>
    </row>
    <row r="41" spans="1:12" x14ac:dyDescent="0.2">
      <c r="A41"/>
      <c r="B41"/>
      <c r="C41"/>
      <c r="D41"/>
      <c r="E41"/>
      <c r="F41"/>
      <c r="G41"/>
    </row>
    <row r="42" spans="1:12" x14ac:dyDescent="0.2">
      <c r="A42"/>
      <c r="B42"/>
      <c r="C42"/>
      <c r="D42"/>
      <c r="E42"/>
      <c r="F42"/>
      <c r="G42"/>
    </row>
    <row r="43" spans="1:12" x14ac:dyDescent="0.2">
      <c r="A43" s="30"/>
      <c r="B43" s="31"/>
    </row>
    <row r="44" spans="1:12" x14ac:dyDescent="0.2">
      <c r="A44" s="30"/>
      <c r="B44" s="31"/>
    </row>
    <row r="45" spans="1:12" x14ac:dyDescent="0.2">
      <c r="A45" s="30"/>
      <c r="B45" s="31"/>
    </row>
    <row r="46" spans="1:12" x14ac:dyDescent="0.2">
      <c r="A46" s="30"/>
      <c r="B46" s="31"/>
    </row>
    <row r="47" spans="1:12" x14ac:dyDescent="0.2">
      <c r="A47" s="30"/>
      <c r="B47" s="31"/>
    </row>
    <row r="67" spans="1:8" x14ac:dyDescent="0.2">
      <c r="A67" s="30"/>
      <c r="B67" s="31"/>
    </row>
    <row r="68" spans="1:8" x14ac:dyDescent="0.2">
      <c r="A68" s="30"/>
      <c r="B68" s="31"/>
    </row>
    <row r="71" spans="1:8" x14ac:dyDescent="0.2">
      <c r="A71" s="29" t="s">
        <v>180</v>
      </c>
      <c r="B71" s="26" t="s">
        <v>379</v>
      </c>
    </row>
    <row r="72" spans="1:8" x14ac:dyDescent="0.2">
      <c r="A72" s="29" t="s">
        <v>1</v>
      </c>
      <c r="B72" s="26" t="s">
        <v>3</v>
      </c>
    </row>
    <row r="73" spans="1:8" ht="15.75" x14ac:dyDescent="0.25">
      <c r="A73" s="27" t="s">
        <v>71</v>
      </c>
      <c r="B73" s="28"/>
      <c r="C73" s="28"/>
      <c r="D73" s="28"/>
      <c r="E73" s="28"/>
      <c r="F73" s="28"/>
      <c r="G73" s="28"/>
    </row>
    <row r="74" spans="1:8" x14ac:dyDescent="0.2">
      <c r="A74" s="29" t="s">
        <v>72</v>
      </c>
      <c r="B74" s="29" t="s">
        <v>70</v>
      </c>
      <c r="H74"/>
    </row>
    <row r="75" spans="1:8" x14ac:dyDescent="0.2">
      <c r="A75" s="29" t="s">
        <v>0</v>
      </c>
      <c r="B75" s="26" t="s">
        <v>6</v>
      </c>
      <c r="C75" s="26" t="s">
        <v>2</v>
      </c>
      <c r="D75" s="26" t="s">
        <v>7</v>
      </c>
      <c r="E75" s="26" t="s">
        <v>8</v>
      </c>
      <c r="F75" s="26" t="s">
        <v>9</v>
      </c>
      <c r="G75" s="26" t="s">
        <v>67</v>
      </c>
      <c r="H75"/>
    </row>
    <row r="76" spans="1:8" x14ac:dyDescent="0.2">
      <c r="A76" s="30">
        <v>2016</v>
      </c>
      <c r="B76" s="31">
        <v>5</v>
      </c>
      <c r="C76" s="31">
        <v>57</v>
      </c>
      <c r="D76" s="31">
        <v>14</v>
      </c>
      <c r="E76" s="31">
        <v>3</v>
      </c>
      <c r="F76" s="31">
        <v>3</v>
      </c>
      <c r="G76" s="31">
        <v>82</v>
      </c>
      <c r="H76"/>
    </row>
    <row r="77" spans="1:8" x14ac:dyDescent="0.2">
      <c r="A77" s="30">
        <v>2017</v>
      </c>
      <c r="B77" s="31">
        <v>1</v>
      </c>
      <c r="C77" s="31">
        <v>40</v>
      </c>
      <c r="D77" s="31">
        <v>12</v>
      </c>
      <c r="E77" s="31"/>
      <c r="F77" s="31">
        <v>6</v>
      </c>
      <c r="G77" s="31">
        <v>59</v>
      </c>
      <c r="H77"/>
    </row>
    <row r="78" spans="1:8" x14ac:dyDescent="0.2">
      <c r="A78" s="30">
        <v>2018</v>
      </c>
      <c r="B78" s="31"/>
      <c r="C78" s="31">
        <v>11</v>
      </c>
      <c r="D78" s="31">
        <v>3</v>
      </c>
      <c r="E78" s="31">
        <v>1</v>
      </c>
      <c r="F78" s="31">
        <v>5</v>
      </c>
      <c r="G78" s="31">
        <v>20</v>
      </c>
      <c r="H78"/>
    </row>
    <row r="79" spans="1:8" x14ac:dyDescent="0.2">
      <c r="A79" s="30" t="s">
        <v>67</v>
      </c>
      <c r="B79" s="31">
        <v>6</v>
      </c>
      <c r="C79" s="31">
        <v>108</v>
      </c>
      <c r="D79" s="31">
        <v>29</v>
      </c>
      <c r="E79" s="31">
        <v>4</v>
      </c>
      <c r="F79" s="31">
        <v>14</v>
      </c>
      <c r="G79" s="31">
        <v>161</v>
      </c>
      <c r="H79"/>
    </row>
    <row r="80" spans="1:8" x14ac:dyDescent="0.2">
      <c r="A80"/>
      <c r="B80"/>
      <c r="C80"/>
      <c r="D80"/>
      <c r="E80"/>
      <c r="F80"/>
      <c r="G80"/>
      <c r="H80"/>
    </row>
    <row r="81" spans="1:16" x14ac:dyDescent="0.2">
      <c r="A81"/>
      <c r="B81"/>
      <c r="C81"/>
      <c r="D81"/>
      <c r="E81"/>
      <c r="F81"/>
      <c r="G81"/>
      <c r="H81"/>
    </row>
    <row r="82" spans="1:16" x14ac:dyDescent="0.2">
      <c r="A82"/>
      <c r="B82"/>
      <c r="C82"/>
      <c r="D82"/>
      <c r="E82"/>
      <c r="F82"/>
      <c r="G82"/>
      <c r="H82"/>
    </row>
    <row r="83" spans="1:16" x14ac:dyDescent="0.2">
      <c r="A83"/>
      <c r="B83"/>
      <c r="C83"/>
      <c r="D83"/>
      <c r="E83"/>
      <c r="F83"/>
      <c r="G83"/>
      <c r="H83"/>
    </row>
    <row r="84" spans="1:16" x14ac:dyDescent="0.2">
      <c r="A84" s="30"/>
      <c r="B84" s="31"/>
      <c r="C84" s="31"/>
      <c r="D84" s="31"/>
      <c r="E84" s="31"/>
      <c r="F84" s="31"/>
      <c r="G84" s="31"/>
      <c r="H84" s="31"/>
    </row>
    <row r="85" spans="1:16" x14ac:dyDescent="0.2">
      <c r="A85"/>
      <c r="B85"/>
      <c r="C85"/>
      <c r="D85"/>
      <c r="E85"/>
      <c r="F85"/>
      <c r="G85"/>
      <c r="H85"/>
    </row>
    <row r="86" spans="1:16" x14ac:dyDescent="0.2">
      <c r="A86"/>
      <c r="B86"/>
      <c r="C86"/>
      <c r="D86"/>
      <c r="E86"/>
      <c r="F86"/>
      <c r="G86"/>
      <c r="H86"/>
    </row>
    <row r="87" spans="1:16" ht="18" x14ac:dyDescent="0.25">
      <c r="A87" s="25" t="s">
        <v>326</v>
      </c>
    </row>
    <row r="96" spans="1:16" x14ac:dyDescent="0.2">
      <c r="M96" s="31"/>
      <c r="N96" s="31"/>
      <c r="O96" s="31"/>
      <c r="P96" s="31"/>
    </row>
    <row r="97" spans="9:16" x14ac:dyDescent="0.2">
      <c r="M97" s="31"/>
      <c r="N97" s="31"/>
      <c r="O97" s="31"/>
      <c r="P97" s="31"/>
    </row>
    <row r="98" spans="9:16" x14ac:dyDescent="0.2">
      <c r="M98" s="31"/>
      <c r="N98" s="31"/>
      <c r="O98" s="31"/>
      <c r="P98" s="31"/>
    </row>
    <row r="99" spans="9:16" x14ac:dyDescent="0.2">
      <c r="M99" s="31"/>
      <c r="N99" s="31"/>
      <c r="O99" s="31"/>
      <c r="P99" s="31"/>
    </row>
    <row r="100" spans="9:16" x14ac:dyDescent="0.2">
      <c r="M100" s="31"/>
      <c r="N100" s="31"/>
      <c r="O100" s="31"/>
      <c r="P100" s="31"/>
    </row>
    <row r="101" spans="9:16" x14ac:dyDescent="0.2">
      <c r="M101" s="31"/>
      <c r="N101" s="31"/>
      <c r="O101" s="31"/>
      <c r="P101" s="31"/>
    </row>
    <row r="102" spans="9:16" x14ac:dyDescent="0.2">
      <c r="M102" s="31"/>
      <c r="N102" s="31"/>
      <c r="O102" s="31"/>
      <c r="P102" s="31"/>
    </row>
    <row r="103" spans="9:16" x14ac:dyDescent="0.2">
      <c r="I103" s="31"/>
      <c r="J103" s="31"/>
      <c r="K103" s="31"/>
      <c r="L103" s="31"/>
      <c r="M103" s="31"/>
      <c r="N103" s="31"/>
      <c r="O103" s="31"/>
      <c r="P103" s="31"/>
    </row>
    <row r="104" spans="9:16" x14ac:dyDescent="0.2">
      <c r="I104" s="31"/>
      <c r="J104" s="31"/>
      <c r="K104" s="31"/>
      <c r="L104" s="31"/>
      <c r="M104" s="31"/>
      <c r="N104" s="31"/>
      <c r="O104" s="31"/>
      <c r="P104" s="31"/>
    </row>
    <row r="105" spans="9:16" x14ac:dyDescent="0.2">
      <c r="I105" s="31"/>
      <c r="J105" s="31"/>
      <c r="K105" s="31"/>
      <c r="L105" s="31"/>
      <c r="M105" s="31"/>
      <c r="N105" s="31"/>
      <c r="O105" s="31"/>
      <c r="P105" s="31"/>
    </row>
    <row r="106" spans="9:16" x14ac:dyDescent="0.2">
      <c r="I106" s="31"/>
      <c r="J106" s="31"/>
      <c r="K106" s="31"/>
      <c r="L106" s="31"/>
      <c r="M106" s="31"/>
      <c r="N106" s="31"/>
      <c r="O106" s="31"/>
      <c r="P106" s="31"/>
    </row>
    <row r="107" spans="9:16" x14ac:dyDescent="0.2">
      <c r="I107" s="31"/>
      <c r="J107" s="31"/>
      <c r="K107" s="31"/>
      <c r="L107" s="31"/>
      <c r="M107" s="31"/>
      <c r="N107" s="31"/>
      <c r="O107" s="31"/>
      <c r="P107" s="31"/>
    </row>
    <row r="108" spans="9:16" x14ac:dyDescent="0.2">
      <c r="I108" s="31"/>
      <c r="J108" s="31"/>
      <c r="K108" s="31"/>
      <c r="L108" s="31"/>
      <c r="M108" s="31"/>
      <c r="N108" s="31"/>
      <c r="O108" s="31"/>
      <c r="P108" s="31"/>
    </row>
    <row r="119" spans="1:3" x14ac:dyDescent="0.2">
      <c r="A119" s="29" t="s">
        <v>1</v>
      </c>
      <c r="B119" s="26" t="s">
        <v>3</v>
      </c>
    </row>
    <row r="120" spans="1:3" x14ac:dyDescent="0.2">
      <c r="A120" s="29" t="s">
        <v>180</v>
      </c>
      <c r="B120" s="26" t="s">
        <v>379</v>
      </c>
    </row>
    <row r="122" spans="1:3" x14ac:dyDescent="0.2">
      <c r="A122" s="29" t="s">
        <v>0</v>
      </c>
      <c r="B122" s="26" t="s">
        <v>173</v>
      </c>
      <c r="C122" s="26" t="s">
        <v>174</v>
      </c>
    </row>
    <row r="123" spans="1:3" x14ac:dyDescent="0.2">
      <c r="A123" s="30">
        <v>2016</v>
      </c>
      <c r="B123" s="31"/>
      <c r="C123" s="31"/>
    </row>
    <row r="124" spans="1:3" x14ac:dyDescent="0.2">
      <c r="A124" s="32" t="s">
        <v>6</v>
      </c>
      <c r="B124" s="31">
        <v>5</v>
      </c>
      <c r="C124" s="31">
        <v>2</v>
      </c>
    </row>
    <row r="125" spans="1:3" x14ac:dyDescent="0.2">
      <c r="A125" s="32" t="s">
        <v>2</v>
      </c>
      <c r="B125" s="31">
        <v>57</v>
      </c>
      <c r="C125" s="31">
        <v>19</v>
      </c>
    </row>
    <row r="126" spans="1:3" x14ac:dyDescent="0.2">
      <c r="A126" s="32" t="s">
        <v>7</v>
      </c>
      <c r="B126" s="31">
        <v>14</v>
      </c>
      <c r="C126" s="31">
        <v>2</v>
      </c>
    </row>
    <row r="127" spans="1:3" x14ac:dyDescent="0.2">
      <c r="A127" s="32" t="s">
        <v>8</v>
      </c>
      <c r="B127" s="31">
        <v>3</v>
      </c>
      <c r="C127" s="31">
        <v>1</v>
      </c>
    </row>
    <row r="128" spans="1:3" x14ac:dyDescent="0.2">
      <c r="A128" s="32" t="s">
        <v>9</v>
      </c>
      <c r="B128" s="31">
        <v>3</v>
      </c>
      <c r="C128" s="31">
        <v>2</v>
      </c>
    </row>
    <row r="129" spans="1:3" x14ac:dyDescent="0.2">
      <c r="A129" s="30">
        <v>2017</v>
      </c>
      <c r="B129" s="31"/>
      <c r="C129" s="31"/>
    </row>
    <row r="130" spans="1:3" x14ac:dyDescent="0.2">
      <c r="A130" s="32" t="s">
        <v>6</v>
      </c>
      <c r="B130" s="31">
        <v>1</v>
      </c>
      <c r="C130" s="31">
        <v>1</v>
      </c>
    </row>
    <row r="131" spans="1:3" x14ac:dyDescent="0.2">
      <c r="A131" s="32" t="s">
        <v>2</v>
      </c>
      <c r="B131" s="31">
        <v>40</v>
      </c>
      <c r="C131" s="31">
        <v>10</v>
      </c>
    </row>
    <row r="132" spans="1:3" x14ac:dyDescent="0.2">
      <c r="A132" s="32" t="s">
        <v>7</v>
      </c>
      <c r="B132" s="31">
        <v>12</v>
      </c>
      <c r="C132" s="31">
        <v>4</v>
      </c>
    </row>
    <row r="133" spans="1:3" x14ac:dyDescent="0.2">
      <c r="A133" s="32" t="s">
        <v>9</v>
      </c>
      <c r="B133" s="31">
        <v>6</v>
      </c>
      <c r="C133" s="31">
        <v>2</v>
      </c>
    </row>
    <row r="134" spans="1:3" x14ac:dyDescent="0.2">
      <c r="A134" s="30">
        <v>2018</v>
      </c>
      <c r="B134" s="31"/>
      <c r="C134" s="31"/>
    </row>
    <row r="135" spans="1:3" x14ac:dyDescent="0.2">
      <c r="A135" s="32" t="s">
        <v>2</v>
      </c>
      <c r="B135" s="31">
        <v>11</v>
      </c>
      <c r="C135" s="31">
        <v>2</v>
      </c>
    </row>
    <row r="136" spans="1:3" x14ac:dyDescent="0.2">
      <c r="A136" s="32" t="s">
        <v>7</v>
      </c>
      <c r="B136" s="31">
        <v>3</v>
      </c>
      <c r="C136" s="31"/>
    </row>
    <row r="137" spans="1:3" x14ac:dyDescent="0.2">
      <c r="A137" s="32" t="s">
        <v>8</v>
      </c>
      <c r="B137" s="31">
        <v>1</v>
      </c>
      <c r="C137" s="31">
        <v>1</v>
      </c>
    </row>
    <row r="138" spans="1:3" x14ac:dyDescent="0.2">
      <c r="A138" s="32" t="s">
        <v>9</v>
      </c>
      <c r="B138" s="31">
        <v>5</v>
      </c>
      <c r="C138" s="31"/>
    </row>
    <row r="139" spans="1:3" x14ac:dyDescent="0.2">
      <c r="A139" s="30" t="s">
        <v>67</v>
      </c>
      <c r="B139" s="31">
        <v>161</v>
      </c>
      <c r="C139" s="31">
        <v>46</v>
      </c>
    </row>
    <row r="140" spans="1:3" x14ac:dyDescent="0.2">
      <c r="A140"/>
      <c r="B140"/>
      <c r="C140"/>
    </row>
    <row r="141" spans="1:3" x14ac:dyDescent="0.2">
      <c r="A141"/>
      <c r="B141"/>
      <c r="C141"/>
    </row>
    <row r="142" spans="1:3" x14ac:dyDescent="0.2">
      <c r="A142"/>
      <c r="B142"/>
      <c r="C142"/>
    </row>
    <row r="143" spans="1:3" x14ac:dyDescent="0.2">
      <c r="A143"/>
      <c r="B143"/>
      <c r="C143"/>
    </row>
    <row r="144" spans="1:3" x14ac:dyDescent="0.2">
      <c r="A144"/>
      <c r="B144"/>
      <c r="C144"/>
    </row>
    <row r="145" spans="1:3" x14ac:dyDescent="0.2">
      <c r="A145" s="30"/>
      <c r="B145" s="31"/>
      <c r="C145" s="31"/>
    </row>
    <row r="146" spans="1:3" x14ac:dyDescent="0.2">
      <c r="A146" s="30"/>
      <c r="B146" s="31"/>
      <c r="C146" s="31"/>
    </row>
    <row r="147" spans="1:3" x14ac:dyDescent="0.2">
      <c r="A147" s="30"/>
      <c r="B147" s="31"/>
      <c r="C147" s="31"/>
    </row>
    <row r="148" spans="1:3" x14ac:dyDescent="0.2">
      <c r="A148" s="30"/>
      <c r="B148" s="31"/>
      <c r="C148" s="31"/>
    </row>
    <row r="149" spans="1:3" x14ac:dyDescent="0.2">
      <c r="A149" s="30"/>
      <c r="B149" s="31"/>
      <c r="C149" s="31"/>
    </row>
    <row r="179" spans="1:5" x14ac:dyDescent="0.2">
      <c r="A179" s="29" t="s">
        <v>1</v>
      </c>
      <c r="B179" s="26" t="s">
        <v>3</v>
      </c>
    </row>
    <row r="180" spans="1:5" x14ac:dyDescent="0.2">
      <c r="A180" s="29" t="s">
        <v>0</v>
      </c>
      <c r="B180" s="26" t="s">
        <v>178</v>
      </c>
    </row>
    <row r="181" spans="1:5" x14ac:dyDescent="0.2">
      <c r="A181" s="29" t="s">
        <v>180</v>
      </c>
      <c r="B181" s="26" t="s">
        <v>178</v>
      </c>
    </row>
    <row r="182" spans="1:5" x14ac:dyDescent="0.2">
      <c r="A182" s="29" t="s">
        <v>392</v>
      </c>
      <c r="B182" s="26" t="s">
        <v>379</v>
      </c>
    </row>
    <row r="183" spans="1:5" x14ac:dyDescent="0.2">
      <c r="A183" s="29" t="s">
        <v>393</v>
      </c>
      <c r="B183" s="26" t="s">
        <v>379</v>
      </c>
    </row>
    <row r="185" spans="1:5" x14ac:dyDescent="0.2">
      <c r="A185" s="29" t="s">
        <v>306</v>
      </c>
      <c r="B185" s="29" t="s">
        <v>305</v>
      </c>
      <c r="C185" s="26" t="s">
        <v>320</v>
      </c>
      <c r="D185" s="26" t="s">
        <v>317</v>
      </c>
      <c r="E185"/>
    </row>
    <row r="186" spans="1:5" x14ac:dyDescent="0.2">
      <c r="A186" s="26">
        <v>2016</v>
      </c>
      <c r="B186" s="26">
        <v>1</v>
      </c>
      <c r="C186" s="33">
        <v>8</v>
      </c>
      <c r="D186" s="31">
        <v>2</v>
      </c>
      <c r="E186"/>
    </row>
    <row r="187" spans="1:5" x14ac:dyDescent="0.2">
      <c r="B187" s="26">
        <v>2</v>
      </c>
      <c r="C187" s="33">
        <v>6.5</v>
      </c>
      <c r="D187" s="31">
        <v>2</v>
      </c>
      <c r="E187"/>
    </row>
    <row r="188" spans="1:5" x14ac:dyDescent="0.2">
      <c r="B188" s="26">
        <v>4</v>
      </c>
      <c r="C188" s="33">
        <v>51.5</v>
      </c>
      <c r="D188" s="31">
        <v>2</v>
      </c>
      <c r="E188"/>
    </row>
    <row r="189" spans="1:5" x14ac:dyDescent="0.2">
      <c r="B189" s="26">
        <v>5</v>
      </c>
      <c r="C189" s="33">
        <v>13.625</v>
      </c>
      <c r="D189" s="31">
        <v>8</v>
      </c>
      <c r="E189"/>
    </row>
    <row r="190" spans="1:5" x14ac:dyDescent="0.2">
      <c r="B190" s="26">
        <v>6</v>
      </c>
      <c r="C190" s="33">
        <v>21.333333333333332</v>
      </c>
      <c r="D190" s="31">
        <v>3</v>
      </c>
      <c r="E190"/>
    </row>
    <row r="191" spans="1:5" x14ac:dyDescent="0.2">
      <c r="B191" s="26">
        <v>7</v>
      </c>
      <c r="C191" s="33">
        <v>26.6</v>
      </c>
      <c r="D191" s="31">
        <v>5</v>
      </c>
      <c r="E191"/>
    </row>
    <row r="192" spans="1:5" x14ac:dyDescent="0.2">
      <c r="B192" s="26">
        <v>8</v>
      </c>
      <c r="C192" s="33">
        <v>30</v>
      </c>
      <c r="D192" s="31">
        <v>7</v>
      </c>
      <c r="E192"/>
    </row>
    <row r="193" spans="1:5" x14ac:dyDescent="0.2">
      <c r="B193" s="26">
        <v>9</v>
      </c>
      <c r="C193" s="33">
        <v>31.5</v>
      </c>
      <c r="D193" s="31">
        <v>4</v>
      </c>
      <c r="E193"/>
    </row>
    <row r="194" spans="1:5" x14ac:dyDescent="0.2">
      <c r="B194" s="26">
        <v>10</v>
      </c>
      <c r="C194" s="33">
        <v>5.333333333333333</v>
      </c>
      <c r="D194" s="31">
        <v>3</v>
      </c>
      <c r="E194"/>
    </row>
    <row r="195" spans="1:5" x14ac:dyDescent="0.2">
      <c r="B195" s="26">
        <v>11</v>
      </c>
      <c r="C195" s="33">
        <v>5.8571428571428568</v>
      </c>
      <c r="D195" s="31">
        <v>7</v>
      </c>
      <c r="E195"/>
    </row>
    <row r="196" spans="1:5" x14ac:dyDescent="0.2">
      <c r="B196" s="26">
        <v>12</v>
      </c>
      <c r="C196" s="33">
        <v>9.25</v>
      </c>
      <c r="D196" s="31">
        <v>16</v>
      </c>
      <c r="E196"/>
    </row>
    <row r="197" spans="1:5" x14ac:dyDescent="0.2">
      <c r="A197" s="26" t="s">
        <v>318</v>
      </c>
      <c r="C197" s="33">
        <v>16.593220338983052</v>
      </c>
      <c r="D197" s="31">
        <v>59</v>
      </c>
      <c r="E197"/>
    </row>
    <row r="198" spans="1:5" x14ac:dyDescent="0.2">
      <c r="A198" s="26">
        <v>2017</v>
      </c>
      <c r="B198" s="26">
        <v>1</v>
      </c>
      <c r="C198" s="33">
        <v>13.777777777777779</v>
      </c>
      <c r="D198" s="31">
        <v>9</v>
      </c>
      <c r="E198"/>
    </row>
    <row r="199" spans="1:5" x14ac:dyDescent="0.2">
      <c r="B199" s="26">
        <v>2</v>
      </c>
      <c r="C199" s="33">
        <v>13</v>
      </c>
      <c r="D199" s="31">
        <v>7</v>
      </c>
      <c r="E199"/>
    </row>
    <row r="200" spans="1:5" x14ac:dyDescent="0.2">
      <c r="B200" s="26">
        <v>3</v>
      </c>
      <c r="C200" s="33">
        <v>8</v>
      </c>
      <c r="D200" s="31">
        <v>1</v>
      </c>
      <c r="E200"/>
    </row>
    <row r="201" spans="1:5" x14ac:dyDescent="0.2">
      <c r="B201" s="26">
        <v>4</v>
      </c>
      <c r="C201" s="33">
        <v>12</v>
      </c>
      <c r="D201" s="31">
        <v>3</v>
      </c>
      <c r="E201"/>
    </row>
    <row r="202" spans="1:5" x14ac:dyDescent="0.2">
      <c r="B202" s="26">
        <v>5</v>
      </c>
      <c r="C202" s="33">
        <v>12</v>
      </c>
      <c r="D202" s="31">
        <v>1</v>
      </c>
      <c r="E202"/>
    </row>
    <row r="203" spans="1:5" x14ac:dyDescent="0.2">
      <c r="B203" s="26">
        <v>6</v>
      </c>
      <c r="C203" s="33">
        <v>16.333333333333332</v>
      </c>
      <c r="D203" s="31">
        <v>6</v>
      </c>
      <c r="E203"/>
    </row>
    <row r="204" spans="1:5" x14ac:dyDescent="0.2">
      <c r="B204" s="26">
        <v>7</v>
      </c>
      <c r="C204" s="33">
        <v>14</v>
      </c>
      <c r="D204" s="31">
        <v>1</v>
      </c>
      <c r="E204"/>
    </row>
    <row r="205" spans="1:5" x14ac:dyDescent="0.2">
      <c r="B205" s="26">
        <v>8</v>
      </c>
      <c r="C205" s="33">
        <v>6</v>
      </c>
      <c r="D205" s="31">
        <v>1</v>
      </c>
      <c r="E205"/>
    </row>
    <row r="206" spans="1:5" x14ac:dyDescent="0.2">
      <c r="B206" s="26">
        <v>11</v>
      </c>
      <c r="C206" s="33">
        <v>8.5</v>
      </c>
      <c r="D206" s="31">
        <v>2</v>
      </c>
      <c r="E206"/>
    </row>
    <row r="207" spans="1:5" x14ac:dyDescent="0.2">
      <c r="B207" s="26">
        <v>12</v>
      </c>
      <c r="C207" s="33">
        <v>78.333333333333329</v>
      </c>
      <c r="D207" s="31">
        <v>3</v>
      </c>
      <c r="E207"/>
    </row>
    <row r="208" spans="1:5" x14ac:dyDescent="0.2">
      <c r="A208" s="26" t="s">
        <v>319</v>
      </c>
      <c r="C208" s="33">
        <v>18.852941176470587</v>
      </c>
      <c r="D208" s="31">
        <v>34</v>
      </c>
      <c r="E208"/>
    </row>
    <row r="209" spans="1:5" x14ac:dyDescent="0.2">
      <c r="A209" s="26">
        <v>2018</v>
      </c>
      <c r="B209" s="26">
        <v>1</v>
      </c>
      <c r="C209" s="33">
        <v>508</v>
      </c>
      <c r="D209" s="31">
        <v>1</v>
      </c>
      <c r="E209"/>
    </row>
    <row r="210" spans="1:5" x14ac:dyDescent="0.2">
      <c r="B210" s="26">
        <v>2</v>
      </c>
      <c r="C210" s="33">
        <v>8</v>
      </c>
      <c r="D210" s="31">
        <v>1</v>
      </c>
      <c r="E210"/>
    </row>
    <row r="211" spans="1:5" x14ac:dyDescent="0.2">
      <c r="B211" s="26">
        <v>3</v>
      </c>
      <c r="C211" s="33">
        <v>184.5</v>
      </c>
      <c r="D211" s="31">
        <v>4</v>
      </c>
      <c r="E211"/>
    </row>
    <row r="212" spans="1:5" x14ac:dyDescent="0.2">
      <c r="B212" s="26">
        <v>4</v>
      </c>
      <c r="C212" s="33">
        <v>0</v>
      </c>
      <c r="D212" s="31">
        <v>1</v>
      </c>
      <c r="E212"/>
    </row>
    <row r="213" spans="1:5" x14ac:dyDescent="0.2">
      <c r="A213" s="26" t="s">
        <v>367</v>
      </c>
      <c r="C213" s="33">
        <v>179.14285714285714</v>
      </c>
      <c r="D213" s="31">
        <v>7</v>
      </c>
      <c r="E213"/>
    </row>
    <row r="214" spans="1:5" x14ac:dyDescent="0.2">
      <c r="A214" s="26" t="s">
        <v>67</v>
      </c>
      <c r="C214" s="33">
        <v>28.74</v>
      </c>
      <c r="D214" s="31">
        <v>100</v>
      </c>
      <c r="E214"/>
    </row>
    <row r="215" spans="1:5" x14ac:dyDescent="0.2">
      <c r="A215"/>
      <c r="B215"/>
      <c r="C215"/>
      <c r="D215"/>
      <c r="E215"/>
    </row>
    <row r="216" spans="1:5" x14ac:dyDescent="0.2">
      <c r="A216"/>
      <c r="B216"/>
      <c r="C216"/>
      <c r="D216"/>
      <c r="E216"/>
    </row>
    <row r="217" spans="1:5" x14ac:dyDescent="0.2">
      <c r="A217"/>
      <c r="B217"/>
      <c r="C217"/>
      <c r="D217"/>
      <c r="E217"/>
    </row>
    <row r="218" spans="1:5" x14ac:dyDescent="0.2">
      <c r="A218"/>
      <c r="B218"/>
      <c r="C218"/>
      <c r="D218"/>
      <c r="E218"/>
    </row>
    <row r="219" spans="1:5" x14ac:dyDescent="0.2">
      <c r="A219"/>
      <c r="B219"/>
      <c r="C219"/>
      <c r="D219"/>
      <c r="E219"/>
    </row>
    <row r="220" spans="1:5" x14ac:dyDescent="0.2">
      <c r="A220"/>
      <c r="B220"/>
      <c r="C220"/>
      <c r="D220"/>
      <c r="E220"/>
    </row>
    <row r="221" spans="1:5" x14ac:dyDescent="0.2">
      <c r="A221"/>
      <c r="B221"/>
      <c r="C221"/>
      <c r="D221"/>
      <c r="E221"/>
    </row>
    <row r="222" spans="1:5" x14ac:dyDescent="0.2">
      <c r="A222"/>
      <c r="B222"/>
      <c r="C222"/>
      <c r="D222"/>
      <c r="E222"/>
    </row>
    <row r="223" spans="1:5" x14ac:dyDescent="0.2">
      <c r="A223"/>
      <c r="B223"/>
      <c r="C223"/>
      <c r="D223"/>
      <c r="E223"/>
    </row>
    <row r="224" spans="1:5" x14ac:dyDescent="0.2">
      <c r="A224"/>
      <c r="B224"/>
      <c r="C224"/>
      <c r="D224"/>
      <c r="E224"/>
    </row>
    <row r="225" spans="1:5" x14ac:dyDescent="0.2">
      <c r="A225"/>
      <c r="B225"/>
      <c r="C225"/>
      <c r="D225"/>
      <c r="E225"/>
    </row>
    <row r="226" spans="1:5" x14ac:dyDescent="0.2">
      <c r="A226"/>
      <c r="B226"/>
      <c r="C226"/>
      <c r="D226"/>
      <c r="E226"/>
    </row>
    <row r="227" spans="1:5" x14ac:dyDescent="0.2">
      <c r="A227"/>
      <c r="B227"/>
      <c r="C227"/>
      <c r="D227"/>
      <c r="E227"/>
    </row>
    <row r="228" spans="1:5" x14ac:dyDescent="0.2">
      <c r="A228"/>
      <c r="B228"/>
      <c r="C228"/>
      <c r="D228"/>
      <c r="E228"/>
    </row>
    <row r="229" spans="1:5" x14ac:dyDescent="0.2">
      <c r="A229"/>
      <c r="B229"/>
      <c r="C229"/>
      <c r="D229"/>
      <c r="E229"/>
    </row>
    <row r="230" spans="1:5" x14ac:dyDescent="0.2">
      <c r="A230"/>
      <c r="B230"/>
      <c r="C230"/>
      <c r="D230"/>
      <c r="E230"/>
    </row>
    <row r="231" spans="1:5" x14ac:dyDescent="0.2">
      <c r="A231"/>
      <c r="B231"/>
      <c r="C231"/>
      <c r="D231"/>
      <c r="E231"/>
    </row>
    <row r="232" spans="1:5" x14ac:dyDescent="0.2">
      <c r="A232"/>
      <c r="B232"/>
      <c r="C232"/>
      <c r="D232"/>
      <c r="E232"/>
    </row>
    <row r="233" spans="1:5" x14ac:dyDescent="0.2">
      <c r="A233"/>
      <c r="B233"/>
      <c r="C233"/>
      <c r="D233"/>
      <c r="E233"/>
    </row>
    <row r="234" spans="1:5" x14ac:dyDescent="0.2">
      <c r="A234"/>
      <c r="B234"/>
      <c r="C234"/>
      <c r="D234"/>
      <c r="E234"/>
    </row>
    <row r="235" spans="1:5" x14ac:dyDescent="0.2">
      <c r="A235"/>
      <c r="B235"/>
      <c r="C235"/>
      <c r="D235"/>
      <c r="E235"/>
    </row>
    <row r="236" spans="1:5" x14ac:dyDescent="0.2">
      <c r="A236"/>
      <c r="B236"/>
      <c r="C236"/>
      <c r="D236"/>
      <c r="E236"/>
    </row>
    <row r="237" spans="1:5" x14ac:dyDescent="0.2">
      <c r="A237"/>
      <c r="B237"/>
      <c r="C237"/>
      <c r="D237"/>
      <c r="E237"/>
    </row>
    <row r="238" spans="1:5" x14ac:dyDescent="0.2">
      <c r="A238"/>
      <c r="B238"/>
      <c r="C238"/>
      <c r="D238"/>
      <c r="E238"/>
    </row>
    <row r="239" spans="1:5" x14ac:dyDescent="0.2">
      <c r="A239"/>
      <c r="B239"/>
      <c r="C239"/>
      <c r="D239"/>
      <c r="E239"/>
    </row>
    <row r="240" spans="1:5"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sheetData>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5"/>
  <sheetViews>
    <sheetView showGridLines="0" workbookViewId="0">
      <pane ySplit="1" topLeftCell="A141" activePane="bottomLeft" state="frozen"/>
      <selection pane="bottomLeft" activeCell="M155" sqref="M155"/>
    </sheetView>
  </sheetViews>
  <sheetFormatPr defaultColWidth="9.140625" defaultRowHeight="12.75" x14ac:dyDescent="0.2"/>
  <cols>
    <col min="1" max="1" width="9.42578125" style="16" bestFit="1" customWidth="1"/>
    <col min="2" max="2" width="9.42578125" style="16" customWidth="1"/>
    <col min="3" max="3" width="75" style="16" customWidth="1"/>
    <col min="4" max="4" width="9.28515625" style="16" bestFit="1" customWidth="1"/>
    <col min="5" max="5" width="14.140625" style="16" bestFit="1" customWidth="1"/>
    <col min="6" max="6" width="15.5703125" style="18" bestFit="1" customWidth="1"/>
    <col min="7" max="7" width="11.140625" style="16" bestFit="1" customWidth="1"/>
    <col min="8" max="9" width="17.5703125" style="18" customWidth="1"/>
    <col min="10" max="10" width="20" style="16" customWidth="1"/>
    <col min="11" max="14" width="9.140625" style="16"/>
    <col min="15" max="15" width="11.28515625" style="15" customWidth="1"/>
    <col min="16" max="16" width="11.140625" style="16" customWidth="1"/>
    <col min="17" max="17" width="16.7109375" style="16" bestFit="1" customWidth="1"/>
    <col min="18" max="18" width="10.42578125" style="16" customWidth="1"/>
    <col min="19" max="19" width="9.85546875" style="16" customWidth="1"/>
    <col min="20" max="21" width="10.28515625" style="16" customWidth="1"/>
    <col min="22" max="22" width="11" style="16" customWidth="1"/>
    <col min="23" max="23" width="10.7109375" style="16" customWidth="1"/>
    <col min="24" max="24" width="11.140625" style="16" customWidth="1"/>
    <col min="25" max="25" width="15.5703125" style="16" customWidth="1"/>
    <col min="26" max="16384" width="9.140625" style="16"/>
  </cols>
  <sheetData>
    <row r="1" spans="1:24" ht="38.25" x14ac:dyDescent="0.2">
      <c r="A1" s="19" t="s">
        <v>15</v>
      </c>
      <c r="B1" s="19" t="s">
        <v>94</v>
      </c>
      <c r="C1" s="19" t="s">
        <v>16</v>
      </c>
      <c r="D1" s="19" t="s">
        <v>17</v>
      </c>
      <c r="E1" s="19" t="s">
        <v>0</v>
      </c>
      <c r="F1" s="19" t="s">
        <v>180</v>
      </c>
      <c r="G1" s="19" t="s">
        <v>1</v>
      </c>
      <c r="H1" s="19" t="s">
        <v>179</v>
      </c>
      <c r="I1" s="19" t="s">
        <v>302</v>
      </c>
      <c r="J1" s="19" t="s">
        <v>13</v>
      </c>
      <c r="K1" s="24" t="s">
        <v>12</v>
      </c>
      <c r="L1" s="24" t="s">
        <v>392</v>
      </c>
      <c r="M1" s="24" t="s">
        <v>393</v>
      </c>
      <c r="N1" s="24" t="s">
        <v>378</v>
      </c>
      <c r="O1" s="24" t="s">
        <v>305</v>
      </c>
      <c r="P1" s="24" t="s">
        <v>306</v>
      </c>
      <c r="Q1" s="24" t="s">
        <v>309</v>
      </c>
      <c r="R1" s="24" t="s">
        <v>312</v>
      </c>
      <c r="S1" s="24" t="s">
        <v>313</v>
      </c>
      <c r="T1" s="24" t="s">
        <v>310</v>
      </c>
      <c r="U1" s="24" t="s">
        <v>311</v>
      </c>
      <c r="V1" s="24" t="s">
        <v>314</v>
      </c>
      <c r="W1" s="24" t="s">
        <v>315</v>
      </c>
      <c r="X1" s="24" t="s">
        <v>316</v>
      </c>
    </row>
    <row r="2" spans="1:24" x14ac:dyDescent="0.2">
      <c r="A2" s="2">
        <v>42018</v>
      </c>
      <c r="B2" s="2" t="s">
        <v>95</v>
      </c>
      <c r="C2" s="2" t="s">
        <v>96</v>
      </c>
      <c r="D2" s="2"/>
      <c r="E2" s="2" t="s">
        <v>2</v>
      </c>
      <c r="F2" s="17" t="s">
        <v>187</v>
      </c>
      <c r="G2" s="2" t="s">
        <v>3</v>
      </c>
      <c r="H2" s="17">
        <v>42576</v>
      </c>
      <c r="I2" s="17">
        <v>42625</v>
      </c>
      <c r="J2" s="14">
        <v>42607</v>
      </c>
      <c r="K2" s="2"/>
      <c r="L2" s="2"/>
      <c r="M2" s="2"/>
      <c r="N2" s="2">
        <f t="shared" ref="N2:N65" si="0">YEAR(H2)</f>
        <v>2016</v>
      </c>
      <c r="O2" s="2">
        <f t="shared" ref="O2:O33" si="1">MONTH(J2)</f>
        <v>8</v>
      </c>
      <c r="P2" s="2">
        <f t="shared" ref="P2:P33" si="2">YEAR(J2)</f>
        <v>2016</v>
      </c>
      <c r="Q2" s="2">
        <f t="shared" ref="Q2:Q33" si="3">IF(G2="Closed",IF(NOT(ISBLANK(J2)),J2-H2,I2+4-H2))</f>
        <v>31</v>
      </c>
      <c r="R2" s="2" t="str">
        <f>IF(ISNUMBER($Q2),IF($Q2&lt;=5, "Y", ""),"")</f>
        <v/>
      </c>
      <c r="S2" s="2" t="str">
        <f>IF(ISNUMBER($Q2),IF(AND($Q2&gt;5, $Q2&lt;=10), "Y", ""),"")</f>
        <v/>
      </c>
      <c r="T2" s="2" t="str">
        <f>IF(ISNUMBER($Q2),IF(AND($Q2&gt;10, $Q2&lt;=20), "Y", ""),"")</f>
        <v/>
      </c>
      <c r="U2" s="2" t="str">
        <f>IF(ISNUMBER($Q2),IF(AND($Q2&gt;20, $Q2&lt;=30), "Y", ""),"")</f>
        <v/>
      </c>
      <c r="V2" s="2" t="str">
        <f>IF(ISNUMBER($Q2),IF(AND($Q2&gt;30, $Q2&lt;=45), "Y", ""),"")</f>
        <v>Y</v>
      </c>
      <c r="W2" s="2" t="str">
        <f>IF(ISNUMBER($Q2),IF(AND($Q2&gt;45, $Q2&lt;=60), "Y", ""),"")</f>
        <v/>
      </c>
      <c r="X2" s="2" t="str">
        <f>IF(ISNUMBER($Q2),IF($Q2&gt;60, "Y", ""),"")</f>
        <v/>
      </c>
    </row>
    <row r="3" spans="1:24" x14ac:dyDescent="0.2">
      <c r="A3" s="2">
        <v>41877</v>
      </c>
      <c r="B3" s="2" t="s">
        <v>95</v>
      </c>
      <c r="C3" s="13" t="s">
        <v>4</v>
      </c>
      <c r="D3" s="13"/>
      <c r="E3" s="13" t="s">
        <v>2</v>
      </c>
      <c r="F3" s="17"/>
      <c r="G3" s="13" t="s">
        <v>3</v>
      </c>
      <c r="H3" s="17">
        <v>42570</v>
      </c>
      <c r="I3" s="17">
        <v>42594</v>
      </c>
      <c r="J3" s="14">
        <v>42607</v>
      </c>
      <c r="K3" s="2"/>
      <c r="L3" s="2"/>
      <c r="M3" s="2"/>
      <c r="N3" s="2">
        <f t="shared" si="0"/>
        <v>2016</v>
      </c>
      <c r="O3" s="2">
        <f t="shared" si="1"/>
        <v>8</v>
      </c>
      <c r="P3" s="2">
        <f t="shared" si="2"/>
        <v>2016</v>
      </c>
      <c r="Q3" s="2">
        <f t="shared" si="3"/>
        <v>37</v>
      </c>
      <c r="R3" s="2" t="str">
        <f t="shared" ref="R3:R66" si="4">IF(ISNUMBER($Q3),IF($Q3&lt;=5, "Y", ""),"")</f>
        <v/>
      </c>
      <c r="S3" s="2" t="str">
        <f t="shared" ref="S3:S66" si="5">IF(ISNUMBER($Q3),IF(AND($Q3&gt;5, $Q3&lt;=10), "Y", ""),"")</f>
        <v/>
      </c>
      <c r="T3" s="2" t="str">
        <f>IF(ISNUMBER($Q3),IF(AND($Q3&gt;10, $Q3&lt;=20), "Y", ""),"")</f>
        <v/>
      </c>
      <c r="U3" s="2" t="str">
        <f>IF(ISNUMBER($Q3),IF(AND($Q3&gt;20, $Q3&lt;=30), "Y", ""),"")</f>
        <v/>
      </c>
      <c r="V3" s="2" t="str">
        <f t="shared" ref="V3:V66" si="6">IF(ISNUMBER($Q3),IF(AND($Q3&gt;30, $Q3&lt;=45), "Y", ""),"")</f>
        <v>Y</v>
      </c>
      <c r="W3" s="2" t="str">
        <f t="shared" ref="W3:W66" si="7">IF(ISNUMBER($Q3),IF(AND($Q3&gt;45, $Q3&lt;=60), "Y", ""),"")</f>
        <v/>
      </c>
      <c r="X3" s="2" t="str">
        <f t="shared" ref="X3:X44" si="8">IF(ISNUMBER($Q3),IF($Q3&gt;60, "Y", ""),"")</f>
        <v/>
      </c>
    </row>
    <row r="4" spans="1:24" ht="25.5" x14ac:dyDescent="0.2">
      <c r="A4" s="2">
        <v>41754</v>
      </c>
      <c r="B4" s="2" t="s">
        <v>140</v>
      </c>
      <c r="C4" s="2" t="s">
        <v>139</v>
      </c>
      <c r="D4" s="2"/>
      <c r="E4" s="2" t="s">
        <v>2</v>
      </c>
      <c r="F4" s="17" t="s">
        <v>187</v>
      </c>
      <c r="G4" s="2" t="s">
        <v>3</v>
      </c>
      <c r="H4" s="17">
        <v>42564</v>
      </c>
      <c r="I4" s="17">
        <v>42566</v>
      </c>
      <c r="J4" s="14">
        <v>42607</v>
      </c>
      <c r="K4" s="2"/>
      <c r="L4" s="2"/>
      <c r="M4" s="2"/>
      <c r="N4" s="2">
        <f t="shared" si="0"/>
        <v>2016</v>
      </c>
      <c r="O4" s="2">
        <f t="shared" si="1"/>
        <v>8</v>
      </c>
      <c r="P4" s="2">
        <f t="shared" si="2"/>
        <v>2016</v>
      </c>
      <c r="Q4" s="2">
        <f t="shared" si="3"/>
        <v>43</v>
      </c>
      <c r="R4" s="2" t="str">
        <f t="shared" si="4"/>
        <v/>
      </c>
      <c r="S4" s="2" t="str">
        <f t="shared" si="5"/>
        <v/>
      </c>
      <c r="T4" s="2" t="str">
        <f t="shared" ref="T4:T67" si="9">IF(ISNUMBER($Q4),IF(AND($Q4&gt;10, $Q4&lt;=20), "Y", ""),"")</f>
        <v/>
      </c>
      <c r="U4" s="2" t="str">
        <f t="shared" ref="U4:U67" si="10">IF(ISNUMBER($Q4),IF(AND($Q4&gt;20, $Q4&lt;=30), "Y", ""),"")</f>
        <v/>
      </c>
      <c r="V4" s="2" t="str">
        <f t="shared" si="6"/>
        <v>Y</v>
      </c>
      <c r="W4" s="2" t="str">
        <f t="shared" si="7"/>
        <v/>
      </c>
      <c r="X4" s="2" t="str">
        <f t="shared" si="8"/>
        <v/>
      </c>
    </row>
    <row r="5" spans="1:24" x14ac:dyDescent="0.2">
      <c r="A5" s="2">
        <v>41557</v>
      </c>
      <c r="B5" s="2" t="s">
        <v>95</v>
      </c>
      <c r="C5" s="13" t="s">
        <v>101</v>
      </c>
      <c r="D5" s="13"/>
      <c r="E5" s="13" t="s">
        <v>2</v>
      </c>
      <c r="F5" s="17" t="s">
        <v>52</v>
      </c>
      <c r="G5" s="13" t="s">
        <v>3</v>
      </c>
      <c r="H5" s="17">
        <v>42550</v>
      </c>
      <c r="I5" s="17">
        <v>42591</v>
      </c>
      <c r="J5" s="14">
        <v>42607</v>
      </c>
      <c r="K5" s="2"/>
      <c r="L5" s="2"/>
      <c r="M5" s="2"/>
      <c r="N5" s="2">
        <f t="shared" si="0"/>
        <v>2016</v>
      </c>
      <c r="O5" s="2">
        <f t="shared" si="1"/>
        <v>8</v>
      </c>
      <c r="P5" s="2">
        <f t="shared" si="2"/>
        <v>2016</v>
      </c>
      <c r="Q5" s="2">
        <f t="shared" si="3"/>
        <v>57</v>
      </c>
      <c r="R5" s="2" t="str">
        <f t="shared" si="4"/>
        <v/>
      </c>
      <c r="S5" s="2" t="str">
        <f t="shared" si="5"/>
        <v/>
      </c>
      <c r="T5" s="2" t="str">
        <f t="shared" si="9"/>
        <v/>
      </c>
      <c r="U5" s="2" t="str">
        <f t="shared" si="10"/>
        <v/>
      </c>
      <c r="V5" s="2" t="str">
        <f t="shared" si="6"/>
        <v/>
      </c>
      <c r="W5" s="2" t="str">
        <f t="shared" si="7"/>
        <v>Y</v>
      </c>
      <c r="X5" s="2" t="str">
        <f t="shared" si="8"/>
        <v/>
      </c>
    </row>
    <row r="6" spans="1:24" ht="25.5" x14ac:dyDescent="0.2">
      <c r="A6" s="2">
        <v>42138</v>
      </c>
      <c r="B6" s="2" t="s">
        <v>95</v>
      </c>
      <c r="C6" s="13" t="s">
        <v>5</v>
      </c>
      <c r="D6" s="13"/>
      <c r="E6" s="13" t="s">
        <v>6</v>
      </c>
      <c r="F6" s="17" t="s">
        <v>187</v>
      </c>
      <c r="G6" s="13" t="s">
        <v>3</v>
      </c>
      <c r="H6" s="17">
        <v>42577</v>
      </c>
      <c r="I6" s="17">
        <v>42628</v>
      </c>
      <c r="J6" s="14">
        <v>42634</v>
      </c>
      <c r="K6" s="2"/>
      <c r="L6" s="2"/>
      <c r="M6" s="2"/>
      <c r="N6" s="2">
        <f t="shared" si="0"/>
        <v>2016</v>
      </c>
      <c r="O6" s="2">
        <f t="shared" si="1"/>
        <v>9</v>
      </c>
      <c r="P6" s="2">
        <f t="shared" si="2"/>
        <v>2016</v>
      </c>
      <c r="Q6" s="2">
        <f t="shared" si="3"/>
        <v>57</v>
      </c>
      <c r="R6" s="2" t="str">
        <f t="shared" si="4"/>
        <v/>
      </c>
      <c r="S6" s="2" t="str">
        <f t="shared" si="5"/>
        <v/>
      </c>
      <c r="T6" s="2" t="str">
        <f t="shared" si="9"/>
        <v/>
      </c>
      <c r="U6" s="2" t="str">
        <f t="shared" si="10"/>
        <v/>
      </c>
      <c r="V6" s="2" t="str">
        <f t="shared" si="6"/>
        <v/>
      </c>
      <c r="W6" s="2" t="str">
        <f t="shared" si="7"/>
        <v>Y</v>
      </c>
      <c r="X6" s="2" t="str">
        <f t="shared" si="8"/>
        <v/>
      </c>
    </row>
    <row r="7" spans="1:24" x14ac:dyDescent="0.2">
      <c r="A7" s="2">
        <v>42180</v>
      </c>
      <c r="B7" s="2" t="s">
        <v>95</v>
      </c>
      <c r="C7" s="2" t="s">
        <v>102</v>
      </c>
      <c r="D7" s="2"/>
      <c r="E7" s="2" t="s">
        <v>2</v>
      </c>
      <c r="F7" s="17" t="s">
        <v>187</v>
      </c>
      <c r="G7" s="2" t="s">
        <v>3</v>
      </c>
      <c r="H7" s="17">
        <v>42578</v>
      </c>
      <c r="I7" s="17">
        <v>42591</v>
      </c>
      <c r="J7" s="14">
        <v>42634</v>
      </c>
      <c r="K7" s="2"/>
      <c r="L7" s="2"/>
      <c r="M7" s="2"/>
      <c r="N7" s="2">
        <f t="shared" si="0"/>
        <v>2016</v>
      </c>
      <c r="O7" s="2">
        <f t="shared" si="1"/>
        <v>9</v>
      </c>
      <c r="P7" s="2">
        <f t="shared" si="2"/>
        <v>2016</v>
      </c>
      <c r="Q7" s="2">
        <f t="shared" si="3"/>
        <v>56</v>
      </c>
      <c r="R7" s="2" t="str">
        <f t="shared" si="4"/>
        <v/>
      </c>
      <c r="S7" s="2" t="str">
        <f t="shared" si="5"/>
        <v/>
      </c>
      <c r="T7" s="2" t="str">
        <f t="shared" si="9"/>
        <v/>
      </c>
      <c r="U7" s="2" t="str">
        <f t="shared" si="10"/>
        <v/>
      </c>
      <c r="V7" s="2" t="str">
        <f t="shared" si="6"/>
        <v/>
      </c>
      <c r="W7" s="2" t="str">
        <f t="shared" si="7"/>
        <v>Y</v>
      </c>
      <c r="X7" s="2" t="str">
        <f t="shared" si="8"/>
        <v/>
      </c>
    </row>
    <row r="8" spans="1:24" x14ac:dyDescent="0.2">
      <c r="A8" s="2">
        <v>43555</v>
      </c>
      <c r="B8" s="2" t="s">
        <v>95</v>
      </c>
      <c r="C8" s="2" t="s">
        <v>141</v>
      </c>
      <c r="D8" s="2"/>
      <c r="E8" s="2" t="s">
        <v>2</v>
      </c>
      <c r="F8" s="17" t="s">
        <v>187</v>
      </c>
      <c r="G8" s="2" t="s">
        <v>3</v>
      </c>
      <c r="H8" s="17">
        <v>42639</v>
      </c>
      <c r="I8" s="17">
        <v>42642</v>
      </c>
      <c r="J8" s="14">
        <v>42643</v>
      </c>
      <c r="K8" s="2"/>
      <c r="L8" s="2"/>
      <c r="M8" s="2"/>
      <c r="N8" s="2">
        <f t="shared" si="0"/>
        <v>2016</v>
      </c>
      <c r="O8" s="2">
        <f t="shared" si="1"/>
        <v>9</v>
      </c>
      <c r="P8" s="2">
        <f t="shared" si="2"/>
        <v>2016</v>
      </c>
      <c r="Q8" s="2">
        <f t="shared" si="3"/>
        <v>4</v>
      </c>
      <c r="R8" s="2" t="str">
        <f t="shared" si="4"/>
        <v>Y</v>
      </c>
      <c r="S8" s="2" t="str">
        <f t="shared" si="5"/>
        <v/>
      </c>
      <c r="T8" s="2" t="str">
        <f t="shared" si="9"/>
        <v/>
      </c>
      <c r="U8" s="2" t="str">
        <f t="shared" si="10"/>
        <v/>
      </c>
      <c r="V8" s="2" t="str">
        <f t="shared" si="6"/>
        <v/>
      </c>
      <c r="W8" s="2" t="str">
        <f t="shared" si="7"/>
        <v/>
      </c>
      <c r="X8" s="2" t="str">
        <f t="shared" si="8"/>
        <v/>
      </c>
    </row>
    <row r="9" spans="1:24" x14ac:dyDescent="0.2">
      <c r="A9" s="2">
        <v>43610</v>
      </c>
      <c r="B9" s="2" t="s">
        <v>95</v>
      </c>
      <c r="C9" s="13" t="s">
        <v>142</v>
      </c>
      <c r="D9" s="13"/>
      <c r="E9" s="13" t="s">
        <v>2</v>
      </c>
      <c r="F9" s="17"/>
      <c r="G9" s="13" t="s">
        <v>3</v>
      </c>
      <c r="H9" s="17">
        <v>42642</v>
      </c>
      <c r="I9" s="17">
        <v>42647</v>
      </c>
      <c r="J9" s="14">
        <v>42648</v>
      </c>
      <c r="K9" s="2"/>
      <c r="L9" s="2"/>
      <c r="M9" s="2"/>
      <c r="N9" s="2">
        <f t="shared" si="0"/>
        <v>2016</v>
      </c>
      <c r="O9" s="2">
        <f t="shared" si="1"/>
        <v>10</v>
      </c>
      <c r="P9" s="2">
        <f t="shared" si="2"/>
        <v>2016</v>
      </c>
      <c r="Q9" s="2">
        <f t="shared" si="3"/>
        <v>6</v>
      </c>
      <c r="R9" s="2" t="str">
        <f t="shared" si="4"/>
        <v/>
      </c>
      <c r="S9" s="2" t="str">
        <f t="shared" si="5"/>
        <v>Y</v>
      </c>
      <c r="T9" s="2" t="str">
        <f t="shared" si="9"/>
        <v/>
      </c>
      <c r="U9" s="2" t="str">
        <f t="shared" si="10"/>
        <v/>
      </c>
      <c r="V9" s="2" t="str">
        <f t="shared" si="6"/>
        <v/>
      </c>
      <c r="W9" s="2" t="str">
        <f t="shared" si="7"/>
        <v/>
      </c>
      <c r="X9" s="2" t="str">
        <f t="shared" si="8"/>
        <v/>
      </c>
    </row>
    <row r="10" spans="1:24" ht="25.5" x14ac:dyDescent="0.2">
      <c r="A10" s="2">
        <v>44136</v>
      </c>
      <c r="B10" s="2" t="s">
        <v>95</v>
      </c>
      <c r="C10" s="13" t="s">
        <v>103</v>
      </c>
      <c r="D10" s="13"/>
      <c r="E10" s="13" t="s">
        <v>2</v>
      </c>
      <c r="F10" s="17" t="s">
        <v>188</v>
      </c>
      <c r="G10" s="13" t="s">
        <v>3</v>
      </c>
      <c r="H10" s="17">
        <v>42676</v>
      </c>
      <c r="I10" s="17">
        <v>42676</v>
      </c>
      <c r="J10" s="14">
        <v>42678</v>
      </c>
      <c r="K10" s="2"/>
      <c r="L10" s="2"/>
      <c r="M10" s="2"/>
      <c r="N10" s="2">
        <f t="shared" si="0"/>
        <v>2016</v>
      </c>
      <c r="O10" s="2">
        <f t="shared" si="1"/>
        <v>11</v>
      </c>
      <c r="P10" s="2">
        <f t="shared" si="2"/>
        <v>2016</v>
      </c>
      <c r="Q10" s="2">
        <f t="shared" si="3"/>
        <v>2</v>
      </c>
      <c r="R10" s="2" t="str">
        <f t="shared" si="4"/>
        <v>Y</v>
      </c>
      <c r="S10" s="2" t="str">
        <f t="shared" si="5"/>
        <v/>
      </c>
      <c r="T10" s="2" t="str">
        <f t="shared" si="9"/>
        <v/>
      </c>
      <c r="U10" s="2" t="str">
        <f t="shared" si="10"/>
        <v/>
      </c>
      <c r="V10" s="2" t="str">
        <f t="shared" si="6"/>
        <v/>
      </c>
      <c r="W10" s="2" t="str">
        <f t="shared" si="7"/>
        <v/>
      </c>
      <c r="X10" s="2" t="str">
        <f t="shared" si="8"/>
        <v/>
      </c>
    </row>
    <row r="11" spans="1:24" x14ac:dyDescent="0.2">
      <c r="A11" s="2">
        <v>44087</v>
      </c>
      <c r="B11" s="2" t="s">
        <v>95</v>
      </c>
      <c r="C11" s="13" t="s">
        <v>104</v>
      </c>
      <c r="D11" s="13"/>
      <c r="E11" s="13" t="s">
        <v>7</v>
      </c>
      <c r="F11" s="17" t="s">
        <v>188</v>
      </c>
      <c r="G11" s="13" t="s">
        <v>3</v>
      </c>
      <c r="H11" s="17">
        <v>42675</v>
      </c>
      <c r="I11" s="17">
        <v>42683</v>
      </c>
      <c r="J11" s="14">
        <v>42681</v>
      </c>
      <c r="K11" s="2"/>
      <c r="L11" s="2"/>
      <c r="M11" s="2"/>
      <c r="N11" s="2">
        <f t="shared" si="0"/>
        <v>2016</v>
      </c>
      <c r="O11" s="2">
        <f t="shared" si="1"/>
        <v>11</v>
      </c>
      <c r="P11" s="2">
        <f t="shared" si="2"/>
        <v>2016</v>
      </c>
      <c r="Q11" s="2">
        <f t="shared" si="3"/>
        <v>6</v>
      </c>
      <c r="R11" s="2" t="str">
        <f t="shared" si="4"/>
        <v/>
      </c>
      <c r="S11" s="2" t="str">
        <f t="shared" si="5"/>
        <v>Y</v>
      </c>
      <c r="T11" s="2" t="str">
        <f t="shared" si="9"/>
        <v/>
      </c>
      <c r="U11" s="2" t="str">
        <f t="shared" si="10"/>
        <v/>
      </c>
      <c r="V11" s="2" t="str">
        <f t="shared" si="6"/>
        <v/>
      </c>
      <c r="W11" s="2" t="str">
        <f t="shared" si="7"/>
        <v/>
      </c>
      <c r="X11" s="2" t="str">
        <f t="shared" si="8"/>
        <v/>
      </c>
    </row>
    <row r="12" spans="1:24" x14ac:dyDescent="0.2">
      <c r="A12" s="2">
        <v>44211</v>
      </c>
      <c r="B12" s="2" t="s">
        <v>95</v>
      </c>
      <c r="C12" s="2" t="s">
        <v>105</v>
      </c>
      <c r="D12" s="2"/>
      <c r="E12" s="2" t="s">
        <v>2</v>
      </c>
      <c r="F12" s="17" t="s">
        <v>188</v>
      </c>
      <c r="G12" s="2" t="s">
        <v>3</v>
      </c>
      <c r="H12" s="17">
        <v>42681</v>
      </c>
      <c r="I12" s="17">
        <v>42681</v>
      </c>
      <c r="J12" s="14">
        <v>42682</v>
      </c>
      <c r="K12" s="2"/>
      <c r="L12" s="2"/>
      <c r="M12" s="2"/>
      <c r="N12" s="2">
        <f t="shared" si="0"/>
        <v>2016</v>
      </c>
      <c r="O12" s="2">
        <f t="shared" si="1"/>
        <v>11</v>
      </c>
      <c r="P12" s="2">
        <f t="shared" si="2"/>
        <v>2016</v>
      </c>
      <c r="Q12" s="2">
        <f t="shared" si="3"/>
        <v>1</v>
      </c>
      <c r="R12" s="2" t="str">
        <f t="shared" si="4"/>
        <v>Y</v>
      </c>
      <c r="S12" s="2" t="str">
        <f t="shared" si="5"/>
        <v/>
      </c>
      <c r="T12" s="2" t="str">
        <f t="shared" si="9"/>
        <v/>
      </c>
      <c r="U12" s="2" t="str">
        <f t="shared" si="10"/>
        <v/>
      </c>
      <c r="V12" s="2" t="str">
        <f t="shared" si="6"/>
        <v/>
      </c>
      <c r="W12" s="2" t="str">
        <f t="shared" si="7"/>
        <v/>
      </c>
      <c r="X12" s="2" t="str">
        <f t="shared" si="8"/>
        <v/>
      </c>
    </row>
    <row r="13" spans="1:24" x14ac:dyDescent="0.2">
      <c r="A13" s="2">
        <v>44281</v>
      </c>
      <c r="B13" s="2" t="s">
        <v>95</v>
      </c>
      <c r="C13" s="13" t="s">
        <v>106</v>
      </c>
      <c r="D13" s="13"/>
      <c r="E13" s="13" t="s">
        <v>2</v>
      </c>
      <c r="F13" s="17" t="s">
        <v>187</v>
      </c>
      <c r="G13" s="13" t="s">
        <v>3</v>
      </c>
      <c r="H13" s="17">
        <v>42682</v>
      </c>
      <c r="I13" s="17">
        <v>42685</v>
      </c>
      <c r="J13" s="14">
        <v>42685</v>
      </c>
      <c r="K13" s="2"/>
      <c r="L13" s="2"/>
      <c r="M13" s="2"/>
      <c r="N13" s="2">
        <f t="shared" si="0"/>
        <v>2016</v>
      </c>
      <c r="O13" s="2">
        <f t="shared" si="1"/>
        <v>11</v>
      </c>
      <c r="P13" s="2">
        <f t="shared" si="2"/>
        <v>2016</v>
      </c>
      <c r="Q13" s="2">
        <f t="shared" si="3"/>
        <v>3</v>
      </c>
      <c r="R13" s="2" t="str">
        <f t="shared" si="4"/>
        <v>Y</v>
      </c>
      <c r="S13" s="2" t="str">
        <f t="shared" si="5"/>
        <v/>
      </c>
      <c r="T13" s="2" t="str">
        <f t="shared" si="9"/>
        <v/>
      </c>
      <c r="U13" s="2" t="str">
        <f t="shared" si="10"/>
        <v/>
      </c>
      <c r="V13" s="2" t="str">
        <f t="shared" si="6"/>
        <v/>
      </c>
      <c r="W13" s="2" t="str">
        <f t="shared" si="7"/>
        <v/>
      </c>
      <c r="X13" s="2" t="str">
        <f t="shared" si="8"/>
        <v/>
      </c>
    </row>
    <row r="14" spans="1:24" x14ac:dyDescent="0.2">
      <c r="A14" s="2">
        <v>44257</v>
      </c>
      <c r="B14" s="2" t="s">
        <v>95</v>
      </c>
      <c r="C14" s="2" t="s">
        <v>107</v>
      </c>
      <c r="D14" s="2"/>
      <c r="E14" s="2" t="s">
        <v>2</v>
      </c>
      <c r="F14" s="17" t="s">
        <v>187</v>
      </c>
      <c r="G14" s="2" t="s">
        <v>3</v>
      </c>
      <c r="H14" s="17">
        <v>42682</v>
      </c>
      <c r="I14" s="17">
        <v>42685</v>
      </c>
      <c r="J14" s="14">
        <v>42685</v>
      </c>
      <c r="K14" s="2"/>
      <c r="L14" s="2"/>
      <c r="M14" s="2"/>
      <c r="N14" s="2">
        <f t="shared" si="0"/>
        <v>2016</v>
      </c>
      <c r="O14" s="2">
        <f t="shared" si="1"/>
        <v>11</v>
      </c>
      <c r="P14" s="2">
        <f t="shared" si="2"/>
        <v>2016</v>
      </c>
      <c r="Q14" s="2">
        <f t="shared" si="3"/>
        <v>3</v>
      </c>
      <c r="R14" s="2" t="str">
        <f t="shared" si="4"/>
        <v>Y</v>
      </c>
      <c r="S14" s="2" t="str">
        <f t="shared" si="5"/>
        <v/>
      </c>
      <c r="T14" s="2" t="str">
        <f t="shared" si="9"/>
        <v/>
      </c>
      <c r="U14" s="2" t="str">
        <f t="shared" si="10"/>
        <v/>
      </c>
      <c r="V14" s="2" t="str">
        <f t="shared" si="6"/>
        <v/>
      </c>
      <c r="W14" s="2" t="str">
        <f t="shared" si="7"/>
        <v/>
      </c>
      <c r="X14" s="2" t="str">
        <f t="shared" si="8"/>
        <v/>
      </c>
    </row>
    <row r="15" spans="1:24" x14ac:dyDescent="0.2">
      <c r="A15" s="2">
        <v>44231</v>
      </c>
      <c r="B15" s="2" t="s">
        <v>95</v>
      </c>
      <c r="C15" s="13" t="s">
        <v>108</v>
      </c>
      <c r="D15" s="13">
        <v>186633</v>
      </c>
      <c r="E15" s="13" t="s">
        <v>9</v>
      </c>
      <c r="F15" s="17" t="s">
        <v>187</v>
      </c>
      <c r="G15" s="13" t="s">
        <v>3</v>
      </c>
      <c r="H15" s="17">
        <v>42681</v>
      </c>
      <c r="I15" s="17">
        <v>42684</v>
      </c>
      <c r="J15" s="14">
        <v>42685</v>
      </c>
      <c r="K15" s="2"/>
      <c r="L15" s="2"/>
      <c r="M15" s="2"/>
      <c r="N15" s="2">
        <f t="shared" si="0"/>
        <v>2016</v>
      </c>
      <c r="O15" s="2">
        <f t="shared" si="1"/>
        <v>11</v>
      </c>
      <c r="P15" s="2">
        <f t="shared" si="2"/>
        <v>2016</v>
      </c>
      <c r="Q15" s="2">
        <f t="shared" si="3"/>
        <v>4</v>
      </c>
      <c r="R15" s="2" t="str">
        <f t="shared" si="4"/>
        <v>Y</v>
      </c>
      <c r="S15" s="2" t="str">
        <f t="shared" si="5"/>
        <v/>
      </c>
      <c r="T15" s="2" t="str">
        <f t="shared" si="9"/>
        <v/>
      </c>
      <c r="U15" s="2" t="str">
        <f t="shared" si="10"/>
        <v/>
      </c>
      <c r="V15" s="2" t="str">
        <f t="shared" si="6"/>
        <v/>
      </c>
      <c r="W15" s="2" t="str">
        <f t="shared" si="7"/>
        <v/>
      </c>
      <c r="X15" s="2" t="str">
        <f t="shared" si="8"/>
        <v/>
      </c>
    </row>
    <row r="16" spans="1:24" x14ac:dyDescent="0.2">
      <c r="A16" s="2">
        <v>44259</v>
      </c>
      <c r="B16" s="2" t="s">
        <v>95</v>
      </c>
      <c r="C16" s="13" t="s">
        <v>109</v>
      </c>
      <c r="D16" s="13"/>
      <c r="E16" s="13" t="s">
        <v>2</v>
      </c>
      <c r="F16" s="17" t="s">
        <v>187</v>
      </c>
      <c r="G16" s="13" t="s">
        <v>3</v>
      </c>
      <c r="H16" s="17">
        <v>42682</v>
      </c>
      <c r="I16" s="17">
        <v>42695</v>
      </c>
      <c r="J16" s="14">
        <v>42691</v>
      </c>
      <c r="K16" s="2"/>
      <c r="L16" s="2"/>
      <c r="M16" s="2"/>
      <c r="N16" s="2">
        <f t="shared" si="0"/>
        <v>2016</v>
      </c>
      <c r="O16" s="2">
        <f t="shared" si="1"/>
        <v>11</v>
      </c>
      <c r="P16" s="2">
        <f t="shared" si="2"/>
        <v>2016</v>
      </c>
      <c r="Q16" s="2">
        <f t="shared" si="3"/>
        <v>9</v>
      </c>
      <c r="R16" s="2" t="str">
        <f t="shared" si="4"/>
        <v/>
      </c>
      <c r="S16" s="2" t="str">
        <f t="shared" si="5"/>
        <v>Y</v>
      </c>
      <c r="T16" s="2" t="str">
        <f t="shared" si="9"/>
        <v/>
      </c>
      <c r="U16" s="2" t="str">
        <f t="shared" si="10"/>
        <v/>
      </c>
      <c r="V16" s="2" t="str">
        <f t="shared" si="6"/>
        <v/>
      </c>
      <c r="W16" s="2" t="str">
        <f t="shared" si="7"/>
        <v/>
      </c>
      <c r="X16" s="2" t="str">
        <f t="shared" si="8"/>
        <v/>
      </c>
    </row>
    <row r="17" spans="1:24" x14ac:dyDescent="0.2">
      <c r="A17" s="2">
        <v>44215</v>
      </c>
      <c r="B17" s="2" t="s">
        <v>95</v>
      </c>
      <c r="C17" s="13" t="s">
        <v>110</v>
      </c>
      <c r="D17" s="13"/>
      <c r="E17" s="13" t="s">
        <v>2</v>
      </c>
      <c r="F17" s="17" t="s">
        <v>187</v>
      </c>
      <c r="G17" s="13" t="s">
        <v>3</v>
      </c>
      <c r="H17" s="17">
        <v>42681</v>
      </c>
      <c r="I17" s="17">
        <v>42691</v>
      </c>
      <c r="J17" s="14">
        <v>42691</v>
      </c>
      <c r="K17" s="2"/>
      <c r="L17" s="2"/>
      <c r="M17" s="2"/>
      <c r="N17" s="2">
        <f t="shared" si="0"/>
        <v>2016</v>
      </c>
      <c r="O17" s="2">
        <f t="shared" si="1"/>
        <v>11</v>
      </c>
      <c r="P17" s="2">
        <f t="shared" si="2"/>
        <v>2016</v>
      </c>
      <c r="Q17" s="2">
        <f t="shared" si="3"/>
        <v>10</v>
      </c>
      <c r="R17" s="2" t="str">
        <f t="shared" si="4"/>
        <v/>
      </c>
      <c r="S17" s="2" t="str">
        <f t="shared" si="5"/>
        <v>Y</v>
      </c>
      <c r="T17" s="2" t="str">
        <f t="shared" si="9"/>
        <v/>
      </c>
      <c r="U17" s="2" t="str">
        <f t="shared" si="10"/>
        <v/>
      </c>
      <c r="V17" s="2" t="str">
        <f t="shared" si="6"/>
        <v/>
      </c>
      <c r="W17" s="2" t="str">
        <f t="shared" si="7"/>
        <v/>
      </c>
      <c r="X17" s="2" t="str">
        <f t="shared" si="8"/>
        <v/>
      </c>
    </row>
    <row r="18" spans="1:24" x14ac:dyDescent="0.2">
      <c r="A18" s="2">
        <v>44133</v>
      </c>
      <c r="B18" s="2" t="s">
        <v>95</v>
      </c>
      <c r="C18" s="2" t="s">
        <v>97</v>
      </c>
      <c r="D18" s="2">
        <v>186484</v>
      </c>
      <c r="E18" s="2" t="s">
        <v>7</v>
      </c>
      <c r="F18" s="17" t="s">
        <v>187</v>
      </c>
      <c r="G18" s="2" t="s">
        <v>3</v>
      </c>
      <c r="H18" s="17">
        <v>42675</v>
      </c>
      <c r="I18" s="17">
        <v>42691</v>
      </c>
      <c r="J18" s="14">
        <v>42691</v>
      </c>
      <c r="K18" s="2"/>
      <c r="L18" s="2"/>
      <c r="M18" s="2"/>
      <c r="N18" s="2">
        <f t="shared" si="0"/>
        <v>2016</v>
      </c>
      <c r="O18" s="2">
        <f t="shared" si="1"/>
        <v>11</v>
      </c>
      <c r="P18" s="2">
        <f t="shared" si="2"/>
        <v>2016</v>
      </c>
      <c r="Q18" s="2">
        <f t="shared" si="3"/>
        <v>16</v>
      </c>
      <c r="R18" s="2" t="str">
        <f t="shared" si="4"/>
        <v/>
      </c>
      <c r="S18" s="2" t="str">
        <f t="shared" si="5"/>
        <v/>
      </c>
      <c r="T18" s="2" t="str">
        <f t="shared" si="9"/>
        <v>Y</v>
      </c>
      <c r="U18" s="2" t="str">
        <f t="shared" si="10"/>
        <v/>
      </c>
      <c r="V18" s="2" t="str">
        <f t="shared" si="6"/>
        <v/>
      </c>
      <c r="W18" s="2" t="str">
        <f t="shared" si="7"/>
        <v/>
      </c>
      <c r="X18" s="2" t="str">
        <f t="shared" si="8"/>
        <v/>
      </c>
    </row>
    <row r="19" spans="1:24" x14ac:dyDescent="0.2">
      <c r="A19" s="2">
        <v>44346</v>
      </c>
      <c r="B19" s="2" t="s">
        <v>95</v>
      </c>
      <c r="C19" s="2" t="s">
        <v>111</v>
      </c>
      <c r="D19" s="2"/>
      <c r="E19" s="2" t="s">
        <v>9</v>
      </c>
      <c r="F19" s="17" t="s">
        <v>187</v>
      </c>
      <c r="G19" s="2" t="s">
        <v>3</v>
      </c>
      <c r="H19" s="17">
        <v>42688</v>
      </c>
      <c r="I19" s="17">
        <v>42691</v>
      </c>
      <c r="J19" s="14">
        <v>42691</v>
      </c>
      <c r="K19" s="2"/>
      <c r="L19" s="2"/>
      <c r="M19" s="2"/>
      <c r="N19" s="2">
        <f t="shared" si="0"/>
        <v>2016</v>
      </c>
      <c r="O19" s="2">
        <f t="shared" si="1"/>
        <v>11</v>
      </c>
      <c r="P19" s="2">
        <f t="shared" si="2"/>
        <v>2016</v>
      </c>
      <c r="Q19" s="2">
        <f t="shared" si="3"/>
        <v>3</v>
      </c>
      <c r="R19" s="2" t="str">
        <f t="shared" si="4"/>
        <v>Y</v>
      </c>
      <c r="S19" s="2" t="str">
        <f t="shared" si="5"/>
        <v/>
      </c>
      <c r="T19" s="2" t="str">
        <f t="shared" si="9"/>
        <v/>
      </c>
      <c r="U19" s="2" t="str">
        <f t="shared" si="10"/>
        <v/>
      </c>
      <c r="V19" s="2" t="str">
        <f t="shared" si="6"/>
        <v/>
      </c>
      <c r="W19" s="2" t="str">
        <f t="shared" si="7"/>
        <v/>
      </c>
      <c r="X19" s="2" t="str">
        <f t="shared" si="8"/>
        <v/>
      </c>
    </row>
    <row r="20" spans="1:24" ht="25.5" x14ac:dyDescent="0.2">
      <c r="A20" s="2">
        <v>44391</v>
      </c>
      <c r="B20" s="2" t="s">
        <v>95</v>
      </c>
      <c r="C20" s="2" t="s">
        <v>10</v>
      </c>
      <c r="D20" s="2"/>
      <c r="E20" s="2" t="s">
        <v>6</v>
      </c>
      <c r="F20" s="17" t="s">
        <v>187</v>
      </c>
      <c r="G20" s="2" t="s">
        <v>3</v>
      </c>
      <c r="H20" s="17">
        <v>42691</v>
      </c>
      <c r="I20" s="17">
        <v>42703</v>
      </c>
      <c r="J20" s="14">
        <v>42706</v>
      </c>
      <c r="K20" s="2"/>
      <c r="L20" s="2"/>
      <c r="M20" s="2"/>
      <c r="N20" s="2">
        <f t="shared" si="0"/>
        <v>2016</v>
      </c>
      <c r="O20" s="2">
        <f t="shared" si="1"/>
        <v>12</v>
      </c>
      <c r="P20" s="2">
        <f t="shared" si="2"/>
        <v>2016</v>
      </c>
      <c r="Q20" s="2">
        <f t="shared" si="3"/>
        <v>15</v>
      </c>
      <c r="R20" s="2" t="str">
        <f t="shared" si="4"/>
        <v/>
      </c>
      <c r="S20" s="2" t="str">
        <f t="shared" si="5"/>
        <v/>
      </c>
      <c r="T20" s="2" t="str">
        <f t="shared" si="9"/>
        <v>Y</v>
      </c>
      <c r="U20" s="2" t="str">
        <f t="shared" si="10"/>
        <v/>
      </c>
      <c r="V20" s="2" t="str">
        <f t="shared" si="6"/>
        <v/>
      </c>
      <c r="W20" s="2" t="str">
        <f t="shared" si="7"/>
        <v/>
      </c>
      <c r="X20" s="2" t="str">
        <f t="shared" si="8"/>
        <v/>
      </c>
    </row>
    <row r="21" spans="1:24" x14ac:dyDescent="0.2">
      <c r="A21" s="2">
        <v>44522</v>
      </c>
      <c r="B21" s="2" t="s">
        <v>95</v>
      </c>
      <c r="C21" s="2" t="s">
        <v>112</v>
      </c>
      <c r="D21" s="2">
        <v>187331</v>
      </c>
      <c r="E21" s="2" t="s">
        <v>2</v>
      </c>
      <c r="F21" s="17" t="s">
        <v>187</v>
      </c>
      <c r="G21" s="2" t="s">
        <v>3</v>
      </c>
      <c r="H21" s="17">
        <v>42705</v>
      </c>
      <c r="I21" s="17">
        <v>42705</v>
      </c>
      <c r="J21" s="14">
        <v>42706</v>
      </c>
      <c r="K21" s="2"/>
      <c r="L21" s="2"/>
      <c r="M21" s="2"/>
      <c r="N21" s="2">
        <f t="shared" si="0"/>
        <v>2016</v>
      </c>
      <c r="O21" s="2">
        <f t="shared" si="1"/>
        <v>12</v>
      </c>
      <c r="P21" s="2">
        <f t="shared" si="2"/>
        <v>2016</v>
      </c>
      <c r="Q21" s="2">
        <f t="shared" si="3"/>
        <v>1</v>
      </c>
      <c r="R21" s="2" t="str">
        <f t="shared" si="4"/>
        <v>Y</v>
      </c>
      <c r="S21" s="2" t="str">
        <f t="shared" si="5"/>
        <v/>
      </c>
      <c r="T21" s="2" t="str">
        <f t="shared" si="9"/>
        <v/>
      </c>
      <c r="U21" s="2" t="str">
        <f t="shared" si="10"/>
        <v/>
      </c>
      <c r="V21" s="2" t="str">
        <f t="shared" si="6"/>
        <v/>
      </c>
      <c r="W21" s="2" t="str">
        <f t="shared" si="7"/>
        <v/>
      </c>
      <c r="X21" s="2" t="str">
        <f t="shared" si="8"/>
        <v/>
      </c>
    </row>
    <row r="22" spans="1:24" x14ac:dyDescent="0.2">
      <c r="A22" s="2">
        <v>44511</v>
      </c>
      <c r="B22" s="2" t="s">
        <v>95</v>
      </c>
      <c r="C22" s="13" t="s">
        <v>303</v>
      </c>
      <c r="D22" s="13">
        <v>187300</v>
      </c>
      <c r="E22" s="13" t="s">
        <v>2</v>
      </c>
      <c r="F22" s="17"/>
      <c r="G22" s="13" t="s">
        <v>3</v>
      </c>
      <c r="H22" s="17">
        <v>42705</v>
      </c>
      <c r="I22" s="17">
        <v>42706</v>
      </c>
      <c r="J22" s="14">
        <v>42706</v>
      </c>
      <c r="K22" s="2"/>
      <c r="L22" s="2"/>
      <c r="M22" s="2"/>
      <c r="N22" s="2">
        <f t="shared" si="0"/>
        <v>2016</v>
      </c>
      <c r="O22" s="2">
        <f t="shared" si="1"/>
        <v>12</v>
      </c>
      <c r="P22" s="2">
        <f t="shared" si="2"/>
        <v>2016</v>
      </c>
      <c r="Q22" s="2">
        <f t="shared" si="3"/>
        <v>1</v>
      </c>
      <c r="R22" s="2" t="str">
        <f t="shared" si="4"/>
        <v>Y</v>
      </c>
      <c r="S22" s="2" t="str">
        <f t="shared" si="5"/>
        <v/>
      </c>
      <c r="T22" s="2" t="str">
        <f t="shared" si="9"/>
        <v/>
      </c>
      <c r="U22" s="2" t="str">
        <f t="shared" si="10"/>
        <v/>
      </c>
      <c r="V22" s="2" t="str">
        <f t="shared" si="6"/>
        <v/>
      </c>
      <c r="W22" s="2" t="str">
        <f t="shared" si="7"/>
        <v/>
      </c>
      <c r="X22" s="2" t="str">
        <f t="shared" si="8"/>
        <v/>
      </c>
    </row>
    <row r="23" spans="1:24" ht="25.5" x14ac:dyDescent="0.2">
      <c r="A23" s="2">
        <v>44497</v>
      </c>
      <c r="B23" s="2" t="s">
        <v>95</v>
      </c>
      <c r="C23" s="2" t="s">
        <v>143</v>
      </c>
      <c r="D23" s="2"/>
      <c r="E23" s="2" t="s">
        <v>2</v>
      </c>
      <c r="F23" s="17" t="s">
        <v>187</v>
      </c>
      <c r="G23" s="2" t="s">
        <v>3</v>
      </c>
      <c r="H23" s="17">
        <v>42704</v>
      </c>
      <c r="I23" s="17">
        <v>42705</v>
      </c>
      <c r="J23" s="14">
        <v>42706</v>
      </c>
      <c r="K23" s="2"/>
      <c r="L23" s="2"/>
      <c r="M23" s="2"/>
      <c r="N23" s="2">
        <f t="shared" si="0"/>
        <v>2016</v>
      </c>
      <c r="O23" s="2">
        <f t="shared" si="1"/>
        <v>12</v>
      </c>
      <c r="P23" s="2">
        <f t="shared" si="2"/>
        <v>2016</v>
      </c>
      <c r="Q23" s="2">
        <f t="shared" si="3"/>
        <v>2</v>
      </c>
      <c r="R23" s="2" t="str">
        <f t="shared" si="4"/>
        <v>Y</v>
      </c>
      <c r="S23" s="2" t="str">
        <f t="shared" si="5"/>
        <v/>
      </c>
      <c r="T23" s="2" t="str">
        <f t="shared" si="9"/>
        <v/>
      </c>
      <c r="U23" s="2" t="str">
        <f t="shared" si="10"/>
        <v/>
      </c>
      <c r="V23" s="2" t="str">
        <f t="shared" si="6"/>
        <v/>
      </c>
      <c r="W23" s="2" t="str">
        <f t="shared" si="7"/>
        <v/>
      </c>
      <c r="X23" s="2" t="str">
        <f t="shared" si="8"/>
        <v/>
      </c>
    </row>
    <row r="24" spans="1:24" x14ac:dyDescent="0.2">
      <c r="A24" s="2">
        <v>44488</v>
      </c>
      <c r="B24" s="2" t="s">
        <v>95</v>
      </c>
      <c r="C24" s="13" t="s">
        <v>113</v>
      </c>
      <c r="D24" s="13"/>
      <c r="E24" s="13" t="s">
        <v>2</v>
      </c>
      <c r="F24" s="17" t="s">
        <v>187</v>
      </c>
      <c r="G24" s="13" t="s">
        <v>3</v>
      </c>
      <c r="H24" s="17">
        <v>42704</v>
      </c>
      <c r="I24" s="17">
        <v>42705</v>
      </c>
      <c r="J24" s="14">
        <v>42706</v>
      </c>
      <c r="K24" s="2"/>
      <c r="L24" s="2"/>
      <c r="M24" s="2"/>
      <c r="N24" s="2">
        <f t="shared" si="0"/>
        <v>2016</v>
      </c>
      <c r="O24" s="2">
        <f t="shared" si="1"/>
        <v>12</v>
      </c>
      <c r="P24" s="2">
        <f t="shared" si="2"/>
        <v>2016</v>
      </c>
      <c r="Q24" s="2">
        <f t="shared" si="3"/>
        <v>2</v>
      </c>
      <c r="R24" s="2" t="str">
        <f t="shared" si="4"/>
        <v>Y</v>
      </c>
      <c r="S24" s="2" t="str">
        <f t="shared" si="5"/>
        <v/>
      </c>
      <c r="T24" s="2" t="str">
        <f t="shared" si="9"/>
        <v/>
      </c>
      <c r="U24" s="2" t="str">
        <f t="shared" si="10"/>
        <v/>
      </c>
      <c r="V24" s="2" t="str">
        <f t="shared" si="6"/>
        <v/>
      </c>
      <c r="W24" s="2" t="str">
        <f t="shared" si="7"/>
        <v/>
      </c>
      <c r="X24" s="2" t="str">
        <f t="shared" si="8"/>
        <v/>
      </c>
    </row>
    <row r="25" spans="1:24" x14ac:dyDescent="0.2">
      <c r="A25" s="2">
        <v>44462</v>
      </c>
      <c r="B25" s="2" t="s">
        <v>95</v>
      </c>
      <c r="C25" s="2" t="s">
        <v>114</v>
      </c>
      <c r="D25" s="2"/>
      <c r="E25" s="2" t="s">
        <v>2</v>
      </c>
      <c r="F25" s="17" t="s">
        <v>187</v>
      </c>
      <c r="G25" s="2" t="s">
        <v>3</v>
      </c>
      <c r="H25" s="17">
        <v>42703</v>
      </c>
      <c r="I25" s="17">
        <v>42706</v>
      </c>
      <c r="J25" s="14">
        <v>42706</v>
      </c>
      <c r="K25" s="2"/>
      <c r="L25" s="2"/>
      <c r="M25" s="2"/>
      <c r="N25" s="2">
        <f t="shared" si="0"/>
        <v>2016</v>
      </c>
      <c r="O25" s="2">
        <f t="shared" si="1"/>
        <v>12</v>
      </c>
      <c r="P25" s="2">
        <f t="shared" si="2"/>
        <v>2016</v>
      </c>
      <c r="Q25" s="2">
        <f t="shared" si="3"/>
        <v>3</v>
      </c>
      <c r="R25" s="2" t="str">
        <f t="shared" si="4"/>
        <v>Y</v>
      </c>
      <c r="S25" s="2" t="str">
        <f t="shared" si="5"/>
        <v/>
      </c>
      <c r="T25" s="2" t="str">
        <f t="shared" si="9"/>
        <v/>
      </c>
      <c r="U25" s="2" t="str">
        <f t="shared" si="10"/>
        <v/>
      </c>
      <c r="V25" s="2" t="str">
        <f t="shared" si="6"/>
        <v/>
      </c>
      <c r="W25" s="2" t="str">
        <f t="shared" si="7"/>
        <v/>
      </c>
      <c r="X25" s="2" t="str">
        <f t="shared" si="8"/>
        <v/>
      </c>
    </row>
    <row r="26" spans="1:24" x14ac:dyDescent="0.2">
      <c r="A26" s="2">
        <v>44432</v>
      </c>
      <c r="B26" s="2" t="s">
        <v>95</v>
      </c>
      <c r="C26" s="13" t="s">
        <v>11</v>
      </c>
      <c r="D26" s="13">
        <v>186988</v>
      </c>
      <c r="E26" s="13" t="s">
        <v>2</v>
      </c>
      <c r="F26" s="17" t="s">
        <v>187</v>
      </c>
      <c r="G26" s="13" t="s">
        <v>3</v>
      </c>
      <c r="H26" s="17">
        <v>42697</v>
      </c>
      <c r="I26" s="17">
        <v>42703</v>
      </c>
      <c r="J26" s="14">
        <v>42706</v>
      </c>
      <c r="K26" s="2"/>
      <c r="L26" s="2"/>
      <c r="M26" s="2"/>
      <c r="N26" s="2">
        <f t="shared" si="0"/>
        <v>2016</v>
      </c>
      <c r="O26" s="2">
        <f t="shared" si="1"/>
        <v>12</v>
      </c>
      <c r="P26" s="2">
        <f t="shared" si="2"/>
        <v>2016</v>
      </c>
      <c r="Q26" s="2">
        <f t="shared" si="3"/>
        <v>9</v>
      </c>
      <c r="R26" s="2" t="str">
        <f t="shared" si="4"/>
        <v/>
      </c>
      <c r="S26" s="2" t="str">
        <f t="shared" si="5"/>
        <v>Y</v>
      </c>
      <c r="T26" s="2" t="str">
        <f t="shared" si="9"/>
        <v/>
      </c>
      <c r="U26" s="2" t="str">
        <f t="shared" si="10"/>
        <v/>
      </c>
      <c r="V26" s="2" t="str">
        <f t="shared" si="6"/>
        <v/>
      </c>
      <c r="W26" s="2" t="str">
        <f t="shared" si="7"/>
        <v/>
      </c>
      <c r="X26" s="2" t="str">
        <f t="shared" si="8"/>
        <v/>
      </c>
    </row>
    <row r="27" spans="1:24" x14ac:dyDescent="0.2">
      <c r="A27" s="2">
        <v>44379</v>
      </c>
      <c r="B27" s="2" t="s">
        <v>95</v>
      </c>
      <c r="C27" s="13" t="s">
        <v>115</v>
      </c>
      <c r="D27" s="13">
        <v>186979</v>
      </c>
      <c r="E27" s="13" t="s">
        <v>2</v>
      </c>
      <c r="F27" s="17" t="s">
        <v>187</v>
      </c>
      <c r="G27" s="13" t="s">
        <v>3</v>
      </c>
      <c r="H27" s="17">
        <v>42689</v>
      </c>
      <c r="I27" s="17">
        <v>42705</v>
      </c>
      <c r="J27" s="14">
        <v>42706</v>
      </c>
      <c r="K27" s="2"/>
      <c r="L27" s="2"/>
      <c r="M27" s="2"/>
      <c r="N27" s="2">
        <f t="shared" si="0"/>
        <v>2016</v>
      </c>
      <c r="O27" s="2">
        <f t="shared" si="1"/>
        <v>12</v>
      </c>
      <c r="P27" s="2">
        <f t="shared" si="2"/>
        <v>2016</v>
      </c>
      <c r="Q27" s="2">
        <f t="shared" si="3"/>
        <v>17</v>
      </c>
      <c r="R27" s="2" t="str">
        <f t="shared" si="4"/>
        <v/>
      </c>
      <c r="S27" s="2" t="str">
        <f t="shared" si="5"/>
        <v/>
      </c>
      <c r="T27" s="2" t="str">
        <f t="shared" si="9"/>
        <v>Y</v>
      </c>
      <c r="U27" s="2" t="str">
        <f t="shared" si="10"/>
        <v/>
      </c>
      <c r="V27" s="2" t="str">
        <f t="shared" si="6"/>
        <v/>
      </c>
      <c r="W27" s="2" t="str">
        <f t="shared" si="7"/>
        <v/>
      </c>
      <c r="X27" s="2" t="str">
        <f t="shared" si="8"/>
        <v/>
      </c>
    </row>
    <row r="28" spans="1:24" ht="25.5" x14ac:dyDescent="0.2">
      <c r="A28" s="2">
        <v>44325</v>
      </c>
      <c r="B28" s="2" t="s">
        <v>95</v>
      </c>
      <c r="C28" s="13" t="s">
        <v>116</v>
      </c>
      <c r="D28" s="13"/>
      <c r="E28" s="13" t="s">
        <v>2</v>
      </c>
      <c r="F28" s="17" t="s">
        <v>187</v>
      </c>
      <c r="G28" s="13" t="s">
        <v>3</v>
      </c>
      <c r="H28" s="17">
        <v>42688</v>
      </c>
      <c r="I28" s="17">
        <v>42706</v>
      </c>
      <c r="J28" s="14">
        <v>42706</v>
      </c>
      <c r="K28" s="2"/>
      <c r="L28" s="2"/>
      <c r="M28" s="2"/>
      <c r="N28" s="2">
        <f t="shared" si="0"/>
        <v>2016</v>
      </c>
      <c r="O28" s="2">
        <f t="shared" si="1"/>
        <v>12</v>
      </c>
      <c r="P28" s="2">
        <f t="shared" si="2"/>
        <v>2016</v>
      </c>
      <c r="Q28" s="2">
        <f t="shared" si="3"/>
        <v>18</v>
      </c>
      <c r="R28" s="2" t="str">
        <f t="shared" si="4"/>
        <v/>
      </c>
      <c r="S28" s="2" t="str">
        <f t="shared" si="5"/>
        <v/>
      </c>
      <c r="T28" s="2" t="str">
        <f t="shared" si="9"/>
        <v>Y</v>
      </c>
      <c r="U28" s="2" t="str">
        <f t="shared" si="10"/>
        <v/>
      </c>
      <c r="V28" s="2" t="str">
        <f t="shared" si="6"/>
        <v/>
      </c>
      <c r="W28" s="2" t="str">
        <f t="shared" si="7"/>
        <v/>
      </c>
      <c r="X28" s="2" t="str">
        <f t="shared" si="8"/>
        <v/>
      </c>
    </row>
    <row r="29" spans="1:24" x14ac:dyDescent="0.2">
      <c r="A29" s="2">
        <v>44641</v>
      </c>
      <c r="B29" s="2" t="s">
        <v>95</v>
      </c>
      <c r="C29" s="2" t="s">
        <v>120</v>
      </c>
      <c r="D29" s="2"/>
      <c r="E29" s="2" t="s">
        <v>2</v>
      </c>
      <c r="F29" s="17" t="s">
        <v>187</v>
      </c>
      <c r="G29" s="2" t="s">
        <v>3</v>
      </c>
      <c r="H29" s="17">
        <v>42713</v>
      </c>
      <c r="I29" s="17">
        <v>42717</v>
      </c>
      <c r="J29" s="14">
        <v>42717</v>
      </c>
      <c r="K29" s="2"/>
      <c r="L29" s="2"/>
      <c r="M29" s="2"/>
      <c r="N29" s="2">
        <f t="shared" si="0"/>
        <v>2016</v>
      </c>
      <c r="O29" s="2">
        <f t="shared" si="1"/>
        <v>12</v>
      </c>
      <c r="P29" s="2">
        <f t="shared" si="2"/>
        <v>2016</v>
      </c>
      <c r="Q29" s="2">
        <f t="shared" si="3"/>
        <v>4</v>
      </c>
      <c r="R29" s="2" t="str">
        <f t="shared" si="4"/>
        <v>Y</v>
      </c>
      <c r="S29" s="2" t="str">
        <f t="shared" si="5"/>
        <v/>
      </c>
      <c r="T29" s="2" t="str">
        <f t="shared" si="9"/>
        <v/>
      </c>
      <c r="U29" s="2" t="str">
        <f t="shared" si="10"/>
        <v/>
      </c>
      <c r="V29" s="2" t="str">
        <f t="shared" si="6"/>
        <v/>
      </c>
      <c r="W29" s="2" t="str">
        <f t="shared" si="7"/>
        <v/>
      </c>
      <c r="X29" s="2" t="str">
        <f t="shared" si="8"/>
        <v/>
      </c>
    </row>
    <row r="30" spans="1:24" x14ac:dyDescent="0.2">
      <c r="A30" s="2">
        <v>44635</v>
      </c>
      <c r="B30" s="2" t="s">
        <v>95</v>
      </c>
      <c r="C30" s="13" t="s">
        <v>136</v>
      </c>
      <c r="D30" s="13">
        <v>187435</v>
      </c>
      <c r="E30" s="13" t="s">
        <v>2</v>
      </c>
      <c r="F30" s="17" t="s">
        <v>187</v>
      </c>
      <c r="G30" s="13" t="s">
        <v>3</v>
      </c>
      <c r="H30" s="17">
        <v>42712</v>
      </c>
      <c r="I30" s="17">
        <v>42716</v>
      </c>
      <c r="J30" s="14">
        <v>42717</v>
      </c>
      <c r="K30" s="2"/>
      <c r="L30" s="2"/>
      <c r="M30" s="2"/>
      <c r="N30" s="2">
        <f t="shared" si="0"/>
        <v>2016</v>
      </c>
      <c r="O30" s="2">
        <f t="shared" si="1"/>
        <v>12</v>
      </c>
      <c r="P30" s="2">
        <f t="shared" si="2"/>
        <v>2016</v>
      </c>
      <c r="Q30" s="2">
        <f t="shared" si="3"/>
        <v>5</v>
      </c>
      <c r="R30" s="2" t="str">
        <f t="shared" si="4"/>
        <v>Y</v>
      </c>
      <c r="S30" s="2" t="str">
        <f t="shared" si="5"/>
        <v/>
      </c>
      <c r="T30" s="2" t="str">
        <f t="shared" si="9"/>
        <v/>
      </c>
      <c r="U30" s="2" t="str">
        <f t="shared" si="10"/>
        <v/>
      </c>
      <c r="V30" s="2" t="str">
        <f t="shared" si="6"/>
        <v/>
      </c>
      <c r="W30" s="2" t="str">
        <f t="shared" si="7"/>
        <v/>
      </c>
      <c r="X30" s="2" t="str">
        <f t="shared" si="8"/>
        <v/>
      </c>
    </row>
    <row r="31" spans="1:24" x14ac:dyDescent="0.2">
      <c r="A31" s="2">
        <v>44548</v>
      </c>
      <c r="B31" s="2" t="s">
        <v>95</v>
      </c>
      <c r="C31" s="13" t="s">
        <v>117</v>
      </c>
      <c r="D31" s="13">
        <v>186598</v>
      </c>
      <c r="E31" s="13" t="s">
        <v>2</v>
      </c>
      <c r="F31" s="17" t="s">
        <v>187</v>
      </c>
      <c r="G31" s="13" t="s">
        <v>3</v>
      </c>
      <c r="H31" s="17">
        <v>42706</v>
      </c>
      <c r="I31" s="17">
        <v>42713</v>
      </c>
      <c r="J31" s="14">
        <v>42717</v>
      </c>
      <c r="K31" s="2"/>
      <c r="L31" s="2"/>
      <c r="M31" s="2"/>
      <c r="N31" s="2">
        <f t="shared" si="0"/>
        <v>2016</v>
      </c>
      <c r="O31" s="2">
        <f t="shared" si="1"/>
        <v>12</v>
      </c>
      <c r="P31" s="2">
        <f t="shared" si="2"/>
        <v>2016</v>
      </c>
      <c r="Q31" s="2">
        <f t="shared" si="3"/>
        <v>11</v>
      </c>
      <c r="R31" s="2" t="str">
        <f t="shared" si="4"/>
        <v/>
      </c>
      <c r="S31" s="2" t="str">
        <f t="shared" si="5"/>
        <v/>
      </c>
      <c r="T31" s="2" t="str">
        <f t="shared" si="9"/>
        <v>Y</v>
      </c>
      <c r="U31" s="2" t="str">
        <f t="shared" si="10"/>
        <v/>
      </c>
      <c r="V31" s="2" t="str">
        <f t="shared" si="6"/>
        <v/>
      </c>
      <c r="W31" s="2" t="str">
        <f t="shared" si="7"/>
        <v/>
      </c>
      <c r="X31" s="2" t="str">
        <f t="shared" si="8"/>
        <v/>
      </c>
    </row>
    <row r="32" spans="1:24" x14ac:dyDescent="0.2">
      <c r="A32" s="2">
        <v>44216</v>
      </c>
      <c r="B32" s="2" t="s">
        <v>95</v>
      </c>
      <c r="C32" s="2" t="s">
        <v>118</v>
      </c>
      <c r="D32" s="2"/>
      <c r="E32" s="2" t="s">
        <v>7</v>
      </c>
      <c r="F32" s="17" t="s">
        <v>187</v>
      </c>
      <c r="G32" s="2" t="s">
        <v>3</v>
      </c>
      <c r="H32" s="17">
        <v>42681</v>
      </c>
      <c r="I32" s="17">
        <v>42711</v>
      </c>
      <c r="J32" s="14">
        <v>42717</v>
      </c>
      <c r="K32" s="2"/>
      <c r="L32" s="2"/>
      <c r="M32" s="2"/>
      <c r="N32" s="2">
        <f t="shared" si="0"/>
        <v>2016</v>
      </c>
      <c r="O32" s="2">
        <f t="shared" si="1"/>
        <v>12</v>
      </c>
      <c r="P32" s="2">
        <f t="shared" si="2"/>
        <v>2016</v>
      </c>
      <c r="Q32" s="2">
        <f t="shared" si="3"/>
        <v>36</v>
      </c>
      <c r="R32" s="2" t="str">
        <f t="shared" si="4"/>
        <v/>
      </c>
      <c r="S32" s="2" t="str">
        <f t="shared" si="5"/>
        <v/>
      </c>
      <c r="T32" s="2" t="str">
        <f t="shared" si="9"/>
        <v/>
      </c>
      <c r="U32" s="2" t="str">
        <f t="shared" si="10"/>
        <v/>
      </c>
      <c r="V32" s="2" t="str">
        <f t="shared" si="6"/>
        <v>Y</v>
      </c>
      <c r="W32" s="2" t="str">
        <f t="shared" si="7"/>
        <v/>
      </c>
      <c r="X32" s="2" t="str">
        <f t="shared" si="8"/>
        <v/>
      </c>
    </row>
    <row r="33" spans="1:24" x14ac:dyDescent="0.2">
      <c r="A33" s="2">
        <v>44035</v>
      </c>
      <c r="B33" s="2" t="s">
        <v>95</v>
      </c>
      <c r="C33" s="2" t="s">
        <v>98</v>
      </c>
      <c r="D33" s="2"/>
      <c r="E33" s="2" t="s">
        <v>7</v>
      </c>
      <c r="F33" s="17" t="s">
        <v>187</v>
      </c>
      <c r="G33" s="2" t="s">
        <v>3</v>
      </c>
      <c r="H33" s="17">
        <v>42670</v>
      </c>
      <c r="I33" s="17">
        <v>42711</v>
      </c>
      <c r="J33" s="14">
        <v>42717</v>
      </c>
      <c r="K33" s="2"/>
      <c r="L33" s="2"/>
      <c r="M33" s="2"/>
      <c r="N33" s="2">
        <f t="shared" si="0"/>
        <v>2016</v>
      </c>
      <c r="O33" s="2">
        <f t="shared" si="1"/>
        <v>12</v>
      </c>
      <c r="P33" s="2">
        <f t="shared" si="2"/>
        <v>2016</v>
      </c>
      <c r="Q33" s="2">
        <f t="shared" si="3"/>
        <v>47</v>
      </c>
      <c r="R33" s="2" t="str">
        <f t="shared" si="4"/>
        <v/>
      </c>
      <c r="S33" s="2" t="str">
        <f t="shared" si="5"/>
        <v/>
      </c>
      <c r="T33" s="2" t="str">
        <f t="shared" si="9"/>
        <v/>
      </c>
      <c r="U33" s="2" t="str">
        <f t="shared" si="10"/>
        <v/>
      </c>
      <c r="V33" s="2" t="str">
        <f t="shared" si="6"/>
        <v/>
      </c>
      <c r="W33" s="2" t="str">
        <f t="shared" si="7"/>
        <v>Y</v>
      </c>
      <c r="X33" s="2" t="str">
        <f t="shared" si="8"/>
        <v/>
      </c>
    </row>
    <row r="34" spans="1:24" x14ac:dyDescent="0.2">
      <c r="A34" s="2">
        <v>44553</v>
      </c>
      <c r="B34" s="2" t="s">
        <v>95</v>
      </c>
      <c r="C34" s="2" t="s">
        <v>119</v>
      </c>
      <c r="D34" s="2"/>
      <c r="E34" s="2" t="s">
        <v>8</v>
      </c>
      <c r="F34" s="17" t="s">
        <v>187</v>
      </c>
      <c r="G34" s="2" t="s">
        <v>3</v>
      </c>
      <c r="H34" s="17">
        <v>42706</v>
      </c>
      <c r="I34" s="17">
        <v>42716</v>
      </c>
      <c r="J34" s="14">
        <v>42717</v>
      </c>
      <c r="K34" s="2"/>
      <c r="L34" s="2"/>
      <c r="M34" s="2"/>
      <c r="N34" s="2">
        <f t="shared" si="0"/>
        <v>2016</v>
      </c>
      <c r="O34" s="2">
        <f t="shared" ref="O34:O66" si="11">MONTH(J34)</f>
        <v>12</v>
      </c>
      <c r="P34" s="2">
        <f t="shared" ref="P34:P66" si="12">YEAR(J34)</f>
        <v>2016</v>
      </c>
      <c r="Q34" s="2">
        <f t="shared" ref="Q34:Q65" si="13">IF(G34="Closed",IF(NOT(ISBLANK(J34)),J34-H34,I34+4-H34))</f>
        <v>11</v>
      </c>
      <c r="R34" s="2" t="str">
        <f t="shared" si="4"/>
        <v/>
      </c>
      <c r="S34" s="2" t="str">
        <f t="shared" si="5"/>
        <v/>
      </c>
      <c r="T34" s="2" t="str">
        <f t="shared" si="9"/>
        <v>Y</v>
      </c>
      <c r="U34" s="2" t="str">
        <f t="shared" si="10"/>
        <v/>
      </c>
      <c r="V34" s="2" t="str">
        <f t="shared" si="6"/>
        <v/>
      </c>
      <c r="W34" s="2" t="str">
        <f t="shared" si="7"/>
        <v/>
      </c>
      <c r="X34" s="2" t="str">
        <f t="shared" si="8"/>
        <v/>
      </c>
    </row>
    <row r="35" spans="1:24" x14ac:dyDescent="0.2">
      <c r="A35" s="2">
        <v>43955</v>
      </c>
      <c r="B35" s="2" t="s">
        <v>95</v>
      </c>
      <c r="C35" s="13" t="s">
        <v>99</v>
      </c>
      <c r="D35" s="13">
        <v>186092</v>
      </c>
      <c r="E35" s="13" t="s">
        <v>8</v>
      </c>
      <c r="F35" s="17" t="s">
        <v>187</v>
      </c>
      <c r="G35" s="13" t="s">
        <v>3</v>
      </c>
      <c r="H35" s="17">
        <v>42663</v>
      </c>
      <c r="I35" s="17">
        <v>42711</v>
      </c>
      <c r="J35" s="14">
        <v>42717</v>
      </c>
      <c r="K35" s="2"/>
      <c r="L35" s="2"/>
      <c r="M35" s="2"/>
      <c r="N35" s="2">
        <f t="shared" si="0"/>
        <v>2016</v>
      </c>
      <c r="O35" s="2">
        <f t="shared" si="11"/>
        <v>12</v>
      </c>
      <c r="P35" s="2">
        <f t="shared" si="12"/>
        <v>2016</v>
      </c>
      <c r="Q35" s="2">
        <f t="shared" si="13"/>
        <v>54</v>
      </c>
      <c r="R35" s="2" t="str">
        <f t="shared" si="4"/>
        <v/>
      </c>
      <c r="S35" s="2" t="str">
        <f t="shared" si="5"/>
        <v/>
      </c>
      <c r="T35" s="2" t="str">
        <f t="shared" si="9"/>
        <v/>
      </c>
      <c r="U35" s="2" t="str">
        <f t="shared" si="10"/>
        <v/>
      </c>
      <c r="V35" s="2" t="str">
        <f t="shared" si="6"/>
        <v/>
      </c>
      <c r="W35" s="2" t="str">
        <f t="shared" si="7"/>
        <v>Y</v>
      </c>
      <c r="X35" s="2" t="str">
        <f t="shared" si="8"/>
        <v/>
      </c>
    </row>
    <row r="36" spans="1:24" ht="25.5" x14ac:dyDescent="0.2">
      <c r="A36" s="2">
        <v>44261</v>
      </c>
      <c r="B36" s="2" t="s">
        <v>95</v>
      </c>
      <c r="C36" s="2" t="s">
        <v>121</v>
      </c>
      <c r="D36" s="2">
        <v>186601</v>
      </c>
      <c r="E36" s="2" t="s">
        <v>9</v>
      </c>
      <c r="F36" s="17" t="s">
        <v>187</v>
      </c>
      <c r="G36" s="2" t="s">
        <v>3</v>
      </c>
      <c r="H36" s="17">
        <v>42682</v>
      </c>
      <c r="I36" s="17">
        <v>42711</v>
      </c>
      <c r="J36" s="14">
        <v>42717</v>
      </c>
      <c r="K36" s="2"/>
      <c r="L36" s="2"/>
      <c r="M36" s="2"/>
      <c r="N36" s="2">
        <f t="shared" si="0"/>
        <v>2016</v>
      </c>
      <c r="O36" s="2">
        <f t="shared" si="11"/>
        <v>12</v>
      </c>
      <c r="P36" s="2">
        <f t="shared" si="12"/>
        <v>2016</v>
      </c>
      <c r="Q36" s="2">
        <f t="shared" si="13"/>
        <v>35</v>
      </c>
      <c r="R36" s="2" t="str">
        <f t="shared" si="4"/>
        <v/>
      </c>
      <c r="S36" s="2" t="str">
        <f t="shared" si="5"/>
        <v/>
      </c>
      <c r="T36" s="2" t="str">
        <f t="shared" si="9"/>
        <v/>
      </c>
      <c r="U36" s="2" t="str">
        <f t="shared" si="10"/>
        <v/>
      </c>
      <c r="V36" s="2" t="str">
        <f t="shared" si="6"/>
        <v>Y</v>
      </c>
      <c r="W36" s="2" t="str">
        <f t="shared" si="7"/>
        <v/>
      </c>
      <c r="X36" s="2" t="str">
        <f t="shared" si="8"/>
        <v/>
      </c>
    </row>
    <row r="37" spans="1:24" ht="25.5" x14ac:dyDescent="0.2">
      <c r="A37" s="2">
        <v>44690</v>
      </c>
      <c r="B37" s="2" t="s">
        <v>95</v>
      </c>
      <c r="C37" s="2" t="s">
        <v>137</v>
      </c>
      <c r="D37" s="2">
        <v>187618</v>
      </c>
      <c r="E37" s="2" t="s">
        <v>2</v>
      </c>
      <c r="F37" s="17" t="s">
        <v>187</v>
      </c>
      <c r="G37" s="2" t="s">
        <v>3</v>
      </c>
      <c r="H37" s="17">
        <v>42717</v>
      </c>
      <c r="I37" s="17">
        <v>42718</v>
      </c>
      <c r="J37" s="14">
        <v>42718</v>
      </c>
      <c r="K37" s="2"/>
      <c r="L37" s="2"/>
      <c r="M37" s="2"/>
      <c r="N37" s="2">
        <f t="shared" si="0"/>
        <v>2016</v>
      </c>
      <c r="O37" s="2">
        <f t="shared" si="11"/>
        <v>12</v>
      </c>
      <c r="P37" s="2">
        <f t="shared" si="12"/>
        <v>2016</v>
      </c>
      <c r="Q37" s="2">
        <f t="shared" si="13"/>
        <v>1</v>
      </c>
      <c r="R37" s="2" t="str">
        <f t="shared" si="4"/>
        <v>Y</v>
      </c>
      <c r="S37" s="2" t="str">
        <f t="shared" si="5"/>
        <v/>
      </c>
      <c r="T37" s="2" t="str">
        <f t="shared" si="9"/>
        <v/>
      </c>
      <c r="U37" s="2" t="str">
        <f t="shared" si="10"/>
        <v/>
      </c>
      <c r="V37" s="2" t="str">
        <f t="shared" si="6"/>
        <v/>
      </c>
      <c r="W37" s="2" t="str">
        <f t="shared" si="7"/>
        <v/>
      </c>
      <c r="X37" s="2" t="str">
        <f t="shared" si="8"/>
        <v/>
      </c>
    </row>
    <row r="38" spans="1:24" x14ac:dyDescent="0.2">
      <c r="A38" s="2">
        <v>44681</v>
      </c>
      <c r="B38" s="2" t="s">
        <v>95</v>
      </c>
      <c r="C38" s="13" t="s">
        <v>122</v>
      </c>
      <c r="D38" s="13"/>
      <c r="E38" s="13" t="s">
        <v>7</v>
      </c>
      <c r="F38" s="17" t="s">
        <v>187</v>
      </c>
      <c r="G38" s="13" t="s">
        <v>3</v>
      </c>
      <c r="H38" s="17">
        <v>42717</v>
      </c>
      <c r="I38" s="17">
        <v>42718</v>
      </c>
      <c r="J38" s="14">
        <v>42724</v>
      </c>
      <c r="K38" s="2"/>
      <c r="L38" s="2"/>
      <c r="M38" s="2"/>
      <c r="N38" s="2">
        <f t="shared" si="0"/>
        <v>2016</v>
      </c>
      <c r="O38" s="2">
        <f t="shared" si="11"/>
        <v>12</v>
      </c>
      <c r="P38" s="2">
        <f t="shared" si="12"/>
        <v>2016</v>
      </c>
      <c r="Q38" s="2">
        <f t="shared" si="13"/>
        <v>7</v>
      </c>
      <c r="R38" s="2" t="str">
        <f t="shared" si="4"/>
        <v/>
      </c>
      <c r="S38" s="2" t="str">
        <f t="shared" si="5"/>
        <v>Y</v>
      </c>
      <c r="T38" s="2" t="str">
        <f t="shared" si="9"/>
        <v/>
      </c>
      <c r="U38" s="2" t="str">
        <f t="shared" si="10"/>
        <v/>
      </c>
      <c r="V38" s="2" t="str">
        <f t="shared" si="6"/>
        <v/>
      </c>
      <c r="W38" s="2" t="str">
        <f t="shared" si="7"/>
        <v/>
      </c>
      <c r="X38" s="2" t="str">
        <f t="shared" si="8"/>
        <v/>
      </c>
    </row>
    <row r="39" spans="1:24" x14ac:dyDescent="0.2">
      <c r="A39" s="2">
        <v>44924</v>
      </c>
      <c r="B39" s="2" t="s">
        <v>95</v>
      </c>
      <c r="C39" s="2" t="s">
        <v>123</v>
      </c>
      <c r="D39" s="2"/>
      <c r="E39" s="2" t="s">
        <v>2</v>
      </c>
      <c r="F39" s="17" t="s">
        <v>187</v>
      </c>
      <c r="G39" s="2" t="s">
        <v>3</v>
      </c>
      <c r="H39" s="17">
        <v>42738</v>
      </c>
      <c r="I39" s="17">
        <v>42738</v>
      </c>
      <c r="J39" s="14">
        <v>42738</v>
      </c>
      <c r="K39" s="2"/>
      <c r="L39" s="2"/>
      <c r="M39" s="2"/>
      <c r="N39" s="2">
        <f t="shared" si="0"/>
        <v>2017</v>
      </c>
      <c r="O39" s="2">
        <f t="shared" si="11"/>
        <v>1</v>
      </c>
      <c r="P39" s="2">
        <f t="shared" si="12"/>
        <v>2017</v>
      </c>
      <c r="Q39" s="2">
        <f t="shared" si="13"/>
        <v>0</v>
      </c>
      <c r="R39" s="2" t="str">
        <f t="shared" si="4"/>
        <v>Y</v>
      </c>
      <c r="S39" s="2" t="str">
        <f t="shared" si="5"/>
        <v/>
      </c>
      <c r="T39" s="2" t="str">
        <f t="shared" si="9"/>
        <v/>
      </c>
      <c r="U39" s="2" t="str">
        <f t="shared" si="10"/>
        <v/>
      </c>
      <c r="V39" s="2" t="str">
        <f t="shared" si="6"/>
        <v/>
      </c>
      <c r="W39" s="2" t="str">
        <f t="shared" si="7"/>
        <v/>
      </c>
      <c r="X39" s="2" t="str">
        <f t="shared" si="8"/>
        <v/>
      </c>
    </row>
    <row r="40" spans="1:24" x14ac:dyDescent="0.2">
      <c r="A40" s="2">
        <v>44914</v>
      </c>
      <c r="B40" s="2" t="s">
        <v>95</v>
      </c>
      <c r="C40" s="2" t="s">
        <v>124</v>
      </c>
      <c r="D40" s="2">
        <v>188019</v>
      </c>
      <c r="E40" s="2" t="s">
        <v>2</v>
      </c>
      <c r="F40" s="17" t="s">
        <v>187</v>
      </c>
      <c r="G40" s="2" t="s">
        <v>3</v>
      </c>
      <c r="H40" s="17">
        <v>42734</v>
      </c>
      <c r="I40" s="17">
        <v>42740</v>
      </c>
      <c r="J40" s="14">
        <v>42745</v>
      </c>
      <c r="K40" s="2"/>
      <c r="L40" s="2"/>
      <c r="M40" s="2"/>
      <c r="N40" s="2">
        <f t="shared" si="0"/>
        <v>2016</v>
      </c>
      <c r="O40" s="2">
        <f t="shared" si="11"/>
        <v>1</v>
      </c>
      <c r="P40" s="2">
        <f t="shared" si="12"/>
        <v>2017</v>
      </c>
      <c r="Q40" s="2">
        <f t="shared" si="13"/>
        <v>11</v>
      </c>
      <c r="R40" s="2" t="str">
        <f t="shared" si="4"/>
        <v/>
      </c>
      <c r="S40" s="2" t="str">
        <f t="shared" si="5"/>
        <v/>
      </c>
      <c r="T40" s="2" t="str">
        <f t="shared" si="9"/>
        <v>Y</v>
      </c>
      <c r="U40" s="2" t="str">
        <f t="shared" si="10"/>
        <v/>
      </c>
      <c r="V40" s="2" t="str">
        <f t="shared" si="6"/>
        <v/>
      </c>
      <c r="W40" s="2" t="str">
        <f t="shared" si="7"/>
        <v/>
      </c>
      <c r="X40" s="2" t="str">
        <f t="shared" si="8"/>
        <v/>
      </c>
    </row>
    <row r="41" spans="1:24" x14ac:dyDescent="0.2">
      <c r="A41" s="2">
        <v>44835</v>
      </c>
      <c r="B41" s="2" t="s">
        <v>95</v>
      </c>
      <c r="C41" s="2" t="s">
        <v>127</v>
      </c>
      <c r="D41" s="2"/>
      <c r="E41" s="2" t="s">
        <v>2</v>
      </c>
      <c r="F41" s="17" t="s">
        <v>187</v>
      </c>
      <c r="G41" s="2" t="s">
        <v>3</v>
      </c>
      <c r="H41" s="17">
        <v>42726</v>
      </c>
      <c r="I41" s="17">
        <v>42739</v>
      </c>
      <c r="J41" s="14">
        <v>42745</v>
      </c>
      <c r="K41" s="2"/>
      <c r="L41" s="2"/>
      <c r="M41" s="2"/>
      <c r="N41" s="2">
        <f t="shared" si="0"/>
        <v>2016</v>
      </c>
      <c r="O41" s="2">
        <f t="shared" si="11"/>
        <v>1</v>
      </c>
      <c r="P41" s="2">
        <f t="shared" si="12"/>
        <v>2017</v>
      </c>
      <c r="Q41" s="2">
        <f t="shared" si="13"/>
        <v>19</v>
      </c>
      <c r="R41" s="2" t="str">
        <f t="shared" si="4"/>
        <v/>
      </c>
      <c r="S41" s="2" t="str">
        <f t="shared" si="5"/>
        <v/>
      </c>
      <c r="T41" s="2" t="str">
        <f t="shared" si="9"/>
        <v>Y</v>
      </c>
      <c r="U41" s="2" t="str">
        <f t="shared" si="10"/>
        <v/>
      </c>
      <c r="V41" s="2" t="str">
        <f t="shared" si="6"/>
        <v/>
      </c>
      <c r="W41" s="2" t="str">
        <f t="shared" si="7"/>
        <v/>
      </c>
      <c r="X41" s="2" t="str">
        <f t="shared" si="8"/>
        <v/>
      </c>
    </row>
    <row r="42" spans="1:24" x14ac:dyDescent="0.2">
      <c r="A42" s="2">
        <v>44833</v>
      </c>
      <c r="B42" s="2" t="s">
        <v>95</v>
      </c>
      <c r="C42" s="2" t="s">
        <v>128</v>
      </c>
      <c r="D42" s="2"/>
      <c r="E42" s="2" t="s">
        <v>2</v>
      </c>
      <c r="F42" s="17" t="s">
        <v>187</v>
      </c>
      <c r="G42" s="2" t="s">
        <v>3</v>
      </c>
      <c r="H42" s="17">
        <v>42726</v>
      </c>
      <c r="I42" s="17">
        <v>42740</v>
      </c>
      <c r="J42" s="14">
        <v>42745</v>
      </c>
      <c r="K42" s="2"/>
      <c r="L42" s="2"/>
      <c r="M42" s="2"/>
      <c r="N42" s="2">
        <f t="shared" si="0"/>
        <v>2016</v>
      </c>
      <c r="O42" s="2">
        <f t="shared" si="11"/>
        <v>1</v>
      </c>
      <c r="P42" s="2">
        <f t="shared" si="12"/>
        <v>2017</v>
      </c>
      <c r="Q42" s="2">
        <f t="shared" si="13"/>
        <v>19</v>
      </c>
      <c r="R42" s="2" t="str">
        <f t="shared" si="4"/>
        <v/>
      </c>
      <c r="S42" s="2" t="str">
        <f t="shared" si="5"/>
        <v/>
      </c>
      <c r="T42" s="2" t="str">
        <f t="shared" si="9"/>
        <v>Y</v>
      </c>
      <c r="U42" s="2" t="str">
        <f t="shared" si="10"/>
        <v/>
      </c>
      <c r="V42" s="2" t="str">
        <f t="shared" si="6"/>
        <v/>
      </c>
      <c r="W42" s="2" t="str">
        <f t="shared" si="7"/>
        <v/>
      </c>
      <c r="X42" s="2" t="str">
        <f t="shared" si="8"/>
        <v/>
      </c>
    </row>
    <row r="43" spans="1:24" x14ac:dyDescent="0.2">
      <c r="A43" s="2">
        <v>44810</v>
      </c>
      <c r="B43" s="2" t="s">
        <v>95</v>
      </c>
      <c r="C43" s="2" t="s">
        <v>125</v>
      </c>
      <c r="D43" s="2"/>
      <c r="E43" s="2" t="s">
        <v>2</v>
      </c>
      <c r="F43" s="17" t="s">
        <v>187</v>
      </c>
      <c r="G43" s="2" t="s">
        <v>3</v>
      </c>
      <c r="H43" s="17">
        <v>42725</v>
      </c>
      <c r="I43" s="17">
        <v>42727</v>
      </c>
      <c r="J43" s="14">
        <v>42745</v>
      </c>
      <c r="K43" s="2"/>
      <c r="L43" s="2"/>
      <c r="M43" s="2"/>
      <c r="N43" s="2">
        <f t="shared" si="0"/>
        <v>2016</v>
      </c>
      <c r="O43" s="2">
        <f t="shared" si="11"/>
        <v>1</v>
      </c>
      <c r="P43" s="2">
        <f t="shared" si="12"/>
        <v>2017</v>
      </c>
      <c r="Q43" s="2">
        <f t="shared" si="13"/>
        <v>20</v>
      </c>
      <c r="R43" s="2" t="str">
        <f t="shared" si="4"/>
        <v/>
      </c>
      <c r="S43" s="2" t="str">
        <f t="shared" si="5"/>
        <v/>
      </c>
      <c r="T43" s="2" t="str">
        <f t="shared" si="9"/>
        <v>Y</v>
      </c>
      <c r="U43" s="2" t="str">
        <f t="shared" si="10"/>
        <v/>
      </c>
      <c r="V43" s="2" t="str">
        <f t="shared" si="6"/>
        <v/>
      </c>
      <c r="W43" s="2" t="str">
        <f t="shared" si="7"/>
        <v/>
      </c>
      <c r="X43" s="2" t="str">
        <f t="shared" si="8"/>
        <v/>
      </c>
    </row>
    <row r="44" spans="1:24" x14ac:dyDescent="0.2">
      <c r="A44" s="2">
        <v>44793</v>
      </c>
      <c r="B44" s="2" t="s">
        <v>95</v>
      </c>
      <c r="C44" s="2" t="s">
        <v>126</v>
      </c>
      <c r="D44" s="2"/>
      <c r="E44" s="2" t="s">
        <v>2</v>
      </c>
      <c r="F44" s="17"/>
      <c r="G44" s="2" t="s">
        <v>3</v>
      </c>
      <c r="H44" s="17">
        <v>42724</v>
      </c>
      <c r="I44" s="17">
        <v>42727</v>
      </c>
      <c r="J44" s="14">
        <v>42745</v>
      </c>
      <c r="K44" s="2"/>
      <c r="L44" s="2"/>
      <c r="M44" s="2"/>
      <c r="N44" s="2">
        <f t="shared" si="0"/>
        <v>2016</v>
      </c>
      <c r="O44" s="2">
        <f t="shared" si="11"/>
        <v>1</v>
      </c>
      <c r="P44" s="2">
        <f t="shared" si="12"/>
        <v>2017</v>
      </c>
      <c r="Q44" s="2">
        <f t="shared" si="13"/>
        <v>21</v>
      </c>
      <c r="R44" s="2" t="str">
        <f t="shared" si="4"/>
        <v/>
      </c>
      <c r="S44" s="2" t="str">
        <f t="shared" si="5"/>
        <v/>
      </c>
      <c r="T44" s="2" t="str">
        <f t="shared" si="9"/>
        <v/>
      </c>
      <c r="U44" s="2" t="str">
        <f t="shared" si="10"/>
        <v>Y</v>
      </c>
      <c r="V44" s="2" t="str">
        <f t="shared" si="6"/>
        <v/>
      </c>
      <c r="W44" s="2" t="str">
        <f t="shared" si="7"/>
        <v/>
      </c>
      <c r="X44" s="2" t="str">
        <f t="shared" si="8"/>
        <v/>
      </c>
    </row>
    <row r="45" spans="1:24" x14ac:dyDescent="0.2">
      <c r="A45" s="2">
        <v>43563</v>
      </c>
      <c r="B45" s="2" t="s">
        <v>95</v>
      </c>
      <c r="C45" s="2" t="s">
        <v>14</v>
      </c>
      <c r="D45" s="2">
        <v>184091</v>
      </c>
      <c r="E45" s="13" t="s">
        <v>7</v>
      </c>
      <c r="F45" s="17" t="s">
        <v>187</v>
      </c>
      <c r="G45" s="2" t="s">
        <v>3</v>
      </c>
      <c r="H45" s="17">
        <v>42640</v>
      </c>
      <c r="I45" s="17">
        <v>42731</v>
      </c>
      <c r="J45" s="14">
        <v>42745</v>
      </c>
      <c r="K45" s="2"/>
      <c r="L45" s="2"/>
      <c r="M45" s="2"/>
      <c r="N45" s="2">
        <f t="shared" si="0"/>
        <v>2016</v>
      </c>
      <c r="O45" s="2">
        <f t="shared" si="11"/>
        <v>1</v>
      </c>
      <c r="P45" s="2">
        <f t="shared" si="12"/>
        <v>2017</v>
      </c>
      <c r="Q45" s="2">
        <f t="shared" si="13"/>
        <v>105</v>
      </c>
      <c r="R45" s="2" t="str">
        <f t="shared" si="4"/>
        <v/>
      </c>
      <c r="S45" s="2" t="str">
        <f t="shared" si="5"/>
        <v/>
      </c>
      <c r="T45" s="2" t="str">
        <f t="shared" si="9"/>
        <v/>
      </c>
      <c r="U45" s="2" t="str">
        <f t="shared" si="10"/>
        <v/>
      </c>
      <c r="V45" s="2" t="str">
        <f t="shared" si="6"/>
        <v/>
      </c>
      <c r="W45" s="2" t="str">
        <f t="shared" si="7"/>
        <v/>
      </c>
      <c r="X45" s="2" t="str">
        <f>IF(ISNUMBER($Q45),IF($Q45&gt;60, "Y", ""),"")</f>
        <v>Y</v>
      </c>
    </row>
    <row r="46" spans="1:24" ht="15" customHeight="1" x14ac:dyDescent="0.2">
      <c r="A46" s="2">
        <v>39654</v>
      </c>
      <c r="B46" s="2" t="s">
        <v>95</v>
      </c>
      <c r="C46" s="2" t="s">
        <v>138</v>
      </c>
      <c r="D46" s="2"/>
      <c r="E46" s="13" t="s">
        <v>7</v>
      </c>
      <c r="F46" s="17" t="s">
        <v>187</v>
      </c>
      <c r="G46" s="2" t="s">
        <v>3</v>
      </c>
      <c r="H46" s="17">
        <v>42398</v>
      </c>
      <c r="I46" s="17">
        <v>42726</v>
      </c>
      <c r="J46" s="14">
        <v>42745</v>
      </c>
      <c r="K46" s="2"/>
      <c r="L46" s="2"/>
      <c r="M46" s="2"/>
      <c r="N46" s="2">
        <f t="shared" si="0"/>
        <v>2016</v>
      </c>
      <c r="O46" s="2">
        <f t="shared" si="11"/>
        <v>1</v>
      </c>
      <c r="P46" s="2">
        <f t="shared" si="12"/>
        <v>2017</v>
      </c>
      <c r="Q46" s="2">
        <f t="shared" si="13"/>
        <v>347</v>
      </c>
      <c r="R46" s="2" t="str">
        <f t="shared" si="4"/>
        <v/>
      </c>
      <c r="S46" s="2" t="str">
        <f t="shared" si="5"/>
        <v/>
      </c>
      <c r="T46" s="2" t="str">
        <f t="shared" si="9"/>
        <v/>
      </c>
      <c r="U46" s="2" t="str">
        <f t="shared" si="10"/>
        <v/>
      </c>
      <c r="V46" s="2" t="str">
        <f t="shared" si="6"/>
        <v/>
      </c>
      <c r="W46" s="2" t="str">
        <f t="shared" si="7"/>
        <v/>
      </c>
      <c r="X46" s="2" t="str">
        <f t="shared" ref="X46:X109" si="14">IF(ISNUMBER($Q46),IF($Q46&gt;60, "Y", ""),"")</f>
        <v>Y</v>
      </c>
    </row>
    <row r="47" spans="1:24" ht="25.5" x14ac:dyDescent="0.2">
      <c r="A47" s="2">
        <v>44913</v>
      </c>
      <c r="B47" s="2" t="s">
        <v>95</v>
      </c>
      <c r="C47" s="2" t="s">
        <v>100</v>
      </c>
      <c r="D47" s="2">
        <v>187978</v>
      </c>
      <c r="E47" s="2" t="s">
        <v>2</v>
      </c>
      <c r="F47" s="17" t="s">
        <v>187</v>
      </c>
      <c r="G47" s="2" t="s">
        <v>3</v>
      </c>
      <c r="H47" s="17">
        <v>42734</v>
      </c>
      <c r="I47" s="17">
        <v>42747</v>
      </c>
      <c r="J47" s="14">
        <v>42748</v>
      </c>
      <c r="K47" s="2"/>
      <c r="L47" s="2"/>
      <c r="M47" s="2" t="s">
        <v>394</v>
      </c>
      <c r="N47" s="2">
        <f t="shared" si="0"/>
        <v>2016</v>
      </c>
      <c r="O47" s="2">
        <f t="shared" si="11"/>
        <v>1</v>
      </c>
      <c r="P47" s="2">
        <f t="shared" si="12"/>
        <v>2017</v>
      </c>
      <c r="Q47" s="2">
        <f t="shared" si="13"/>
        <v>14</v>
      </c>
      <c r="R47" s="2" t="str">
        <f t="shared" si="4"/>
        <v/>
      </c>
      <c r="S47" s="2" t="str">
        <f t="shared" si="5"/>
        <v/>
      </c>
      <c r="T47" s="2" t="str">
        <f t="shared" si="9"/>
        <v>Y</v>
      </c>
      <c r="U47" s="2" t="str">
        <f t="shared" si="10"/>
        <v/>
      </c>
      <c r="V47" s="2" t="str">
        <f t="shared" si="6"/>
        <v/>
      </c>
      <c r="W47" s="2" t="str">
        <f t="shared" si="7"/>
        <v/>
      </c>
      <c r="X47" s="2" t="str">
        <f t="shared" si="14"/>
        <v/>
      </c>
    </row>
    <row r="48" spans="1:24" x14ac:dyDescent="0.2">
      <c r="A48" s="2">
        <v>44911</v>
      </c>
      <c r="B48" s="2" t="s">
        <v>95</v>
      </c>
      <c r="C48" s="2" t="s">
        <v>129</v>
      </c>
      <c r="D48" s="2"/>
      <c r="E48" s="2" t="s">
        <v>2</v>
      </c>
      <c r="F48" s="17" t="s">
        <v>187</v>
      </c>
      <c r="G48" s="2" t="s">
        <v>3</v>
      </c>
      <c r="H48" s="17">
        <v>42734</v>
      </c>
      <c r="I48" s="17">
        <v>42746</v>
      </c>
      <c r="J48" s="14">
        <v>42748</v>
      </c>
      <c r="K48" s="2"/>
      <c r="L48" s="2"/>
      <c r="M48" s="2"/>
      <c r="N48" s="2">
        <f t="shared" si="0"/>
        <v>2016</v>
      </c>
      <c r="O48" s="2">
        <f t="shared" si="11"/>
        <v>1</v>
      </c>
      <c r="P48" s="2">
        <f t="shared" si="12"/>
        <v>2017</v>
      </c>
      <c r="Q48" s="2">
        <f t="shared" si="13"/>
        <v>14</v>
      </c>
      <c r="R48" s="2" t="str">
        <f t="shared" si="4"/>
        <v/>
      </c>
      <c r="S48" s="2" t="str">
        <f t="shared" si="5"/>
        <v/>
      </c>
      <c r="T48" s="2" t="str">
        <f t="shared" si="9"/>
        <v>Y</v>
      </c>
      <c r="U48" s="2" t="str">
        <f t="shared" si="10"/>
        <v/>
      </c>
      <c r="V48" s="2" t="str">
        <f t="shared" si="6"/>
        <v/>
      </c>
      <c r="W48" s="2" t="str">
        <f t="shared" si="7"/>
        <v/>
      </c>
      <c r="X48" s="2" t="str">
        <f t="shared" si="14"/>
        <v/>
      </c>
    </row>
    <row r="49" spans="1:24" x14ac:dyDescent="0.2">
      <c r="A49" s="2">
        <v>44956</v>
      </c>
      <c r="B49" s="2" t="s">
        <v>95</v>
      </c>
      <c r="C49" s="2" t="s">
        <v>130</v>
      </c>
      <c r="D49" s="2"/>
      <c r="E49" s="2" t="s">
        <v>9</v>
      </c>
      <c r="F49" s="17" t="s">
        <v>187</v>
      </c>
      <c r="G49" s="2" t="s">
        <v>3</v>
      </c>
      <c r="H49" s="17">
        <v>42740</v>
      </c>
      <c r="I49" s="17">
        <v>42747</v>
      </c>
      <c r="J49" s="14">
        <v>42748</v>
      </c>
      <c r="K49" s="2"/>
      <c r="L49" s="2"/>
      <c r="M49" s="2"/>
      <c r="N49" s="2">
        <f t="shared" si="0"/>
        <v>2017</v>
      </c>
      <c r="O49" s="2">
        <f t="shared" si="11"/>
        <v>1</v>
      </c>
      <c r="P49" s="2">
        <f t="shared" si="12"/>
        <v>2017</v>
      </c>
      <c r="Q49" s="2">
        <f t="shared" si="13"/>
        <v>8</v>
      </c>
      <c r="R49" s="2" t="str">
        <f t="shared" si="4"/>
        <v/>
      </c>
      <c r="S49" s="2" t="str">
        <f t="shared" si="5"/>
        <v>Y</v>
      </c>
      <c r="T49" s="2" t="str">
        <f t="shared" si="9"/>
        <v/>
      </c>
      <c r="U49" s="2" t="str">
        <f t="shared" si="10"/>
        <v/>
      </c>
      <c r="V49" s="2" t="str">
        <f t="shared" si="6"/>
        <v/>
      </c>
      <c r="W49" s="2" t="str">
        <f t="shared" si="7"/>
        <v/>
      </c>
      <c r="X49" s="2" t="str">
        <f t="shared" si="14"/>
        <v/>
      </c>
    </row>
    <row r="50" spans="1:24" ht="25.5" x14ac:dyDescent="0.2">
      <c r="A50" s="2">
        <v>45167</v>
      </c>
      <c r="B50" s="2" t="s">
        <v>95</v>
      </c>
      <c r="C50" s="2" t="s">
        <v>131</v>
      </c>
      <c r="D50" s="2"/>
      <c r="E50" s="2" t="s">
        <v>2</v>
      </c>
      <c r="F50" s="17"/>
      <c r="G50" s="2" t="s">
        <v>3</v>
      </c>
      <c r="H50" s="17">
        <v>42759</v>
      </c>
      <c r="I50" s="17">
        <v>42762</v>
      </c>
      <c r="J50" s="14">
        <v>42767</v>
      </c>
      <c r="K50" s="14"/>
      <c r="L50" s="14"/>
      <c r="M50" s="14"/>
      <c r="N50" s="2">
        <f t="shared" si="0"/>
        <v>2017</v>
      </c>
      <c r="O50" s="2">
        <f t="shared" si="11"/>
        <v>2</v>
      </c>
      <c r="P50" s="2">
        <f t="shared" si="12"/>
        <v>2017</v>
      </c>
      <c r="Q50" s="2">
        <f t="shared" si="13"/>
        <v>8</v>
      </c>
      <c r="R50" s="2" t="str">
        <f t="shared" si="4"/>
        <v/>
      </c>
      <c r="S50" s="2" t="str">
        <f t="shared" si="5"/>
        <v>Y</v>
      </c>
      <c r="T50" s="2" t="str">
        <f t="shared" si="9"/>
        <v/>
      </c>
      <c r="U50" s="2" t="str">
        <f t="shared" si="10"/>
        <v/>
      </c>
      <c r="V50" s="2" t="str">
        <f t="shared" si="6"/>
        <v/>
      </c>
      <c r="W50" s="2" t="str">
        <f t="shared" si="7"/>
        <v/>
      </c>
      <c r="X50" s="2" t="str">
        <f t="shared" si="14"/>
        <v/>
      </c>
    </row>
    <row r="51" spans="1:24" x14ac:dyDescent="0.2">
      <c r="A51" s="2">
        <v>45036</v>
      </c>
      <c r="B51" s="2" t="s">
        <v>95</v>
      </c>
      <c r="C51" s="2" t="s">
        <v>132</v>
      </c>
      <c r="D51" s="2"/>
      <c r="E51" s="2" t="s">
        <v>2</v>
      </c>
      <c r="F51" s="17" t="s">
        <v>187</v>
      </c>
      <c r="G51" s="2" t="s">
        <v>3</v>
      </c>
      <c r="H51" s="17">
        <v>42747</v>
      </c>
      <c r="I51" s="17">
        <v>42762</v>
      </c>
      <c r="J51" s="14">
        <v>42767</v>
      </c>
      <c r="K51" s="14"/>
      <c r="L51" s="14"/>
      <c r="M51" s="14"/>
      <c r="N51" s="2">
        <f t="shared" si="0"/>
        <v>2017</v>
      </c>
      <c r="O51" s="2">
        <f t="shared" si="11"/>
        <v>2</v>
      </c>
      <c r="P51" s="2">
        <f t="shared" si="12"/>
        <v>2017</v>
      </c>
      <c r="Q51" s="2">
        <f t="shared" si="13"/>
        <v>20</v>
      </c>
      <c r="R51" s="2" t="str">
        <f t="shared" si="4"/>
        <v/>
      </c>
      <c r="S51" s="2" t="str">
        <f t="shared" si="5"/>
        <v/>
      </c>
      <c r="T51" s="2" t="str">
        <f t="shared" si="9"/>
        <v>Y</v>
      </c>
      <c r="U51" s="2" t="str">
        <f t="shared" si="10"/>
        <v/>
      </c>
      <c r="V51" s="2" t="str">
        <f t="shared" si="6"/>
        <v/>
      </c>
      <c r="W51" s="2" t="str">
        <f t="shared" si="7"/>
        <v/>
      </c>
      <c r="X51" s="2" t="str">
        <f t="shared" si="14"/>
        <v/>
      </c>
    </row>
    <row r="52" spans="1:24" x14ac:dyDescent="0.2">
      <c r="A52" s="2">
        <v>45287</v>
      </c>
      <c r="B52" s="2" t="s">
        <v>95</v>
      </c>
      <c r="C52" s="2" t="s">
        <v>133</v>
      </c>
      <c r="D52" s="2"/>
      <c r="E52" s="2" t="s">
        <v>2</v>
      </c>
      <c r="F52" s="17"/>
      <c r="G52" s="2" t="s">
        <v>3</v>
      </c>
      <c r="H52" s="17">
        <v>42765</v>
      </c>
      <c r="I52" s="17">
        <v>42766</v>
      </c>
      <c r="J52" s="14">
        <v>42774</v>
      </c>
      <c r="K52" s="14"/>
      <c r="L52" s="14"/>
      <c r="M52" s="14"/>
      <c r="N52" s="2">
        <f t="shared" si="0"/>
        <v>2017</v>
      </c>
      <c r="O52" s="2">
        <f t="shared" si="11"/>
        <v>2</v>
      </c>
      <c r="P52" s="2">
        <f t="shared" si="12"/>
        <v>2017</v>
      </c>
      <c r="Q52" s="2">
        <f t="shared" si="13"/>
        <v>9</v>
      </c>
      <c r="R52" s="2" t="str">
        <f t="shared" si="4"/>
        <v/>
      </c>
      <c r="S52" s="2" t="str">
        <f t="shared" si="5"/>
        <v>Y</v>
      </c>
      <c r="T52" s="2" t="str">
        <f t="shared" si="9"/>
        <v/>
      </c>
      <c r="U52" s="2" t="str">
        <f t="shared" si="10"/>
        <v/>
      </c>
      <c r="V52" s="2" t="str">
        <f t="shared" si="6"/>
        <v/>
      </c>
      <c r="W52" s="2" t="str">
        <f t="shared" si="7"/>
        <v/>
      </c>
      <c r="X52" s="2" t="str">
        <f t="shared" si="14"/>
        <v/>
      </c>
    </row>
    <row r="53" spans="1:24" ht="25.5" x14ac:dyDescent="0.2">
      <c r="A53" s="2">
        <v>45399</v>
      </c>
      <c r="B53" s="2" t="s">
        <v>95</v>
      </c>
      <c r="C53" s="2" t="s">
        <v>304</v>
      </c>
      <c r="D53" s="2">
        <v>188973</v>
      </c>
      <c r="E53" s="2" t="s">
        <v>2</v>
      </c>
      <c r="F53" s="17"/>
      <c r="G53" s="2" t="s">
        <v>3</v>
      </c>
      <c r="H53" s="17">
        <v>42769</v>
      </c>
      <c r="I53" s="17">
        <v>42773</v>
      </c>
      <c r="J53" s="14">
        <v>42779</v>
      </c>
      <c r="K53" s="14"/>
      <c r="L53" s="14"/>
      <c r="M53" s="14"/>
      <c r="N53" s="2">
        <f t="shared" si="0"/>
        <v>2017</v>
      </c>
      <c r="O53" s="2">
        <f t="shared" si="11"/>
        <v>2</v>
      </c>
      <c r="P53" s="2">
        <f t="shared" si="12"/>
        <v>2017</v>
      </c>
      <c r="Q53" s="2">
        <f t="shared" si="13"/>
        <v>10</v>
      </c>
      <c r="R53" s="2" t="str">
        <f t="shared" si="4"/>
        <v/>
      </c>
      <c r="S53" s="2" t="str">
        <f t="shared" si="5"/>
        <v>Y</v>
      </c>
      <c r="T53" s="2" t="str">
        <f t="shared" si="9"/>
        <v/>
      </c>
      <c r="U53" s="2" t="str">
        <f t="shared" si="10"/>
        <v/>
      </c>
      <c r="V53" s="2" t="str">
        <f t="shared" si="6"/>
        <v/>
      </c>
      <c r="W53" s="2" t="str">
        <f t="shared" si="7"/>
        <v/>
      </c>
      <c r="X53" s="2" t="str">
        <f t="shared" si="14"/>
        <v/>
      </c>
    </row>
    <row r="54" spans="1:24" x14ac:dyDescent="0.2">
      <c r="A54" s="2">
        <v>45333</v>
      </c>
      <c r="B54" s="2" t="s">
        <v>95</v>
      </c>
      <c r="C54" s="2" t="s">
        <v>78</v>
      </c>
      <c r="D54" s="2"/>
      <c r="E54" s="2" t="s">
        <v>2</v>
      </c>
      <c r="F54" s="17" t="s">
        <v>187</v>
      </c>
      <c r="G54" s="2" t="s">
        <v>3</v>
      </c>
      <c r="H54" s="17">
        <v>42766</v>
      </c>
      <c r="I54" s="17">
        <v>42774</v>
      </c>
      <c r="J54" s="14">
        <v>42779</v>
      </c>
      <c r="K54" s="14"/>
      <c r="L54" s="14"/>
      <c r="M54" s="14"/>
      <c r="N54" s="2">
        <f t="shared" si="0"/>
        <v>2017</v>
      </c>
      <c r="O54" s="2">
        <f t="shared" si="11"/>
        <v>2</v>
      </c>
      <c r="P54" s="2">
        <f t="shared" si="12"/>
        <v>2017</v>
      </c>
      <c r="Q54" s="2">
        <f t="shared" si="13"/>
        <v>13</v>
      </c>
      <c r="R54" s="2" t="str">
        <f t="shared" si="4"/>
        <v/>
      </c>
      <c r="S54" s="2" t="str">
        <f t="shared" si="5"/>
        <v/>
      </c>
      <c r="T54" s="2" t="str">
        <f t="shared" si="9"/>
        <v>Y</v>
      </c>
      <c r="U54" s="2" t="str">
        <f t="shared" si="10"/>
        <v/>
      </c>
      <c r="V54" s="2" t="str">
        <f t="shared" si="6"/>
        <v/>
      </c>
      <c r="W54" s="2" t="str">
        <f t="shared" si="7"/>
        <v/>
      </c>
      <c r="X54" s="2" t="str">
        <f t="shared" si="14"/>
        <v/>
      </c>
    </row>
    <row r="55" spans="1:24" x14ac:dyDescent="0.2">
      <c r="A55" s="2">
        <v>45269</v>
      </c>
      <c r="B55" s="2" t="s">
        <v>95</v>
      </c>
      <c r="C55" s="2" t="s">
        <v>79</v>
      </c>
      <c r="D55" s="2">
        <v>188202</v>
      </c>
      <c r="E55" s="2" t="s">
        <v>2</v>
      </c>
      <c r="F55" s="17" t="s">
        <v>187</v>
      </c>
      <c r="G55" s="2" t="s">
        <v>3</v>
      </c>
      <c r="H55" s="17">
        <v>42762</v>
      </c>
      <c r="I55" s="17">
        <v>42773</v>
      </c>
      <c r="J55" s="14">
        <v>42779</v>
      </c>
      <c r="K55" s="14"/>
      <c r="L55" s="14"/>
      <c r="M55" s="14"/>
      <c r="N55" s="2">
        <f t="shared" si="0"/>
        <v>2017</v>
      </c>
      <c r="O55" s="2">
        <f t="shared" si="11"/>
        <v>2</v>
      </c>
      <c r="P55" s="2">
        <f t="shared" si="12"/>
        <v>2017</v>
      </c>
      <c r="Q55" s="2">
        <f t="shared" si="13"/>
        <v>17</v>
      </c>
      <c r="R55" s="2" t="str">
        <f t="shared" si="4"/>
        <v/>
      </c>
      <c r="S55" s="2" t="str">
        <f t="shared" si="5"/>
        <v/>
      </c>
      <c r="T55" s="2" t="str">
        <f t="shared" si="9"/>
        <v>Y</v>
      </c>
      <c r="U55" s="2" t="str">
        <f t="shared" si="10"/>
        <v/>
      </c>
      <c r="V55" s="2" t="str">
        <f t="shared" si="6"/>
        <v/>
      </c>
      <c r="W55" s="2" t="str">
        <f t="shared" si="7"/>
        <v/>
      </c>
      <c r="X55" s="2" t="str">
        <f t="shared" si="14"/>
        <v/>
      </c>
    </row>
    <row r="56" spans="1:24" ht="25.5" x14ac:dyDescent="0.2">
      <c r="A56" s="2">
        <v>46070</v>
      </c>
      <c r="B56" s="2" t="s">
        <v>95</v>
      </c>
      <c r="C56" s="2" t="s">
        <v>154</v>
      </c>
      <c r="D56" s="2"/>
      <c r="E56" s="2" t="s">
        <v>7</v>
      </c>
      <c r="F56" s="17" t="s">
        <v>187</v>
      </c>
      <c r="G56" s="20" t="s">
        <v>3</v>
      </c>
      <c r="H56" s="17">
        <v>42807</v>
      </c>
      <c r="I56" s="17">
        <v>43168</v>
      </c>
      <c r="J56" s="17">
        <v>43168</v>
      </c>
      <c r="K56" s="14"/>
      <c r="L56" s="14"/>
      <c r="M56" s="2" t="s">
        <v>394</v>
      </c>
      <c r="N56" s="2">
        <f t="shared" si="0"/>
        <v>2017</v>
      </c>
      <c r="O56" s="2">
        <f t="shared" si="11"/>
        <v>3</v>
      </c>
      <c r="P56" s="2">
        <f t="shared" si="12"/>
        <v>2018</v>
      </c>
      <c r="Q56" s="2">
        <f t="shared" si="13"/>
        <v>361</v>
      </c>
      <c r="R56" s="2" t="str">
        <f t="shared" si="4"/>
        <v/>
      </c>
      <c r="S56" s="2" t="str">
        <f t="shared" si="5"/>
        <v/>
      </c>
      <c r="T56" s="2" t="str">
        <f t="shared" si="9"/>
        <v/>
      </c>
      <c r="U56" s="2" t="str">
        <f t="shared" si="10"/>
        <v/>
      </c>
      <c r="V56" s="2" t="str">
        <f t="shared" si="6"/>
        <v/>
      </c>
      <c r="W56" s="2" t="str">
        <f t="shared" si="7"/>
        <v/>
      </c>
      <c r="X56" s="2" t="str">
        <f t="shared" si="14"/>
        <v>Y</v>
      </c>
    </row>
    <row r="57" spans="1:24" ht="25.5" x14ac:dyDescent="0.2">
      <c r="A57" s="2">
        <v>46152</v>
      </c>
      <c r="B57" s="2" t="s">
        <v>95</v>
      </c>
      <c r="C57" s="2" t="s">
        <v>153</v>
      </c>
      <c r="D57" s="2"/>
      <c r="E57" s="2" t="s">
        <v>2</v>
      </c>
      <c r="F57" s="17" t="s">
        <v>188</v>
      </c>
      <c r="G57" s="2" t="s">
        <v>3</v>
      </c>
      <c r="H57" s="17">
        <v>42813</v>
      </c>
      <c r="I57" s="17">
        <v>42814</v>
      </c>
      <c r="J57" s="14">
        <v>42821</v>
      </c>
      <c r="K57" s="14"/>
      <c r="L57" s="14"/>
      <c r="M57" s="14"/>
      <c r="N57" s="2">
        <f t="shared" si="0"/>
        <v>2017</v>
      </c>
      <c r="O57" s="2">
        <f t="shared" si="11"/>
        <v>3</v>
      </c>
      <c r="P57" s="2">
        <f t="shared" si="12"/>
        <v>2017</v>
      </c>
      <c r="Q57" s="2">
        <f t="shared" si="13"/>
        <v>8</v>
      </c>
      <c r="R57" s="2" t="str">
        <f t="shared" si="4"/>
        <v/>
      </c>
      <c r="S57" s="2" t="str">
        <f t="shared" si="5"/>
        <v>Y</v>
      </c>
      <c r="T57" s="2" t="str">
        <f t="shared" si="9"/>
        <v/>
      </c>
      <c r="U57" s="2" t="str">
        <f t="shared" si="10"/>
        <v/>
      </c>
      <c r="V57" s="2" t="str">
        <f t="shared" si="6"/>
        <v/>
      </c>
      <c r="W57" s="2" t="str">
        <f t="shared" si="7"/>
        <v/>
      </c>
      <c r="X57" s="2" t="str">
        <f t="shared" si="14"/>
        <v/>
      </c>
    </row>
    <row r="58" spans="1:24" ht="25.5" x14ac:dyDescent="0.2">
      <c r="A58" s="2">
        <v>46143</v>
      </c>
      <c r="B58" s="2" t="s">
        <v>95</v>
      </c>
      <c r="C58" s="2" t="s">
        <v>152</v>
      </c>
      <c r="D58" s="2"/>
      <c r="E58" s="2" t="s">
        <v>2</v>
      </c>
      <c r="F58" s="17" t="s">
        <v>187</v>
      </c>
      <c r="G58" s="2" t="s">
        <v>3</v>
      </c>
      <c r="H58" s="17">
        <v>42811</v>
      </c>
      <c r="I58" s="17">
        <v>42829</v>
      </c>
      <c r="J58" s="14">
        <v>42835</v>
      </c>
      <c r="K58" s="14"/>
      <c r="L58" s="14"/>
      <c r="M58" s="14"/>
      <c r="N58" s="2">
        <f t="shared" si="0"/>
        <v>2017</v>
      </c>
      <c r="O58" s="2">
        <f t="shared" si="11"/>
        <v>4</v>
      </c>
      <c r="P58" s="2">
        <f t="shared" si="12"/>
        <v>2017</v>
      </c>
      <c r="Q58" s="2">
        <f t="shared" si="13"/>
        <v>24</v>
      </c>
      <c r="R58" s="2" t="str">
        <f t="shared" si="4"/>
        <v/>
      </c>
      <c r="S58" s="2" t="str">
        <f t="shared" si="5"/>
        <v/>
      </c>
      <c r="T58" s="2" t="str">
        <f t="shared" si="9"/>
        <v/>
      </c>
      <c r="U58" s="2" t="str">
        <f t="shared" si="10"/>
        <v>Y</v>
      </c>
      <c r="V58" s="2" t="str">
        <f t="shared" si="6"/>
        <v/>
      </c>
      <c r="W58" s="2" t="str">
        <f t="shared" si="7"/>
        <v/>
      </c>
      <c r="X58" s="2" t="str">
        <f t="shared" si="14"/>
        <v/>
      </c>
    </row>
    <row r="59" spans="1:24" x14ac:dyDescent="0.2">
      <c r="A59" s="2">
        <v>44326</v>
      </c>
      <c r="B59" s="2" t="s">
        <v>95</v>
      </c>
      <c r="C59" s="2" t="s">
        <v>135</v>
      </c>
      <c r="D59" s="2"/>
      <c r="E59" s="2" t="s">
        <v>7</v>
      </c>
      <c r="F59" s="17" t="s">
        <v>187</v>
      </c>
      <c r="G59" s="2" t="s">
        <v>3</v>
      </c>
      <c r="H59" s="17">
        <v>42688</v>
      </c>
      <c r="I59" s="17">
        <v>42829</v>
      </c>
      <c r="J59" s="14">
        <v>42835</v>
      </c>
      <c r="K59" s="14"/>
      <c r="L59" s="14"/>
      <c r="M59" s="14"/>
      <c r="N59" s="2">
        <f t="shared" si="0"/>
        <v>2016</v>
      </c>
      <c r="O59" s="2">
        <f t="shared" si="11"/>
        <v>4</v>
      </c>
      <c r="P59" s="2">
        <f t="shared" si="12"/>
        <v>2017</v>
      </c>
      <c r="Q59" s="2">
        <f t="shared" si="13"/>
        <v>147</v>
      </c>
      <c r="R59" s="2" t="str">
        <f t="shared" si="4"/>
        <v/>
      </c>
      <c r="S59" s="2" t="str">
        <f t="shared" si="5"/>
        <v/>
      </c>
      <c r="T59" s="2" t="str">
        <f t="shared" si="9"/>
        <v/>
      </c>
      <c r="U59" s="2" t="str">
        <f t="shared" si="10"/>
        <v/>
      </c>
      <c r="V59" s="2" t="str">
        <f t="shared" si="6"/>
        <v/>
      </c>
      <c r="W59" s="2" t="str">
        <f t="shared" si="7"/>
        <v/>
      </c>
      <c r="X59" s="2" t="str">
        <f t="shared" si="14"/>
        <v>Y</v>
      </c>
    </row>
    <row r="60" spans="1:24" ht="114.75" x14ac:dyDescent="0.2">
      <c r="A60" s="2">
        <v>46776</v>
      </c>
      <c r="B60" s="2" t="s">
        <v>95</v>
      </c>
      <c r="C60" s="2" t="s">
        <v>162</v>
      </c>
      <c r="D60" s="2" t="s">
        <v>163</v>
      </c>
      <c r="E60" s="2" t="s">
        <v>2</v>
      </c>
      <c r="F60" s="17" t="s">
        <v>187</v>
      </c>
      <c r="G60" s="2" t="s">
        <v>3</v>
      </c>
      <c r="H60" s="17">
        <v>42849</v>
      </c>
      <c r="I60" s="17">
        <v>42852</v>
      </c>
      <c r="J60" s="14">
        <v>42853</v>
      </c>
      <c r="K60" s="2"/>
      <c r="L60" s="2"/>
      <c r="M60" s="2"/>
      <c r="N60" s="2">
        <f t="shared" si="0"/>
        <v>2017</v>
      </c>
      <c r="O60" s="2">
        <f t="shared" si="11"/>
        <v>4</v>
      </c>
      <c r="P60" s="2">
        <f t="shared" si="12"/>
        <v>2017</v>
      </c>
      <c r="Q60" s="2">
        <f t="shared" si="13"/>
        <v>4</v>
      </c>
      <c r="R60" s="2" t="str">
        <f t="shared" si="4"/>
        <v>Y</v>
      </c>
      <c r="S60" s="2" t="str">
        <f t="shared" si="5"/>
        <v/>
      </c>
      <c r="T60" s="2" t="str">
        <f t="shared" si="9"/>
        <v/>
      </c>
      <c r="U60" s="2" t="str">
        <f t="shared" si="10"/>
        <v/>
      </c>
      <c r="V60" s="2" t="str">
        <f t="shared" si="6"/>
        <v/>
      </c>
      <c r="W60" s="2" t="str">
        <f t="shared" si="7"/>
        <v/>
      </c>
      <c r="X60" s="2" t="str">
        <f t="shared" si="14"/>
        <v/>
      </c>
    </row>
    <row r="61" spans="1:24" x14ac:dyDescent="0.2">
      <c r="A61" s="2">
        <v>46736</v>
      </c>
      <c r="B61" s="2" t="s">
        <v>95</v>
      </c>
      <c r="C61" s="2" t="s">
        <v>161</v>
      </c>
      <c r="D61" s="2"/>
      <c r="E61" s="2" t="s">
        <v>2</v>
      </c>
      <c r="F61" s="17" t="s">
        <v>187</v>
      </c>
      <c r="G61" s="2" t="s">
        <v>3</v>
      </c>
      <c r="H61" s="17">
        <v>42845</v>
      </c>
      <c r="I61" s="17">
        <v>42852</v>
      </c>
      <c r="J61" s="14">
        <v>42853</v>
      </c>
      <c r="K61" s="2"/>
      <c r="L61" s="2"/>
      <c r="M61" s="2"/>
      <c r="N61" s="2">
        <f t="shared" si="0"/>
        <v>2017</v>
      </c>
      <c r="O61" s="2">
        <f t="shared" si="11"/>
        <v>4</v>
      </c>
      <c r="P61" s="2">
        <f t="shared" si="12"/>
        <v>2017</v>
      </c>
      <c r="Q61" s="2">
        <f t="shared" si="13"/>
        <v>8</v>
      </c>
      <c r="R61" s="2" t="str">
        <f t="shared" si="4"/>
        <v/>
      </c>
      <c r="S61" s="2" t="str">
        <f t="shared" si="5"/>
        <v>Y</v>
      </c>
      <c r="T61" s="2" t="str">
        <f t="shared" si="9"/>
        <v/>
      </c>
      <c r="U61" s="2" t="str">
        <f t="shared" si="10"/>
        <v/>
      </c>
      <c r="V61" s="2" t="str">
        <f t="shared" si="6"/>
        <v/>
      </c>
      <c r="W61" s="2" t="str">
        <f t="shared" si="7"/>
        <v/>
      </c>
      <c r="X61" s="2" t="str">
        <f t="shared" si="14"/>
        <v/>
      </c>
    </row>
    <row r="62" spans="1:24" x14ac:dyDescent="0.2">
      <c r="A62" s="2">
        <v>46945</v>
      </c>
      <c r="B62" s="2" t="s">
        <v>95</v>
      </c>
      <c r="C62" s="2" t="s">
        <v>167</v>
      </c>
      <c r="D62" s="2"/>
      <c r="E62" s="2" t="s">
        <v>2</v>
      </c>
      <c r="F62" s="17" t="s">
        <v>187</v>
      </c>
      <c r="G62" s="2" t="s">
        <v>3</v>
      </c>
      <c r="H62" s="17">
        <v>42864</v>
      </c>
      <c r="I62" s="17">
        <v>42887</v>
      </c>
      <c r="J62" s="14">
        <v>42892</v>
      </c>
      <c r="K62" s="2"/>
      <c r="L62" s="2"/>
      <c r="M62" s="2"/>
      <c r="N62" s="2">
        <f t="shared" si="0"/>
        <v>2017</v>
      </c>
      <c r="O62" s="2">
        <f t="shared" si="11"/>
        <v>6</v>
      </c>
      <c r="P62" s="2">
        <f t="shared" si="12"/>
        <v>2017</v>
      </c>
      <c r="Q62" s="2">
        <f t="shared" si="13"/>
        <v>28</v>
      </c>
      <c r="R62" s="2" t="str">
        <f t="shared" si="4"/>
        <v/>
      </c>
      <c r="S62" s="2" t="str">
        <f t="shared" si="5"/>
        <v/>
      </c>
      <c r="T62" s="2" t="str">
        <f t="shared" si="9"/>
        <v/>
      </c>
      <c r="U62" s="2" t="str">
        <f t="shared" si="10"/>
        <v>Y</v>
      </c>
      <c r="V62" s="2" t="str">
        <f t="shared" si="6"/>
        <v/>
      </c>
      <c r="W62" s="2" t="str">
        <f t="shared" si="7"/>
        <v/>
      </c>
      <c r="X62" s="2" t="str">
        <f t="shared" si="14"/>
        <v/>
      </c>
    </row>
    <row r="63" spans="1:24" x14ac:dyDescent="0.2">
      <c r="A63" s="2">
        <v>47249</v>
      </c>
      <c r="B63" s="2" t="s">
        <v>95</v>
      </c>
      <c r="C63" s="2" t="s">
        <v>168</v>
      </c>
      <c r="D63" s="2"/>
      <c r="E63" s="2" t="s">
        <v>7</v>
      </c>
      <c r="F63" s="17" t="s">
        <v>187</v>
      </c>
      <c r="G63" s="2" t="s">
        <v>3</v>
      </c>
      <c r="H63" s="17">
        <v>42892</v>
      </c>
      <c r="I63" s="17">
        <v>42900</v>
      </c>
      <c r="J63" s="14">
        <v>42905</v>
      </c>
      <c r="K63" s="14"/>
      <c r="L63" s="14"/>
      <c r="M63" s="14"/>
      <c r="N63" s="2">
        <f t="shared" si="0"/>
        <v>2017</v>
      </c>
      <c r="O63" s="2">
        <f t="shared" si="11"/>
        <v>6</v>
      </c>
      <c r="P63" s="2">
        <f t="shared" si="12"/>
        <v>2017</v>
      </c>
      <c r="Q63" s="2">
        <f t="shared" si="13"/>
        <v>13</v>
      </c>
      <c r="R63" s="2" t="str">
        <f t="shared" si="4"/>
        <v/>
      </c>
      <c r="S63" s="2" t="str">
        <f t="shared" si="5"/>
        <v/>
      </c>
      <c r="T63" s="2" t="str">
        <f t="shared" si="9"/>
        <v>Y</v>
      </c>
      <c r="U63" s="2" t="str">
        <f t="shared" si="10"/>
        <v/>
      </c>
      <c r="V63" s="2" t="str">
        <f t="shared" si="6"/>
        <v/>
      </c>
      <c r="W63" s="2" t="str">
        <f t="shared" si="7"/>
        <v/>
      </c>
      <c r="X63" s="2" t="str">
        <f t="shared" si="14"/>
        <v/>
      </c>
    </row>
    <row r="64" spans="1:24" x14ac:dyDescent="0.2">
      <c r="A64" s="2">
        <v>47248</v>
      </c>
      <c r="B64" s="2" t="s">
        <v>95</v>
      </c>
      <c r="C64" s="2" t="s">
        <v>169</v>
      </c>
      <c r="D64" s="2">
        <v>192247</v>
      </c>
      <c r="E64" s="2" t="s">
        <v>7</v>
      </c>
      <c r="F64" s="17" t="s">
        <v>187</v>
      </c>
      <c r="G64" s="2" t="s">
        <v>3</v>
      </c>
      <c r="H64" s="17">
        <v>42892</v>
      </c>
      <c r="I64" s="17">
        <v>42900</v>
      </c>
      <c r="J64" s="14">
        <v>42905</v>
      </c>
      <c r="K64" s="14"/>
      <c r="L64" s="14"/>
      <c r="M64" s="14"/>
      <c r="N64" s="2">
        <f t="shared" si="0"/>
        <v>2017</v>
      </c>
      <c r="O64" s="2">
        <f t="shared" si="11"/>
        <v>6</v>
      </c>
      <c r="P64" s="2">
        <f t="shared" si="12"/>
        <v>2017</v>
      </c>
      <c r="Q64" s="2">
        <f t="shared" si="13"/>
        <v>13</v>
      </c>
      <c r="R64" s="2" t="str">
        <f t="shared" si="4"/>
        <v/>
      </c>
      <c r="S64" s="2" t="str">
        <f t="shared" si="5"/>
        <v/>
      </c>
      <c r="T64" s="2" t="str">
        <f t="shared" si="9"/>
        <v>Y</v>
      </c>
      <c r="U64" s="2" t="str">
        <f t="shared" si="10"/>
        <v/>
      </c>
      <c r="V64" s="2" t="str">
        <f t="shared" si="6"/>
        <v/>
      </c>
      <c r="W64" s="2" t="str">
        <f t="shared" si="7"/>
        <v/>
      </c>
      <c r="X64" s="2" t="str">
        <f t="shared" si="14"/>
        <v/>
      </c>
    </row>
    <row r="65" spans="1:24" x14ac:dyDescent="0.2">
      <c r="A65" s="2">
        <v>47870</v>
      </c>
      <c r="B65" s="2" t="s">
        <v>95</v>
      </c>
      <c r="C65" s="2" t="s">
        <v>171</v>
      </c>
      <c r="D65" s="2">
        <v>192418</v>
      </c>
      <c r="E65" s="2" t="s">
        <v>2</v>
      </c>
      <c r="F65" s="17" t="s">
        <v>190</v>
      </c>
      <c r="G65" s="2" t="s">
        <v>3</v>
      </c>
      <c r="H65" s="17">
        <v>42910</v>
      </c>
      <c r="I65" s="17">
        <v>42913</v>
      </c>
      <c r="J65" s="14">
        <v>42913</v>
      </c>
      <c r="K65" s="2"/>
      <c r="L65" s="2"/>
      <c r="M65" s="2"/>
      <c r="N65" s="2">
        <f t="shared" si="0"/>
        <v>2017</v>
      </c>
      <c r="O65" s="2">
        <f t="shared" si="11"/>
        <v>6</v>
      </c>
      <c r="P65" s="2">
        <f t="shared" si="12"/>
        <v>2017</v>
      </c>
      <c r="Q65" s="2">
        <f t="shared" si="13"/>
        <v>3</v>
      </c>
      <c r="R65" s="2" t="str">
        <f t="shared" si="4"/>
        <v>Y</v>
      </c>
      <c r="S65" s="2" t="str">
        <f t="shared" si="5"/>
        <v/>
      </c>
      <c r="T65" s="2" t="str">
        <f t="shared" si="9"/>
        <v/>
      </c>
      <c r="U65" s="2" t="str">
        <f t="shared" si="10"/>
        <v/>
      </c>
      <c r="V65" s="2" t="str">
        <f t="shared" si="6"/>
        <v/>
      </c>
      <c r="W65" s="2" t="str">
        <f t="shared" si="7"/>
        <v/>
      </c>
      <c r="X65" s="2" t="str">
        <f t="shared" si="14"/>
        <v/>
      </c>
    </row>
    <row r="66" spans="1:24" x14ac:dyDescent="0.2">
      <c r="A66" s="2">
        <v>47812</v>
      </c>
      <c r="B66" s="2" t="s">
        <v>95</v>
      </c>
      <c r="C66" s="2" t="s">
        <v>172</v>
      </c>
      <c r="D66" s="2"/>
      <c r="E66" s="2" t="s">
        <v>2</v>
      </c>
      <c r="F66" s="17" t="s">
        <v>187</v>
      </c>
      <c r="G66" s="2" t="s">
        <v>3</v>
      </c>
      <c r="H66" s="17">
        <v>42907</v>
      </c>
      <c r="I66" s="17">
        <v>42916</v>
      </c>
      <c r="J66" s="14">
        <v>42916</v>
      </c>
      <c r="K66" s="2"/>
      <c r="L66" s="2"/>
      <c r="M66" s="2"/>
      <c r="N66" s="2">
        <f t="shared" ref="N66:N129" si="15">YEAR(H66)</f>
        <v>2017</v>
      </c>
      <c r="O66" s="2">
        <f t="shared" si="11"/>
        <v>6</v>
      </c>
      <c r="P66" s="2">
        <f t="shared" si="12"/>
        <v>2017</v>
      </c>
      <c r="Q66" s="2">
        <f t="shared" ref="Q66:Q73" si="16">IF(G66="Closed",IF(NOT(ISBLANK(J66)),J66-H66,I66+4-H66))</f>
        <v>9</v>
      </c>
      <c r="R66" s="2" t="str">
        <f t="shared" si="4"/>
        <v/>
      </c>
      <c r="S66" s="2" t="str">
        <f t="shared" si="5"/>
        <v>Y</v>
      </c>
      <c r="T66" s="2" t="str">
        <f t="shared" si="9"/>
        <v/>
      </c>
      <c r="U66" s="2" t="str">
        <f t="shared" si="10"/>
        <v/>
      </c>
      <c r="V66" s="2" t="str">
        <f t="shared" si="6"/>
        <v/>
      </c>
      <c r="W66" s="2" t="str">
        <f t="shared" si="7"/>
        <v/>
      </c>
      <c r="X66" s="2" t="str">
        <f t="shared" si="14"/>
        <v/>
      </c>
    </row>
    <row r="67" spans="1:24" ht="38.25" x14ac:dyDescent="0.2">
      <c r="A67" s="2">
        <v>45699</v>
      </c>
      <c r="B67" s="2" t="s">
        <v>95</v>
      </c>
      <c r="C67" s="2" t="s">
        <v>147</v>
      </c>
      <c r="D67" s="2"/>
      <c r="E67" s="2" t="s">
        <v>2</v>
      </c>
      <c r="F67" s="17" t="s">
        <v>187</v>
      </c>
      <c r="G67" s="2" t="s">
        <v>3</v>
      </c>
      <c r="H67" s="17">
        <v>42787</v>
      </c>
      <c r="I67" s="17">
        <v>42797</v>
      </c>
      <c r="J67" s="2"/>
      <c r="K67" s="2"/>
      <c r="L67" s="2"/>
      <c r="M67" s="2"/>
      <c r="N67" s="2">
        <f t="shared" si="15"/>
        <v>2017</v>
      </c>
      <c r="O67" s="2">
        <v>2</v>
      </c>
      <c r="P67" s="2">
        <v>2017</v>
      </c>
      <c r="Q67" s="2">
        <f t="shared" si="16"/>
        <v>14</v>
      </c>
      <c r="R67" s="2" t="str">
        <f t="shared" ref="R67:R129" si="17">IF(ISNUMBER($Q67),IF($Q67&lt;=5, "Y", ""),"")</f>
        <v/>
      </c>
      <c r="S67" s="2" t="str">
        <f t="shared" ref="S67:S129" si="18">IF(ISNUMBER($Q67),IF(AND($Q67&gt;5, $Q67&lt;=10), "Y", ""),"")</f>
        <v/>
      </c>
      <c r="T67" s="2" t="str">
        <f t="shared" si="9"/>
        <v>Y</v>
      </c>
      <c r="U67" s="2" t="str">
        <f t="shared" si="10"/>
        <v/>
      </c>
      <c r="V67" s="2" t="str">
        <f t="shared" ref="V67:V129" si="19">IF(ISNUMBER($Q67),IF(AND($Q67&gt;30, $Q67&lt;=45), "Y", ""),"")</f>
        <v/>
      </c>
      <c r="W67" s="2" t="str">
        <f t="shared" ref="W67:W129" si="20">IF(ISNUMBER($Q67),IF(AND($Q67&gt;45, $Q67&lt;=60), "Y", ""),"")</f>
        <v/>
      </c>
      <c r="X67" s="2" t="str">
        <f t="shared" si="14"/>
        <v/>
      </c>
    </row>
    <row r="68" spans="1:24" x14ac:dyDescent="0.2">
      <c r="A68" s="20">
        <v>42858</v>
      </c>
      <c r="B68" s="20" t="s">
        <v>95</v>
      </c>
      <c r="C68" s="20" t="s">
        <v>223</v>
      </c>
      <c r="D68" s="2"/>
      <c r="E68" s="20" t="s">
        <v>6</v>
      </c>
      <c r="F68" s="20" t="s">
        <v>183</v>
      </c>
      <c r="G68" s="20" t="s">
        <v>3</v>
      </c>
      <c r="H68" s="22">
        <v>42601</v>
      </c>
      <c r="I68" s="22">
        <v>42606</v>
      </c>
      <c r="J68" s="2"/>
      <c r="K68" s="2"/>
      <c r="L68" s="2"/>
      <c r="M68" s="2"/>
      <c r="N68" s="2">
        <f t="shared" si="15"/>
        <v>2016</v>
      </c>
      <c r="O68" s="2">
        <f t="shared" ref="O68:O84" si="21">MONTH(I68)</f>
        <v>8</v>
      </c>
      <c r="P68" s="2">
        <f t="shared" ref="P68:P84" si="22">YEAR(I68)</f>
        <v>2016</v>
      </c>
      <c r="Q68" s="2">
        <f t="shared" si="16"/>
        <v>9</v>
      </c>
      <c r="R68" s="2" t="str">
        <f t="shared" si="17"/>
        <v/>
      </c>
      <c r="S68" s="2" t="str">
        <f t="shared" si="18"/>
        <v>Y</v>
      </c>
      <c r="T68" s="2" t="str">
        <f t="shared" ref="T68:T130" si="23">IF(ISNUMBER($Q68),IF(AND($Q68&gt;10, $Q68&lt;=20), "Y", ""),"")</f>
        <v/>
      </c>
      <c r="U68" s="2" t="str">
        <f t="shared" ref="U68:U130" si="24">IF(ISNUMBER($Q68),IF(AND($Q68&gt;20, $Q68&lt;=30), "Y", ""),"")</f>
        <v/>
      </c>
      <c r="V68" s="2" t="str">
        <f t="shared" si="19"/>
        <v/>
      </c>
      <c r="W68" s="2" t="str">
        <f t="shared" si="20"/>
        <v/>
      </c>
      <c r="X68" s="2" t="str">
        <f t="shared" si="14"/>
        <v/>
      </c>
    </row>
    <row r="69" spans="1:24" ht="38.25" x14ac:dyDescent="0.2">
      <c r="A69" s="20">
        <v>41486</v>
      </c>
      <c r="B69" s="21" t="s">
        <v>140</v>
      </c>
      <c r="C69" s="21" t="s">
        <v>269</v>
      </c>
      <c r="D69" s="2" t="s">
        <v>268</v>
      </c>
      <c r="E69" s="21" t="s">
        <v>6</v>
      </c>
      <c r="F69" s="21" t="s">
        <v>181</v>
      </c>
      <c r="G69" s="21" t="s">
        <v>3</v>
      </c>
      <c r="H69" s="22">
        <v>42544</v>
      </c>
      <c r="I69" s="22">
        <v>42558</v>
      </c>
      <c r="J69" s="2"/>
      <c r="K69" s="2"/>
      <c r="L69" s="2"/>
      <c r="M69" s="2"/>
      <c r="N69" s="2">
        <f t="shared" si="15"/>
        <v>2016</v>
      </c>
      <c r="O69" s="2">
        <f t="shared" si="21"/>
        <v>7</v>
      </c>
      <c r="P69" s="2">
        <f t="shared" si="22"/>
        <v>2016</v>
      </c>
      <c r="Q69" s="2">
        <f t="shared" si="16"/>
        <v>18</v>
      </c>
      <c r="R69" s="2" t="str">
        <f t="shared" si="17"/>
        <v/>
      </c>
      <c r="S69" s="2" t="str">
        <f t="shared" si="18"/>
        <v/>
      </c>
      <c r="T69" s="2" t="str">
        <f t="shared" si="23"/>
        <v>Y</v>
      </c>
      <c r="U69" s="2" t="str">
        <f t="shared" si="24"/>
        <v/>
      </c>
      <c r="V69" s="2" t="str">
        <f t="shared" si="19"/>
        <v/>
      </c>
      <c r="W69" s="2" t="str">
        <f t="shared" si="20"/>
        <v/>
      </c>
      <c r="X69" s="2" t="str">
        <f t="shared" si="14"/>
        <v/>
      </c>
    </row>
    <row r="70" spans="1:24" x14ac:dyDescent="0.2">
      <c r="A70" s="20">
        <v>40856</v>
      </c>
      <c r="B70" s="20" t="s">
        <v>140</v>
      </c>
      <c r="C70" s="20" t="s">
        <v>270</v>
      </c>
      <c r="D70" s="2">
        <v>181256</v>
      </c>
      <c r="E70" s="20" t="s">
        <v>6</v>
      </c>
      <c r="F70" s="20" t="s">
        <v>181</v>
      </c>
      <c r="G70" s="20" t="s">
        <v>3</v>
      </c>
      <c r="H70" s="22">
        <v>42489</v>
      </c>
      <c r="I70" s="22">
        <v>42503</v>
      </c>
      <c r="J70" s="2"/>
      <c r="K70" s="2"/>
      <c r="L70" s="2"/>
      <c r="M70" s="2"/>
      <c r="N70" s="2">
        <f t="shared" si="15"/>
        <v>2016</v>
      </c>
      <c r="O70" s="2">
        <f t="shared" si="21"/>
        <v>5</v>
      </c>
      <c r="P70" s="2">
        <f t="shared" si="22"/>
        <v>2016</v>
      </c>
      <c r="Q70" s="2">
        <f t="shared" si="16"/>
        <v>18</v>
      </c>
      <c r="R70" s="2" t="str">
        <f t="shared" si="17"/>
        <v/>
      </c>
      <c r="S70" s="2" t="str">
        <f t="shared" si="18"/>
        <v/>
      </c>
      <c r="T70" s="2" t="str">
        <f t="shared" si="23"/>
        <v>Y</v>
      </c>
      <c r="U70" s="2" t="str">
        <f t="shared" si="24"/>
        <v/>
      </c>
      <c r="V70" s="2" t="str">
        <f t="shared" si="19"/>
        <v/>
      </c>
      <c r="W70" s="2" t="str">
        <f t="shared" si="20"/>
        <v/>
      </c>
      <c r="X70" s="2" t="str">
        <f t="shared" si="14"/>
        <v/>
      </c>
    </row>
    <row r="71" spans="1:24" x14ac:dyDescent="0.2">
      <c r="A71" s="20">
        <v>48362</v>
      </c>
      <c r="B71" s="21" t="s">
        <v>95</v>
      </c>
      <c r="C71" s="21" t="s">
        <v>229</v>
      </c>
      <c r="D71" s="21"/>
      <c r="E71" s="21" t="s">
        <v>2</v>
      </c>
      <c r="F71" s="21" t="s">
        <v>189</v>
      </c>
      <c r="G71" s="21" t="s">
        <v>3</v>
      </c>
      <c r="H71" s="22">
        <v>42928</v>
      </c>
      <c r="I71" s="22">
        <v>42936</v>
      </c>
      <c r="J71" s="2"/>
      <c r="K71" s="2"/>
      <c r="L71" s="2"/>
      <c r="M71" s="2"/>
      <c r="N71" s="2">
        <f t="shared" si="15"/>
        <v>2017</v>
      </c>
      <c r="O71" s="2">
        <f t="shared" si="21"/>
        <v>7</v>
      </c>
      <c r="P71" s="2">
        <f t="shared" si="22"/>
        <v>2017</v>
      </c>
      <c r="Q71" s="2">
        <f t="shared" si="16"/>
        <v>12</v>
      </c>
      <c r="R71" s="2" t="str">
        <f t="shared" si="17"/>
        <v/>
      </c>
      <c r="S71" s="2" t="str">
        <f t="shared" si="18"/>
        <v/>
      </c>
      <c r="T71" s="2" t="str">
        <f t="shared" si="23"/>
        <v>Y</v>
      </c>
      <c r="U71" s="2" t="str">
        <f t="shared" si="24"/>
        <v/>
      </c>
      <c r="V71" s="2" t="str">
        <f t="shared" si="19"/>
        <v/>
      </c>
      <c r="W71" s="2" t="str">
        <f t="shared" si="20"/>
        <v/>
      </c>
      <c r="X71" s="2" t="str">
        <f t="shared" si="14"/>
        <v/>
      </c>
    </row>
    <row r="72" spans="1:24" ht="25.5" x14ac:dyDescent="0.2">
      <c r="A72" s="20">
        <v>48122</v>
      </c>
      <c r="B72" s="20" t="s">
        <v>140</v>
      </c>
      <c r="C72" s="20" t="s">
        <v>274</v>
      </c>
      <c r="D72" s="2">
        <v>188697</v>
      </c>
      <c r="E72" s="20" t="s">
        <v>2</v>
      </c>
      <c r="F72" s="20" t="s">
        <v>183</v>
      </c>
      <c r="G72" s="20" t="s">
        <v>3</v>
      </c>
      <c r="H72" s="22">
        <v>42919</v>
      </c>
      <c r="I72" s="22">
        <v>42929</v>
      </c>
      <c r="J72" s="2"/>
      <c r="K72" s="2"/>
      <c r="L72" s="2"/>
      <c r="M72" s="2"/>
      <c r="N72" s="2">
        <f t="shared" si="15"/>
        <v>2017</v>
      </c>
      <c r="O72" s="2">
        <f t="shared" si="21"/>
        <v>7</v>
      </c>
      <c r="P72" s="2">
        <f t="shared" si="22"/>
        <v>2017</v>
      </c>
      <c r="Q72" s="2">
        <f t="shared" si="16"/>
        <v>14</v>
      </c>
      <c r="R72" s="2" t="str">
        <f t="shared" si="17"/>
        <v/>
      </c>
      <c r="S72" s="2" t="str">
        <f t="shared" si="18"/>
        <v/>
      </c>
      <c r="T72" s="2" t="str">
        <f t="shared" si="23"/>
        <v>Y</v>
      </c>
      <c r="U72" s="2" t="str">
        <f t="shared" si="24"/>
        <v/>
      </c>
      <c r="V72" s="2" t="str">
        <f t="shared" si="19"/>
        <v/>
      </c>
      <c r="W72" s="2" t="str">
        <f t="shared" si="20"/>
        <v/>
      </c>
      <c r="X72" s="2" t="str">
        <f t="shared" si="14"/>
        <v/>
      </c>
    </row>
    <row r="73" spans="1:24" x14ac:dyDescent="0.2">
      <c r="A73" s="20">
        <v>48047</v>
      </c>
      <c r="B73" s="21" t="s">
        <v>95</v>
      </c>
      <c r="C73" s="21" t="s">
        <v>273</v>
      </c>
      <c r="D73" s="2">
        <v>192592</v>
      </c>
      <c r="E73" s="21" t="s">
        <v>2</v>
      </c>
      <c r="F73" s="21" t="s">
        <v>181</v>
      </c>
      <c r="G73" s="21" t="s">
        <v>3</v>
      </c>
      <c r="H73" s="22">
        <v>42915</v>
      </c>
      <c r="I73" s="22">
        <v>42916</v>
      </c>
      <c r="J73" s="2"/>
      <c r="K73" s="2"/>
      <c r="L73" s="2"/>
      <c r="M73" s="2"/>
      <c r="N73" s="2">
        <f t="shared" si="15"/>
        <v>2017</v>
      </c>
      <c r="O73" s="2">
        <f t="shared" si="21"/>
        <v>6</v>
      </c>
      <c r="P73" s="2">
        <f t="shared" si="22"/>
        <v>2017</v>
      </c>
      <c r="Q73" s="2">
        <f t="shared" si="16"/>
        <v>5</v>
      </c>
      <c r="R73" s="2" t="str">
        <f t="shared" si="17"/>
        <v>Y</v>
      </c>
      <c r="S73" s="2" t="str">
        <f t="shared" si="18"/>
        <v/>
      </c>
      <c r="T73" s="2" t="str">
        <f t="shared" si="23"/>
        <v/>
      </c>
      <c r="U73" s="2" t="str">
        <f t="shared" si="24"/>
        <v/>
      </c>
      <c r="V73" s="2" t="str">
        <f t="shared" si="19"/>
        <v/>
      </c>
      <c r="W73" s="2" t="str">
        <f t="shared" si="20"/>
        <v/>
      </c>
      <c r="X73" s="2" t="str">
        <f t="shared" si="14"/>
        <v/>
      </c>
    </row>
    <row r="74" spans="1:24" x14ac:dyDescent="0.2">
      <c r="A74" s="20">
        <v>47966</v>
      </c>
      <c r="B74" s="20" t="s">
        <v>95</v>
      </c>
      <c r="C74" s="20" t="s">
        <v>230</v>
      </c>
      <c r="D74" s="2"/>
      <c r="E74" s="20" t="s">
        <v>2</v>
      </c>
      <c r="F74" s="20" t="s">
        <v>184</v>
      </c>
      <c r="G74" s="20" t="s">
        <v>3</v>
      </c>
      <c r="H74" s="22">
        <v>42913</v>
      </c>
      <c r="I74" s="22">
        <v>43047</v>
      </c>
      <c r="J74" s="14">
        <v>43052</v>
      </c>
      <c r="K74" s="14">
        <v>42947</v>
      </c>
      <c r="L74" s="14"/>
      <c r="M74" s="14"/>
      <c r="N74" s="2">
        <f t="shared" si="15"/>
        <v>2017</v>
      </c>
      <c r="O74" s="2">
        <f t="shared" si="21"/>
        <v>11</v>
      </c>
      <c r="P74" s="2">
        <f t="shared" si="22"/>
        <v>2017</v>
      </c>
      <c r="Q74" s="2">
        <f>IF(G74="Closed", MAX(I74,J74) - H74)</f>
        <v>139</v>
      </c>
      <c r="R74" s="2" t="str">
        <f t="shared" si="17"/>
        <v/>
      </c>
      <c r="S74" s="2" t="str">
        <f t="shared" si="18"/>
        <v/>
      </c>
      <c r="T74" s="2" t="str">
        <f t="shared" si="23"/>
        <v/>
      </c>
      <c r="U74" s="2" t="str">
        <f t="shared" si="24"/>
        <v/>
      </c>
      <c r="V74" s="2" t="str">
        <f t="shared" si="19"/>
        <v/>
      </c>
      <c r="W74" s="2" t="str">
        <f t="shared" si="20"/>
        <v/>
      </c>
      <c r="X74" s="2" t="str">
        <f t="shared" si="14"/>
        <v>Y</v>
      </c>
    </row>
    <row r="75" spans="1:24" x14ac:dyDescent="0.2">
      <c r="A75" s="20">
        <v>47615</v>
      </c>
      <c r="B75" s="21" t="s">
        <v>95</v>
      </c>
      <c r="C75" s="21" t="s">
        <v>275</v>
      </c>
      <c r="D75" s="2">
        <v>192247</v>
      </c>
      <c r="E75" s="21" t="s">
        <v>2</v>
      </c>
      <c r="F75" s="21" t="s">
        <v>181</v>
      </c>
      <c r="G75" s="21" t="s">
        <v>3</v>
      </c>
      <c r="H75" s="22">
        <v>42893</v>
      </c>
      <c r="I75" s="22">
        <v>42894</v>
      </c>
      <c r="J75" s="2"/>
      <c r="K75" s="2"/>
      <c r="L75" s="2"/>
      <c r="M75" s="2"/>
      <c r="N75" s="2">
        <f t="shared" si="15"/>
        <v>2017</v>
      </c>
      <c r="O75" s="2">
        <f t="shared" si="21"/>
        <v>6</v>
      </c>
      <c r="P75" s="2">
        <f t="shared" si="22"/>
        <v>2017</v>
      </c>
      <c r="Q75" s="2">
        <f>IF(G75="Closed",IF(NOT(ISBLANK(J75)),J75-H75,I75+4-H75))</f>
        <v>5</v>
      </c>
      <c r="R75" s="2" t="str">
        <f t="shared" si="17"/>
        <v>Y</v>
      </c>
      <c r="S75" s="2" t="str">
        <f t="shared" si="18"/>
        <v/>
      </c>
      <c r="T75" s="2" t="str">
        <f t="shared" si="23"/>
        <v/>
      </c>
      <c r="U75" s="2" t="str">
        <f t="shared" si="24"/>
        <v/>
      </c>
      <c r="V75" s="2" t="str">
        <f t="shared" si="19"/>
        <v/>
      </c>
      <c r="W75" s="2" t="str">
        <f t="shared" si="20"/>
        <v/>
      </c>
      <c r="X75" s="2" t="str">
        <f t="shared" si="14"/>
        <v/>
      </c>
    </row>
    <row r="76" spans="1:24" x14ac:dyDescent="0.2">
      <c r="A76" s="20">
        <v>47056</v>
      </c>
      <c r="B76" s="20" t="s">
        <v>95</v>
      </c>
      <c r="C76" s="20" t="s">
        <v>232</v>
      </c>
      <c r="D76" s="2"/>
      <c r="E76" s="20" t="s">
        <v>2</v>
      </c>
      <c r="F76" s="20" t="s">
        <v>184</v>
      </c>
      <c r="G76" s="20" t="s">
        <v>3</v>
      </c>
      <c r="H76" s="22">
        <v>42873</v>
      </c>
      <c r="I76" s="22">
        <v>43047</v>
      </c>
      <c r="J76" s="14">
        <v>43052</v>
      </c>
      <c r="K76" s="14">
        <v>42947</v>
      </c>
      <c r="L76" s="14"/>
      <c r="M76" s="14"/>
      <c r="N76" s="2">
        <f t="shared" si="15"/>
        <v>2017</v>
      </c>
      <c r="O76" s="2">
        <f t="shared" si="21"/>
        <v>11</v>
      </c>
      <c r="P76" s="2">
        <f t="shared" si="22"/>
        <v>2017</v>
      </c>
      <c r="Q76" s="2">
        <f>IF(G76="Closed", MAX(I76,J76) - H76)</f>
        <v>179</v>
      </c>
      <c r="R76" s="2" t="str">
        <f t="shared" si="17"/>
        <v/>
      </c>
      <c r="S76" s="2" t="str">
        <f t="shared" si="18"/>
        <v/>
      </c>
      <c r="T76" s="2" t="str">
        <f t="shared" si="23"/>
        <v/>
      </c>
      <c r="U76" s="2" t="str">
        <f t="shared" si="24"/>
        <v/>
      </c>
      <c r="V76" s="2" t="str">
        <f t="shared" si="19"/>
        <v/>
      </c>
      <c r="W76" s="2" t="str">
        <f t="shared" si="20"/>
        <v/>
      </c>
      <c r="X76" s="2" t="str">
        <f t="shared" si="14"/>
        <v>Y</v>
      </c>
    </row>
    <row r="77" spans="1:24" x14ac:dyDescent="0.2">
      <c r="A77" s="20">
        <v>47041</v>
      </c>
      <c r="B77" s="21" t="s">
        <v>95</v>
      </c>
      <c r="C77" s="21" t="s">
        <v>233</v>
      </c>
      <c r="D77" s="2"/>
      <c r="E77" s="21" t="s">
        <v>2</v>
      </c>
      <c r="F77" s="21" t="s">
        <v>181</v>
      </c>
      <c r="G77" s="21" t="s">
        <v>3</v>
      </c>
      <c r="H77" s="22">
        <v>42872</v>
      </c>
      <c r="I77" s="22">
        <v>42880</v>
      </c>
      <c r="J77" s="2"/>
      <c r="K77" s="2"/>
      <c r="L77" s="2"/>
      <c r="M77" s="2"/>
      <c r="N77" s="2">
        <f t="shared" si="15"/>
        <v>2017</v>
      </c>
      <c r="O77" s="2">
        <f t="shared" si="21"/>
        <v>5</v>
      </c>
      <c r="P77" s="2">
        <f t="shared" si="22"/>
        <v>2017</v>
      </c>
      <c r="Q77" s="2">
        <f t="shared" ref="Q77:Q84" si="25">IF(G77="Closed",IF(NOT(ISBLANK(J77)),J77-H77,I77+4-H77))</f>
        <v>12</v>
      </c>
      <c r="R77" s="2" t="str">
        <f t="shared" si="17"/>
        <v/>
      </c>
      <c r="S77" s="2" t="str">
        <f t="shared" si="18"/>
        <v/>
      </c>
      <c r="T77" s="2" t="str">
        <f t="shared" si="23"/>
        <v>Y</v>
      </c>
      <c r="U77" s="2" t="str">
        <f t="shared" si="24"/>
        <v/>
      </c>
      <c r="V77" s="2" t="str">
        <f t="shared" si="19"/>
        <v/>
      </c>
      <c r="W77" s="2" t="str">
        <f t="shared" si="20"/>
        <v/>
      </c>
      <c r="X77" s="2" t="str">
        <f t="shared" si="14"/>
        <v/>
      </c>
    </row>
    <row r="78" spans="1:24" ht="38.25" x14ac:dyDescent="0.2">
      <c r="A78" s="20">
        <v>46934</v>
      </c>
      <c r="B78" s="21" t="s">
        <v>95</v>
      </c>
      <c r="C78" s="21" t="s">
        <v>277</v>
      </c>
      <c r="D78" s="2" t="s">
        <v>276</v>
      </c>
      <c r="E78" s="21" t="s">
        <v>7</v>
      </c>
      <c r="F78" s="21" t="s">
        <v>181</v>
      </c>
      <c r="G78" s="21" t="s">
        <v>3</v>
      </c>
      <c r="H78" s="22">
        <v>42863</v>
      </c>
      <c r="I78" s="22">
        <v>42935</v>
      </c>
      <c r="J78" s="14">
        <v>42940</v>
      </c>
      <c r="K78" s="2"/>
      <c r="L78" s="2"/>
      <c r="M78" s="2"/>
      <c r="N78" s="2">
        <f t="shared" si="15"/>
        <v>2017</v>
      </c>
      <c r="O78" s="2">
        <f t="shared" si="21"/>
        <v>7</v>
      </c>
      <c r="P78" s="2">
        <f t="shared" si="22"/>
        <v>2017</v>
      </c>
      <c r="Q78" s="2">
        <f t="shared" si="25"/>
        <v>77</v>
      </c>
      <c r="R78" s="2" t="str">
        <f t="shared" si="17"/>
        <v/>
      </c>
      <c r="S78" s="2" t="str">
        <f t="shared" si="18"/>
        <v/>
      </c>
      <c r="T78" s="2" t="str">
        <f t="shared" si="23"/>
        <v/>
      </c>
      <c r="U78" s="2" t="str">
        <f t="shared" si="24"/>
        <v/>
      </c>
      <c r="V78" s="2" t="str">
        <f t="shared" si="19"/>
        <v/>
      </c>
      <c r="W78" s="2" t="str">
        <f t="shared" si="20"/>
        <v/>
      </c>
      <c r="X78" s="2" t="str">
        <f t="shared" si="14"/>
        <v>Y</v>
      </c>
    </row>
    <row r="79" spans="1:24" x14ac:dyDescent="0.2">
      <c r="A79" s="20">
        <v>46932</v>
      </c>
      <c r="B79" s="20" t="s">
        <v>95</v>
      </c>
      <c r="C79" s="20" t="s">
        <v>234</v>
      </c>
      <c r="D79" s="2"/>
      <c r="E79" s="20" t="s">
        <v>2</v>
      </c>
      <c r="F79" s="20" t="s">
        <v>231</v>
      </c>
      <c r="G79" s="20" t="s">
        <v>3</v>
      </c>
      <c r="H79" s="22">
        <v>42863</v>
      </c>
      <c r="I79" s="22">
        <v>42907</v>
      </c>
      <c r="J79" s="2"/>
      <c r="K79" s="2"/>
      <c r="L79" s="2"/>
      <c r="M79" s="2"/>
      <c r="N79" s="2">
        <f t="shared" si="15"/>
        <v>2017</v>
      </c>
      <c r="O79" s="2">
        <f t="shared" si="21"/>
        <v>6</v>
      </c>
      <c r="P79" s="2">
        <f t="shared" si="22"/>
        <v>2017</v>
      </c>
      <c r="Q79" s="2">
        <f t="shared" si="25"/>
        <v>48</v>
      </c>
      <c r="R79" s="2" t="str">
        <f t="shared" si="17"/>
        <v/>
      </c>
      <c r="S79" s="2" t="str">
        <f t="shared" si="18"/>
        <v/>
      </c>
      <c r="T79" s="2" t="str">
        <f t="shared" si="23"/>
        <v/>
      </c>
      <c r="U79" s="2" t="str">
        <f t="shared" si="24"/>
        <v/>
      </c>
      <c r="V79" s="2" t="str">
        <f t="shared" si="19"/>
        <v/>
      </c>
      <c r="W79" s="2" t="str">
        <f t="shared" si="20"/>
        <v>Y</v>
      </c>
      <c r="X79" s="2" t="str">
        <f t="shared" si="14"/>
        <v/>
      </c>
    </row>
    <row r="80" spans="1:24" x14ac:dyDescent="0.2">
      <c r="A80" s="20">
        <v>45799</v>
      </c>
      <c r="B80" s="21" t="s">
        <v>95</v>
      </c>
      <c r="C80" s="21" t="s">
        <v>235</v>
      </c>
      <c r="D80" s="2"/>
      <c r="E80" s="21" t="s">
        <v>2</v>
      </c>
      <c r="F80" s="21" t="s">
        <v>189</v>
      </c>
      <c r="G80" s="21" t="s">
        <v>3</v>
      </c>
      <c r="H80" s="22">
        <v>42794</v>
      </c>
      <c r="I80" s="22">
        <v>42794</v>
      </c>
      <c r="J80" s="2"/>
      <c r="K80" s="2"/>
      <c r="L80" s="2"/>
      <c r="M80" s="2"/>
      <c r="N80" s="2">
        <f t="shared" si="15"/>
        <v>2017</v>
      </c>
      <c r="O80" s="2">
        <f t="shared" si="21"/>
        <v>2</v>
      </c>
      <c r="P80" s="2">
        <f t="shared" si="22"/>
        <v>2017</v>
      </c>
      <c r="Q80" s="2">
        <f t="shared" si="25"/>
        <v>4</v>
      </c>
      <c r="R80" s="2" t="str">
        <f t="shared" si="17"/>
        <v>Y</v>
      </c>
      <c r="S80" s="2" t="str">
        <f t="shared" si="18"/>
        <v/>
      </c>
      <c r="T80" s="2" t="str">
        <f t="shared" si="23"/>
        <v/>
      </c>
      <c r="U80" s="2" t="str">
        <f t="shared" si="24"/>
        <v/>
      </c>
      <c r="V80" s="2" t="str">
        <f t="shared" si="19"/>
        <v/>
      </c>
      <c r="W80" s="2" t="str">
        <f t="shared" si="20"/>
        <v/>
      </c>
      <c r="X80" s="2" t="str">
        <f t="shared" si="14"/>
        <v/>
      </c>
    </row>
    <row r="81" spans="1:24" ht="25.5" x14ac:dyDescent="0.2">
      <c r="A81" s="20">
        <v>44934</v>
      </c>
      <c r="B81" s="20" t="s">
        <v>95</v>
      </c>
      <c r="C81" s="20" t="s">
        <v>236</v>
      </c>
      <c r="D81" s="2"/>
      <c r="E81" s="20" t="s">
        <v>2</v>
      </c>
      <c r="F81" s="20" t="s">
        <v>183</v>
      </c>
      <c r="G81" s="20" t="s">
        <v>3</v>
      </c>
      <c r="H81" s="22">
        <v>42739</v>
      </c>
      <c r="I81" s="22">
        <v>42741</v>
      </c>
      <c r="J81" s="2"/>
      <c r="K81" s="2"/>
      <c r="L81" s="2"/>
      <c r="M81" s="2"/>
      <c r="N81" s="2">
        <f t="shared" si="15"/>
        <v>2017</v>
      </c>
      <c r="O81" s="2">
        <f t="shared" si="21"/>
        <v>1</v>
      </c>
      <c r="P81" s="2">
        <f t="shared" si="22"/>
        <v>2017</v>
      </c>
      <c r="Q81" s="2">
        <f t="shared" si="25"/>
        <v>6</v>
      </c>
      <c r="R81" s="2" t="str">
        <f t="shared" si="17"/>
        <v/>
      </c>
      <c r="S81" s="2" t="str">
        <f t="shared" si="18"/>
        <v>Y</v>
      </c>
      <c r="T81" s="2" t="str">
        <f t="shared" si="23"/>
        <v/>
      </c>
      <c r="U81" s="2" t="str">
        <f t="shared" si="24"/>
        <v/>
      </c>
      <c r="V81" s="2" t="str">
        <f t="shared" si="19"/>
        <v/>
      </c>
      <c r="W81" s="2" t="str">
        <f t="shared" si="20"/>
        <v/>
      </c>
      <c r="X81" s="2" t="str">
        <f t="shared" si="14"/>
        <v/>
      </c>
    </row>
    <row r="82" spans="1:24" ht="25.5" x14ac:dyDescent="0.2">
      <c r="A82" s="20">
        <v>44634</v>
      </c>
      <c r="B82" s="20" t="s">
        <v>95</v>
      </c>
      <c r="C82" s="20" t="s">
        <v>278</v>
      </c>
      <c r="D82" s="2">
        <v>187429</v>
      </c>
      <c r="E82" s="20" t="s">
        <v>2</v>
      </c>
      <c r="F82" s="20" t="s">
        <v>181</v>
      </c>
      <c r="G82" s="20" t="s">
        <v>3</v>
      </c>
      <c r="H82" s="22">
        <v>42712</v>
      </c>
      <c r="I82" s="22">
        <v>42713</v>
      </c>
      <c r="J82" s="2"/>
      <c r="K82" s="2"/>
      <c r="L82" s="2"/>
      <c r="M82" s="2"/>
      <c r="N82" s="2">
        <f t="shared" si="15"/>
        <v>2016</v>
      </c>
      <c r="O82" s="2">
        <f t="shared" si="21"/>
        <v>12</v>
      </c>
      <c r="P82" s="2">
        <f t="shared" si="22"/>
        <v>2016</v>
      </c>
      <c r="Q82" s="2">
        <f t="shared" si="25"/>
        <v>5</v>
      </c>
      <c r="R82" s="2" t="str">
        <f t="shared" si="17"/>
        <v>Y</v>
      </c>
      <c r="S82" s="2" t="str">
        <f t="shared" si="18"/>
        <v/>
      </c>
      <c r="T82" s="2" t="str">
        <f t="shared" si="23"/>
        <v/>
      </c>
      <c r="U82" s="2" t="str">
        <f t="shared" si="24"/>
        <v/>
      </c>
      <c r="V82" s="2" t="str">
        <f t="shared" si="19"/>
        <v/>
      </c>
      <c r="W82" s="2" t="str">
        <f t="shared" si="20"/>
        <v/>
      </c>
      <c r="X82" s="2" t="str">
        <f t="shared" si="14"/>
        <v/>
      </c>
    </row>
    <row r="83" spans="1:24" ht="25.5" x14ac:dyDescent="0.2">
      <c r="A83" s="20">
        <v>44414</v>
      </c>
      <c r="B83" s="20" t="s">
        <v>95</v>
      </c>
      <c r="C83" s="20" t="s">
        <v>279</v>
      </c>
      <c r="D83" s="2">
        <v>186775</v>
      </c>
      <c r="E83" s="20" t="s">
        <v>2</v>
      </c>
      <c r="F83" s="20" t="s">
        <v>181</v>
      </c>
      <c r="G83" s="20" t="s">
        <v>3</v>
      </c>
      <c r="H83" s="22">
        <v>42696</v>
      </c>
      <c r="I83" s="22">
        <v>42706</v>
      </c>
      <c r="J83" s="2"/>
      <c r="K83" s="2"/>
      <c r="L83" s="2"/>
      <c r="M83" s="2"/>
      <c r="N83" s="2">
        <f t="shared" si="15"/>
        <v>2016</v>
      </c>
      <c r="O83" s="2">
        <f t="shared" si="21"/>
        <v>12</v>
      </c>
      <c r="P83" s="2">
        <f t="shared" si="22"/>
        <v>2016</v>
      </c>
      <c r="Q83" s="2">
        <f t="shared" si="25"/>
        <v>14</v>
      </c>
      <c r="R83" s="2" t="str">
        <f t="shared" si="17"/>
        <v/>
      </c>
      <c r="S83" s="2" t="str">
        <f t="shared" si="18"/>
        <v/>
      </c>
      <c r="T83" s="2" t="str">
        <f t="shared" si="23"/>
        <v>Y</v>
      </c>
      <c r="U83" s="2" t="str">
        <f t="shared" si="24"/>
        <v/>
      </c>
      <c r="V83" s="2" t="str">
        <f t="shared" si="19"/>
        <v/>
      </c>
      <c r="W83" s="2" t="str">
        <f t="shared" si="20"/>
        <v/>
      </c>
      <c r="X83" s="2" t="str">
        <f t="shared" si="14"/>
        <v/>
      </c>
    </row>
    <row r="84" spans="1:24" x14ac:dyDescent="0.2">
      <c r="A84" s="20">
        <v>44320</v>
      </c>
      <c r="B84" s="21" t="s">
        <v>95</v>
      </c>
      <c r="C84" s="21" t="s">
        <v>237</v>
      </c>
      <c r="D84" s="2"/>
      <c r="E84" s="21" t="s">
        <v>2</v>
      </c>
      <c r="F84" s="21" t="s">
        <v>181</v>
      </c>
      <c r="G84" s="21" t="s">
        <v>3</v>
      </c>
      <c r="H84" s="22">
        <v>42683</v>
      </c>
      <c r="I84" s="22">
        <v>42719</v>
      </c>
      <c r="J84" s="2"/>
      <c r="K84" s="2"/>
      <c r="L84" s="2"/>
      <c r="M84" s="2"/>
      <c r="N84" s="2">
        <f t="shared" si="15"/>
        <v>2016</v>
      </c>
      <c r="O84" s="2">
        <f t="shared" si="21"/>
        <v>12</v>
      </c>
      <c r="P84" s="2">
        <f t="shared" si="22"/>
        <v>2016</v>
      </c>
      <c r="Q84" s="2">
        <f t="shared" si="25"/>
        <v>40</v>
      </c>
      <c r="R84" s="2" t="str">
        <f t="shared" si="17"/>
        <v/>
      </c>
      <c r="S84" s="2" t="str">
        <f t="shared" si="18"/>
        <v/>
      </c>
      <c r="T84" s="2" t="str">
        <f t="shared" si="23"/>
        <v/>
      </c>
      <c r="U84" s="2" t="str">
        <f t="shared" si="24"/>
        <v/>
      </c>
      <c r="V84" s="2" t="str">
        <f t="shared" si="19"/>
        <v>Y</v>
      </c>
      <c r="W84" s="2" t="str">
        <f t="shared" si="20"/>
        <v/>
      </c>
      <c r="X84" s="2" t="str">
        <f t="shared" si="14"/>
        <v/>
      </c>
    </row>
    <row r="85" spans="1:24" x14ac:dyDescent="0.2">
      <c r="A85" s="20">
        <v>44269</v>
      </c>
      <c r="B85" s="21" t="s">
        <v>95</v>
      </c>
      <c r="C85" s="21" t="s">
        <v>238</v>
      </c>
      <c r="D85" s="2"/>
      <c r="E85" s="21" t="s">
        <v>2</v>
      </c>
      <c r="F85" s="21" t="s">
        <v>186</v>
      </c>
      <c r="G85" s="21" t="s">
        <v>191</v>
      </c>
      <c r="H85" s="22">
        <v>42682</v>
      </c>
      <c r="I85" s="22"/>
      <c r="J85" s="2"/>
      <c r="K85" s="2"/>
      <c r="L85" s="2"/>
      <c r="M85" s="2"/>
      <c r="N85" s="2">
        <f t="shared" si="15"/>
        <v>2016</v>
      </c>
      <c r="O85" s="2"/>
      <c r="P85" s="2"/>
      <c r="Q85" s="2" t="b">
        <f>IF(G85="Closed", MAX(I85,J85) - H85)</f>
        <v>0</v>
      </c>
      <c r="R85" s="2" t="str">
        <f t="shared" si="17"/>
        <v/>
      </c>
      <c r="S85" s="2" t="str">
        <f t="shared" si="18"/>
        <v/>
      </c>
      <c r="T85" s="2" t="str">
        <f t="shared" si="23"/>
        <v/>
      </c>
      <c r="U85" s="2" t="str">
        <f t="shared" si="24"/>
        <v/>
      </c>
      <c r="V85" s="2" t="str">
        <f t="shared" si="19"/>
        <v/>
      </c>
      <c r="W85" s="2" t="str">
        <f t="shared" si="20"/>
        <v/>
      </c>
      <c r="X85" s="2" t="str">
        <f t="shared" si="14"/>
        <v/>
      </c>
    </row>
    <row r="86" spans="1:24" x14ac:dyDescent="0.2">
      <c r="A86" s="20">
        <v>44102</v>
      </c>
      <c r="B86" s="21" t="s">
        <v>95</v>
      </c>
      <c r="C86" s="21" t="s">
        <v>239</v>
      </c>
      <c r="D86" s="2"/>
      <c r="E86" s="21" t="s">
        <v>2</v>
      </c>
      <c r="F86" s="21" t="s">
        <v>189</v>
      </c>
      <c r="G86" s="21" t="s">
        <v>3</v>
      </c>
      <c r="H86" s="22">
        <v>42675</v>
      </c>
      <c r="I86" s="22">
        <v>42676</v>
      </c>
      <c r="J86" s="2"/>
      <c r="K86" s="2"/>
      <c r="L86" s="2"/>
      <c r="M86" s="2"/>
      <c r="N86" s="2">
        <f t="shared" si="15"/>
        <v>2016</v>
      </c>
      <c r="O86" s="2">
        <f>MONTH(I86)</f>
        <v>11</v>
      </c>
      <c r="P86" s="2">
        <f>YEAR(I86)</f>
        <v>2016</v>
      </c>
      <c r="Q86" s="2">
        <f>IF(G86="Closed",IF(NOT(ISBLANK(J86)),J86-H86,I86+4-H86))</f>
        <v>5</v>
      </c>
      <c r="R86" s="2" t="str">
        <f t="shared" si="17"/>
        <v>Y</v>
      </c>
      <c r="S86" s="2" t="str">
        <f t="shared" si="18"/>
        <v/>
      </c>
      <c r="T86" s="2" t="str">
        <f t="shared" si="23"/>
        <v/>
      </c>
      <c r="U86" s="2" t="str">
        <f t="shared" si="24"/>
        <v/>
      </c>
      <c r="V86" s="2" t="str">
        <f t="shared" si="19"/>
        <v/>
      </c>
      <c r="W86" s="2" t="str">
        <f t="shared" si="20"/>
        <v/>
      </c>
      <c r="X86" s="2" t="str">
        <f t="shared" si="14"/>
        <v/>
      </c>
    </row>
    <row r="87" spans="1:24" ht="25.5" x14ac:dyDescent="0.2">
      <c r="A87" s="20">
        <v>44097</v>
      </c>
      <c r="B87" s="20" t="s">
        <v>95</v>
      </c>
      <c r="C87" s="20" t="s">
        <v>240</v>
      </c>
      <c r="D87" s="2"/>
      <c r="E87" s="20" t="s">
        <v>2</v>
      </c>
      <c r="F87" s="20" t="s">
        <v>181</v>
      </c>
      <c r="G87" s="20" t="s">
        <v>3</v>
      </c>
      <c r="H87" s="22">
        <v>42675</v>
      </c>
      <c r="I87" s="22">
        <v>42684</v>
      </c>
      <c r="J87" s="2"/>
      <c r="K87" s="2"/>
      <c r="L87" s="2"/>
      <c r="M87" s="2"/>
      <c r="N87" s="2">
        <f t="shared" si="15"/>
        <v>2016</v>
      </c>
      <c r="O87" s="2">
        <f>MONTH(I87)</f>
        <v>11</v>
      </c>
      <c r="P87" s="2">
        <f>YEAR(I87)</f>
        <v>2016</v>
      </c>
      <c r="Q87" s="2">
        <f>IF(G87="Closed",IF(NOT(ISBLANK(J87)),J87-H87,I87+4-H87))</f>
        <v>13</v>
      </c>
      <c r="R87" s="2" t="str">
        <f t="shared" si="17"/>
        <v/>
      </c>
      <c r="S87" s="2" t="str">
        <f t="shared" si="18"/>
        <v/>
      </c>
      <c r="T87" s="2" t="str">
        <f t="shared" si="23"/>
        <v>Y</v>
      </c>
      <c r="U87" s="2" t="str">
        <f t="shared" si="24"/>
        <v/>
      </c>
      <c r="V87" s="2" t="str">
        <f t="shared" si="19"/>
        <v/>
      </c>
      <c r="W87" s="2" t="str">
        <f t="shared" si="20"/>
        <v/>
      </c>
      <c r="X87" s="2" t="str">
        <f t="shared" si="14"/>
        <v/>
      </c>
    </row>
    <row r="88" spans="1:24" ht="38.25" x14ac:dyDescent="0.2">
      <c r="A88" s="2">
        <v>43972</v>
      </c>
      <c r="B88" s="2" t="s">
        <v>144</v>
      </c>
      <c r="C88" s="2" t="s">
        <v>170</v>
      </c>
      <c r="D88" s="2">
        <v>185424</v>
      </c>
      <c r="E88" s="2" t="s">
        <v>2</v>
      </c>
      <c r="F88" s="17"/>
      <c r="G88" s="2" t="s">
        <v>69</v>
      </c>
      <c r="H88" s="17">
        <v>42667</v>
      </c>
      <c r="I88" s="17"/>
      <c r="J88" s="14"/>
      <c r="K88" s="34">
        <v>42978</v>
      </c>
      <c r="L88" s="34"/>
      <c r="M88" s="34"/>
      <c r="N88" s="2">
        <f t="shared" si="15"/>
        <v>2016</v>
      </c>
      <c r="O88" s="2"/>
      <c r="P88" s="2"/>
      <c r="Q88" s="2" t="b">
        <f>IF(G88="Closed", MAX(I88,J88) - H88)</f>
        <v>0</v>
      </c>
      <c r="R88" s="2" t="str">
        <f t="shared" si="17"/>
        <v/>
      </c>
      <c r="S88" s="2" t="str">
        <f t="shared" si="18"/>
        <v/>
      </c>
      <c r="T88" s="2" t="str">
        <f t="shared" si="23"/>
        <v/>
      </c>
      <c r="U88" s="2" t="str">
        <f t="shared" si="24"/>
        <v/>
      </c>
      <c r="V88" s="2" t="str">
        <f t="shared" si="19"/>
        <v/>
      </c>
      <c r="W88" s="2" t="str">
        <f t="shared" si="20"/>
        <v/>
      </c>
      <c r="X88" s="2" t="str">
        <f t="shared" si="14"/>
        <v/>
      </c>
    </row>
    <row r="89" spans="1:24" x14ac:dyDescent="0.2">
      <c r="A89" s="20">
        <v>43912</v>
      </c>
      <c r="B89" s="21" t="s">
        <v>95</v>
      </c>
      <c r="C89" s="21" t="s">
        <v>243</v>
      </c>
      <c r="D89" s="2"/>
      <c r="E89" s="21" t="s">
        <v>7</v>
      </c>
      <c r="F89" s="21" t="s">
        <v>189</v>
      </c>
      <c r="G89" s="21" t="s">
        <v>193</v>
      </c>
      <c r="H89" s="22">
        <v>42662</v>
      </c>
      <c r="I89" s="22"/>
      <c r="J89" s="2"/>
      <c r="K89" s="2"/>
      <c r="L89" s="2"/>
      <c r="M89" s="2"/>
      <c r="N89" s="2">
        <f t="shared" si="15"/>
        <v>2016</v>
      </c>
      <c r="O89" s="2"/>
      <c r="P89" s="2"/>
      <c r="Q89" s="2" t="b">
        <f>IF(G89="Closed", MAX(I89,J89) - H89)</f>
        <v>0</v>
      </c>
      <c r="R89" s="2" t="str">
        <f t="shared" si="17"/>
        <v/>
      </c>
      <c r="S89" s="2" t="str">
        <f t="shared" si="18"/>
        <v/>
      </c>
      <c r="T89" s="2" t="str">
        <f t="shared" si="23"/>
        <v/>
      </c>
      <c r="U89" s="2" t="str">
        <f t="shared" si="24"/>
        <v/>
      </c>
      <c r="V89" s="2" t="str">
        <f t="shared" si="19"/>
        <v/>
      </c>
      <c r="W89" s="2" t="str">
        <f t="shared" si="20"/>
        <v/>
      </c>
      <c r="X89" s="2" t="str">
        <f t="shared" si="14"/>
        <v/>
      </c>
    </row>
    <row r="90" spans="1:24" ht="25.5" x14ac:dyDescent="0.2">
      <c r="A90" s="20">
        <v>43827</v>
      </c>
      <c r="B90" s="20" t="s">
        <v>95</v>
      </c>
      <c r="C90" s="20" t="s">
        <v>241</v>
      </c>
      <c r="D90" s="2"/>
      <c r="E90" s="20" t="s">
        <v>2</v>
      </c>
      <c r="F90" s="20" t="s">
        <v>189</v>
      </c>
      <c r="G90" s="20" t="s">
        <v>3</v>
      </c>
      <c r="H90" s="22">
        <v>42656</v>
      </c>
      <c r="I90" s="22">
        <v>43105</v>
      </c>
      <c r="J90" s="14">
        <v>43164</v>
      </c>
      <c r="K90" s="14"/>
      <c r="L90" s="14" t="s">
        <v>391</v>
      </c>
      <c r="M90" s="14"/>
      <c r="N90" s="2">
        <f t="shared" si="15"/>
        <v>2016</v>
      </c>
      <c r="O90" s="2"/>
      <c r="P90" s="2"/>
      <c r="Q90" s="2">
        <f>IF(G90="Closed", MAX(I90,J90) - H90)</f>
        <v>508</v>
      </c>
      <c r="R90" s="2" t="str">
        <f t="shared" si="17"/>
        <v/>
      </c>
      <c r="S90" s="2" t="str">
        <f t="shared" si="18"/>
        <v/>
      </c>
      <c r="T90" s="2" t="str">
        <f t="shared" si="23"/>
        <v/>
      </c>
      <c r="U90" s="2" t="str">
        <f t="shared" si="24"/>
        <v/>
      </c>
      <c r="V90" s="2" t="str">
        <f t="shared" si="19"/>
        <v/>
      </c>
      <c r="W90" s="2" t="str">
        <f t="shared" si="20"/>
        <v/>
      </c>
      <c r="X90" s="2" t="str">
        <f t="shared" si="14"/>
        <v>Y</v>
      </c>
    </row>
    <row r="91" spans="1:24" x14ac:dyDescent="0.2">
      <c r="A91" s="20">
        <v>43773</v>
      </c>
      <c r="B91" s="21" t="s">
        <v>95</v>
      </c>
      <c r="C91" s="21" t="s">
        <v>280</v>
      </c>
      <c r="D91" s="2">
        <v>185410</v>
      </c>
      <c r="E91" s="21" t="s">
        <v>2</v>
      </c>
      <c r="F91" s="21" t="s">
        <v>181</v>
      </c>
      <c r="G91" s="21" t="s">
        <v>3</v>
      </c>
      <c r="H91" s="22">
        <v>42653</v>
      </c>
      <c r="I91" s="22">
        <v>42654</v>
      </c>
      <c r="J91" s="2"/>
      <c r="K91" s="2"/>
      <c r="L91" s="2"/>
      <c r="M91" s="2"/>
      <c r="N91" s="2">
        <f t="shared" si="15"/>
        <v>2016</v>
      </c>
      <c r="O91" s="2">
        <f t="shared" ref="O91:O118" si="26">MONTH(I91)</f>
        <v>10</v>
      </c>
      <c r="P91" s="2">
        <f t="shared" ref="P91:P118" si="27">YEAR(I91)</f>
        <v>2016</v>
      </c>
      <c r="Q91" s="2">
        <f t="shared" ref="Q91:Q118" si="28">IF(G91="Closed",IF(NOT(ISBLANK(J91)),J91-H91,I91+4-H91))</f>
        <v>5</v>
      </c>
      <c r="R91" s="2" t="str">
        <f t="shared" si="17"/>
        <v>Y</v>
      </c>
      <c r="S91" s="2" t="str">
        <f t="shared" si="18"/>
        <v/>
      </c>
      <c r="T91" s="2" t="str">
        <f t="shared" si="23"/>
        <v/>
      </c>
      <c r="U91" s="2" t="str">
        <f t="shared" si="24"/>
        <v/>
      </c>
      <c r="V91" s="2" t="str">
        <f t="shared" si="19"/>
        <v/>
      </c>
      <c r="W91" s="2" t="str">
        <f t="shared" si="20"/>
        <v/>
      </c>
      <c r="X91" s="2" t="str">
        <f t="shared" si="14"/>
        <v/>
      </c>
    </row>
    <row r="92" spans="1:24" x14ac:dyDescent="0.2">
      <c r="A92" s="20">
        <v>43675</v>
      </c>
      <c r="B92" s="20" t="s">
        <v>95</v>
      </c>
      <c r="C92" s="20" t="s">
        <v>242</v>
      </c>
      <c r="D92" s="2"/>
      <c r="E92" s="20" t="s">
        <v>2</v>
      </c>
      <c r="F92" s="20" t="s">
        <v>183</v>
      </c>
      <c r="G92" s="20" t="s">
        <v>3</v>
      </c>
      <c r="H92" s="22">
        <v>42646</v>
      </c>
      <c r="I92" s="22">
        <v>42647</v>
      </c>
      <c r="J92" s="2"/>
      <c r="K92" s="2"/>
      <c r="L92" s="2"/>
      <c r="M92" s="2"/>
      <c r="N92" s="2">
        <f t="shared" si="15"/>
        <v>2016</v>
      </c>
      <c r="O92" s="2">
        <f t="shared" si="26"/>
        <v>10</v>
      </c>
      <c r="P92" s="2">
        <f t="shared" si="27"/>
        <v>2016</v>
      </c>
      <c r="Q92" s="2">
        <f t="shared" si="28"/>
        <v>5</v>
      </c>
      <c r="R92" s="2" t="str">
        <f t="shared" si="17"/>
        <v>Y</v>
      </c>
      <c r="S92" s="2" t="str">
        <f t="shared" si="18"/>
        <v/>
      </c>
      <c r="T92" s="2" t="str">
        <f t="shared" si="23"/>
        <v/>
      </c>
      <c r="U92" s="2" t="str">
        <f t="shared" si="24"/>
        <v/>
      </c>
      <c r="V92" s="2" t="str">
        <f t="shared" si="19"/>
        <v/>
      </c>
      <c r="W92" s="2" t="str">
        <f t="shared" si="20"/>
        <v/>
      </c>
      <c r="X92" s="2" t="str">
        <f t="shared" si="14"/>
        <v/>
      </c>
    </row>
    <row r="93" spans="1:24" ht="25.5" x14ac:dyDescent="0.2">
      <c r="A93" s="20">
        <v>43444</v>
      </c>
      <c r="B93" s="21" t="s">
        <v>95</v>
      </c>
      <c r="C93" s="21" t="s">
        <v>226</v>
      </c>
      <c r="D93" s="2"/>
      <c r="E93" s="21" t="s">
        <v>2</v>
      </c>
      <c r="F93" s="21" t="s">
        <v>181</v>
      </c>
      <c r="G93" s="21" t="s">
        <v>3</v>
      </c>
      <c r="H93" s="22">
        <v>42629</v>
      </c>
      <c r="I93" s="22">
        <v>42634</v>
      </c>
      <c r="J93" s="2"/>
      <c r="K93" s="2"/>
      <c r="L93" s="2"/>
      <c r="M93" s="2"/>
      <c r="N93" s="2">
        <f t="shared" si="15"/>
        <v>2016</v>
      </c>
      <c r="O93" s="2">
        <f t="shared" si="26"/>
        <v>9</v>
      </c>
      <c r="P93" s="2">
        <f t="shared" si="27"/>
        <v>2016</v>
      </c>
      <c r="Q93" s="2">
        <f t="shared" si="28"/>
        <v>9</v>
      </c>
      <c r="R93" s="2" t="str">
        <f t="shared" si="17"/>
        <v/>
      </c>
      <c r="S93" s="2" t="str">
        <f t="shared" si="18"/>
        <v>Y</v>
      </c>
      <c r="T93" s="2" t="str">
        <f t="shared" si="23"/>
        <v/>
      </c>
      <c r="U93" s="2" t="str">
        <f t="shared" si="24"/>
        <v/>
      </c>
      <c r="V93" s="2" t="str">
        <f t="shared" si="19"/>
        <v/>
      </c>
      <c r="W93" s="2" t="str">
        <f t="shared" si="20"/>
        <v/>
      </c>
      <c r="X93" s="2" t="str">
        <f t="shared" si="14"/>
        <v/>
      </c>
    </row>
    <row r="94" spans="1:24" x14ac:dyDescent="0.2">
      <c r="A94" s="20">
        <v>42655</v>
      </c>
      <c r="B94" s="20" t="s">
        <v>95</v>
      </c>
      <c r="C94" s="20" t="s">
        <v>220</v>
      </c>
      <c r="D94" s="2"/>
      <c r="E94" s="20" t="s">
        <v>2</v>
      </c>
      <c r="F94" s="20" t="s">
        <v>181</v>
      </c>
      <c r="G94" s="20" t="s">
        <v>3</v>
      </c>
      <c r="H94" s="22">
        <v>42593</v>
      </c>
      <c r="I94" s="22">
        <v>42593</v>
      </c>
      <c r="J94" s="2"/>
      <c r="K94" s="2"/>
      <c r="L94" s="2"/>
      <c r="M94" s="2"/>
      <c r="N94" s="2">
        <f t="shared" si="15"/>
        <v>2016</v>
      </c>
      <c r="O94" s="2">
        <f t="shared" si="26"/>
        <v>8</v>
      </c>
      <c r="P94" s="2">
        <f t="shared" si="27"/>
        <v>2016</v>
      </c>
      <c r="Q94" s="2">
        <f t="shared" si="28"/>
        <v>4</v>
      </c>
      <c r="R94" s="2" t="str">
        <f t="shared" si="17"/>
        <v>Y</v>
      </c>
      <c r="S94" s="2" t="str">
        <f t="shared" si="18"/>
        <v/>
      </c>
      <c r="T94" s="2" t="str">
        <f t="shared" si="23"/>
        <v/>
      </c>
      <c r="U94" s="2" t="str">
        <f t="shared" si="24"/>
        <v/>
      </c>
      <c r="V94" s="2" t="str">
        <f t="shared" si="19"/>
        <v/>
      </c>
      <c r="W94" s="2" t="str">
        <f t="shared" si="20"/>
        <v/>
      </c>
      <c r="X94" s="2" t="str">
        <f t="shared" si="14"/>
        <v/>
      </c>
    </row>
    <row r="95" spans="1:24" x14ac:dyDescent="0.2">
      <c r="A95" s="20">
        <v>41698</v>
      </c>
      <c r="B95" s="20" t="s">
        <v>140</v>
      </c>
      <c r="C95" s="20" t="s">
        <v>271</v>
      </c>
      <c r="D95" s="2">
        <v>182626</v>
      </c>
      <c r="E95" s="20" t="s">
        <v>2</v>
      </c>
      <c r="F95" s="20" t="s">
        <v>181</v>
      </c>
      <c r="G95" s="20" t="s">
        <v>3</v>
      </c>
      <c r="H95" s="22">
        <v>42558</v>
      </c>
      <c r="I95" s="22">
        <v>42562</v>
      </c>
      <c r="J95" s="2"/>
      <c r="K95" s="2"/>
      <c r="L95" s="2"/>
      <c r="M95" s="2"/>
      <c r="N95" s="2">
        <f t="shared" si="15"/>
        <v>2016</v>
      </c>
      <c r="O95" s="2">
        <f t="shared" si="26"/>
        <v>7</v>
      </c>
      <c r="P95" s="2">
        <f t="shared" si="27"/>
        <v>2016</v>
      </c>
      <c r="Q95" s="2">
        <f t="shared" si="28"/>
        <v>8</v>
      </c>
      <c r="R95" s="2" t="str">
        <f t="shared" si="17"/>
        <v/>
      </c>
      <c r="S95" s="2" t="str">
        <f t="shared" si="18"/>
        <v>Y</v>
      </c>
      <c r="T95" s="2" t="str">
        <f t="shared" si="23"/>
        <v/>
      </c>
      <c r="U95" s="2" t="str">
        <f t="shared" si="24"/>
        <v/>
      </c>
      <c r="V95" s="2" t="str">
        <f t="shared" si="19"/>
        <v/>
      </c>
      <c r="W95" s="2" t="str">
        <f t="shared" si="20"/>
        <v/>
      </c>
      <c r="X95" s="2" t="str">
        <f t="shared" si="14"/>
        <v/>
      </c>
    </row>
    <row r="96" spans="1:24" x14ac:dyDescent="0.2">
      <c r="A96" s="20">
        <v>41697</v>
      </c>
      <c r="B96" s="21" t="s">
        <v>95</v>
      </c>
      <c r="C96" s="21" t="s">
        <v>281</v>
      </c>
      <c r="D96" s="2">
        <v>182745</v>
      </c>
      <c r="E96" s="21" t="s">
        <v>2</v>
      </c>
      <c r="F96" s="21" t="s">
        <v>183</v>
      </c>
      <c r="G96" s="21" t="s">
        <v>3</v>
      </c>
      <c r="H96" s="22">
        <v>42558</v>
      </c>
      <c r="I96" s="22">
        <v>42583</v>
      </c>
      <c r="J96" s="2"/>
      <c r="K96" s="2"/>
      <c r="L96" s="2"/>
      <c r="M96" s="2"/>
      <c r="N96" s="2">
        <f t="shared" si="15"/>
        <v>2016</v>
      </c>
      <c r="O96" s="2">
        <f t="shared" si="26"/>
        <v>8</v>
      </c>
      <c r="P96" s="2">
        <f t="shared" si="27"/>
        <v>2016</v>
      </c>
      <c r="Q96" s="2">
        <f t="shared" si="28"/>
        <v>29</v>
      </c>
      <c r="R96" s="2" t="str">
        <f t="shared" si="17"/>
        <v/>
      </c>
      <c r="S96" s="2" t="str">
        <f t="shared" si="18"/>
        <v/>
      </c>
      <c r="T96" s="2" t="str">
        <f t="shared" si="23"/>
        <v/>
      </c>
      <c r="U96" s="2" t="str">
        <f t="shared" si="24"/>
        <v>Y</v>
      </c>
      <c r="V96" s="2" t="str">
        <f t="shared" si="19"/>
        <v/>
      </c>
      <c r="W96" s="2" t="str">
        <f t="shared" si="20"/>
        <v/>
      </c>
      <c r="X96" s="2" t="str">
        <f t="shared" si="14"/>
        <v/>
      </c>
    </row>
    <row r="97" spans="1:24" x14ac:dyDescent="0.2">
      <c r="A97" s="20">
        <v>41694</v>
      </c>
      <c r="B97" s="20" t="s">
        <v>95</v>
      </c>
      <c r="C97" s="20" t="s">
        <v>219</v>
      </c>
      <c r="D97" s="2"/>
      <c r="E97" s="20" t="s">
        <v>2</v>
      </c>
      <c r="F97" s="20" t="s">
        <v>181</v>
      </c>
      <c r="G97" s="20" t="s">
        <v>3</v>
      </c>
      <c r="H97" s="22">
        <v>42558</v>
      </c>
      <c r="I97" s="22">
        <v>42571</v>
      </c>
      <c r="J97" s="2"/>
      <c r="K97" s="2"/>
      <c r="L97" s="2"/>
      <c r="M97" s="2"/>
      <c r="N97" s="2">
        <f t="shared" si="15"/>
        <v>2016</v>
      </c>
      <c r="O97" s="2">
        <f t="shared" si="26"/>
        <v>7</v>
      </c>
      <c r="P97" s="2">
        <f t="shared" si="27"/>
        <v>2016</v>
      </c>
      <c r="Q97" s="2">
        <f t="shared" si="28"/>
        <v>17</v>
      </c>
      <c r="R97" s="2" t="str">
        <f t="shared" si="17"/>
        <v/>
      </c>
      <c r="S97" s="2" t="str">
        <f t="shared" si="18"/>
        <v/>
      </c>
      <c r="T97" s="2" t="str">
        <f t="shared" si="23"/>
        <v>Y</v>
      </c>
      <c r="U97" s="2" t="str">
        <f t="shared" si="24"/>
        <v/>
      </c>
      <c r="V97" s="2" t="str">
        <f t="shared" si="19"/>
        <v/>
      </c>
      <c r="W97" s="2" t="str">
        <f t="shared" si="20"/>
        <v/>
      </c>
      <c r="X97" s="2" t="str">
        <f t="shared" si="14"/>
        <v/>
      </c>
    </row>
    <row r="98" spans="1:24" x14ac:dyDescent="0.2">
      <c r="A98" s="20">
        <v>41339</v>
      </c>
      <c r="B98" s="20" t="s">
        <v>95</v>
      </c>
      <c r="C98" s="20" t="s">
        <v>218</v>
      </c>
      <c r="D98" s="2"/>
      <c r="E98" s="20" t="s">
        <v>2</v>
      </c>
      <c r="F98" s="20" t="s">
        <v>181</v>
      </c>
      <c r="G98" s="20" t="s">
        <v>3</v>
      </c>
      <c r="H98" s="22">
        <v>42530</v>
      </c>
      <c r="I98" s="22">
        <v>42558</v>
      </c>
      <c r="J98" s="2"/>
      <c r="K98" s="2"/>
      <c r="L98" s="2"/>
      <c r="M98" s="2"/>
      <c r="N98" s="2">
        <f t="shared" si="15"/>
        <v>2016</v>
      </c>
      <c r="O98" s="2">
        <f t="shared" si="26"/>
        <v>7</v>
      </c>
      <c r="P98" s="2">
        <f t="shared" si="27"/>
        <v>2016</v>
      </c>
      <c r="Q98" s="2">
        <f t="shared" si="28"/>
        <v>32</v>
      </c>
      <c r="R98" s="2" t="str">
        <f t="shared" si="17"/>
        <v/>
      </c>
      <c r="S98" s="2" t="str">
        <f t="shared" si="18"/>
        <v/>
      </c>
      <c r="T98" s="2" t="str">
        <f t="shared" si="23"/>
        <v/>
      </c>
      <c r="U98" s="2" t="str">
        <f t="shared" si="24"/>
        <v/>
      </c>
      <c r="V98" s="2" t="str">
        <f t="shared" si="19"/>
        <v>Y</v>
      </c>
      <c r="W98" s="2" t="str">
        <f t="shared" si="20"/>
        <v/>
      </c>
      <c r="X98" s="2" t="str">
        <f t="shared" si="14"/>
        <v/>
      </c>
    </row>
    <row r="99" spans="1:24" x14ac:dyDescent="0.2">
      <c r="A99" s="20">
        <v>41333</v>
      </c>
      <c r="B99" s="21" t="s">
        <v>140</v>
      </c>
      <c r="C99" s="21" t="s">
        <v>282</v>
      </c>
      <c r="D99" s="2">
        <v>181822</v>
      </c>
      <c r="E99" s="21" t="s">
        <v>2</v>
      </c>
      <c r="F99" s="21" t="s">
        <v>181</v>
      </c>
      <c r="G99" s="21" t="s">
        <v>3</v>
      </c>
      <c r="H99" s="22">
        <v>42530</v>
      </c>
      <c r="I99" s="22">
        <v>42531</v>
      </c>
      <c r="J99" s="2"/>
      <c r="K99" s="2"/>
      <c r="L99" s="2"/>
      <c r="M99" s="2"/>
      <c r="N99" s="2">
        <f t="shared" si="15"/>
        <v>2016</v>
      </c>
      <c r="O99" s="2">
        <f t="shared" si="26"/>
        <v>6</v>
      </c>
      <c r="P99" s="2">
        <f t="shared" si="27"/>
        <v>2016</v>
      </c>
      <c r="Q99" s="2">
        <f t="shared" si="28"/>
        <v>5</v>
      </c>
      <c r="R99" s="2" t="str">
        <f t="shared" si="17"/>
        <v>Y</v>
      </c>
      <c r="S99" s="2" t="str">
        <f t="shared" si="18"/>
        <v/>
      </c>
      <c r="T99" s="2" t="str">
        <f t="shared" si="23"/>
        <v/>
      </c>
      <c r="U99" s="2" t="str">
        <f t="shared" si="24"/>
        <v/>
      </c>
      <c r="V99" s="2" t="str">
        <f t="shared" si="19"/>
        <v/>
      </c>
      <c r="W99" s="2" t="str">
        <f t="shared" si="20"/>
        <v/>
      </c>
      <c r="X99" s="2" t="str">
        <f t="shared" si="14"/>
        <v/>
      </c>
    </row>
    <row r="100" spans="1:24" ht="25.5" x14ac:dyDescent="0.2">
      <c r="A100" s="20">
        <v>41229</v>
      </c>
      <c r="B100" s="21" t="s">
        <v>95</v>
      </c>
      <c r="C100" s="21" t="s">
        <v>217</v>
      </c>
      <c r="D100" s="2"/>
      <c r="E100" s="21" t="s">
        <v>2</v>
      </c>
      <c r="F100" s="21" t="s">
        <v>181</v>
      </c>
      <c r="G100" s="21" t="s">
        <v>3</v>
      </c>
      <c r="H100" s="22">
        <v>42523</v>
      </c>
      <c r="I100" s="22">
        <v>42528</v>
      </c>
      <c r="J100" s="2"/>
      <c r="K100" s="2"/>
      <c r="L100" s="2"/>
      <c r="M100" s="2"/>
      <c r="N100" s="2">
        <f t="shared" si="15"/>
        <v>2016</v>
      </c>
      <c r="O100" s="2">
        <f t="shared" si="26"/>
        <v>6</v>
      </c>
      <c r="P100" s="2">
        <f t="shared" si="27"/>
        <v>2016</v>
      </c>
      <c r="Q100" s="2">
        <f t="shared" si="28"/>
        <v>9</v>
      </c>
      <c r="R100" s="2" t="str">
        <f t="shared" si="17"/>
        <v/>
      </c>
      <c r="S100" s="2" t="str">
        <f t="shared" si="18"/>
        <v>Y</v>
      </c>
      <c r="T100" s="2" t="str">
        <f t="shared" si="23"/>
        <v/>
      </c>
      <c r="U100" s="2" t="str">
        <f t="shared" si="24"/>
        <v/>
      </c>
      <c r="V100" s="2" t="str">
        <f t="shared" si="19"/>
        <v/>
      </c>
      <c r="W100" s="2" t="str">
        <f t="shared" si="20"/>
        <v/>
      </c>
      <c r="X100" s="2" t="str">
        <f t="shared" si="14"/>
        <v/>
      </c>
    </row>
    <row r="101" spans="1:24" x14ac:dyDescent="0.2">
      <c r="A101" s="20">
        <v>41102</v>
      </c>
      <c r="B101" s="20" t="s">
        <v>95</v>
      </c>
      <c r="C101" s="20" t="s">
        <v>283</v>
      </c>
      <c r="D101" s="2">
        <v>181717</v>
      </c>
      <c r="E101" s="20" t="s">
        <v>2</v>
      </c>
      <c r="F101" s="20" t="s">
        <v>181</v>
      </c>
      <c r="G101" s="20" t="s">
        <v>3</v>
      </c>
      <c r="H101" s="22">
        <v>42510</v>
      </c>
      <c r="I101" s="22">
        <v>42515</v>
      </c>
      <c r="J101" s="2"/>
      <c r="K101" s="2"/>
      <c r="L101" s="2"/>
      <c r="M101" s="2"/>
      <c r="N101" s="2">
        <f t="shared" si="15"/>
        <v>2016</v>
      </c>
      <c r="O101" s="2">
        <f t="shared" si="26"/>
        <v>5</v>
      </c>
      <c r="P101" s="2">
        <f t="shared" si="27"/>
        <v>2016</v>
      </c>
      <c r="Q101" s="2">
        <f t="shared" si="28"/>
        <v>9</v>
      </c>
      <c r="R101" s="2" t="str">
        <f t="shared" si="17"/>
        <v/>
      </c>
      <c r="S101" s="2" t="str">
        <f t="shared" si="18"/>
        <v>Y</v>
      </c>
      <c r="T101" s="2" t="str">
        <f t="shared" si="23"/>
        <v/>
      </c>
      <c r="U101" s="2" t="str">
        <f t="shared" si="24"/>
        <v/>
      </c>
      <c r="V101" s="2" t="str">
        <f t="shared" si="19"/>
        <v/>
      </c>
      <c r="W101" s="2" t="str">
        <f t="shared" si="20"/>
        <v/>
      </c>
      <c r="X101" s="2" t="str">
        <f t="shared" si="14"/>
        <v/>
      </c>
    </row>
    <row r="102" spans="1:24" x14ac:dyDescent="0.2">
      <c r="A102" s="20">
        <v>41082</v>
      </c>
      <c r="B102" s="21" t="s">
        <v>95</v>
      </c>
      <c r="C102" s="21" t="s">
        <v>213</v>
      </c>
      <c r="D102" s="2"/>
      <c r="E102" s="21" t="s">
        <v>2</v>
      </c>
      <c r="F102" s="21" t="s">
        <v>181</v>
      </c>
      <c r="G102" s="21" t="s">
        <v>3</v>
      </c>
      <c r="H102" s="22">
        <v>42508</v>
      </c>
      <c r="I102" s="22">
        <v>42562</v>
      </c>
      <c r="J102" s="2"/>
      <c r="K102" s="2"/>
      <c r="L102" s="2"/>
      <c r="M102" s="2"/>
      <c r="N102" s="2">
        <f t="shared" si="15"/>
        <v>2016</v>
      </c>
      <c r="O102" s="2">
        <f t="shared" si="26"/>
        <v>7</v>
      </c>
      <c r="P102" s="2">
        <f t="shared" si="27"/>
        <v>2016</v>
      </c>
      <c r="Q102" s="2">
        <f t="shared" si="28"/>
        <v>58</v>
      </c>
      <c r="R102" s="2" t="str">
        <f t="shared" si="17"/>
        <v/>
      </c>
      <c r="S102" s="2" t="str">
        <f t="shared" si="18"/>
        <v/>
      </c>
      <c r="T102" s="2" t="str">
        <f t="shared" si="23"/>
        <v/>
      </c>
      <c r="U102" s="2" t="str">
        <f t="shared" si="24"/>
        <v/>
      </c>
      <c r="V102" s="2" t="str">
        <f t="shared" si="19"/>
        <v/>
      </c>
      <c r="W102" s="2" t="str">
        <f t="shared" si="20"/>
        <v>Y</v>
      </c>
      <c r="X102" s="2" t="str">
        <f t="shared" si="14"/>
        <v/>
      </c>
    </row>
    <row r="103" spans="1:24" x14ac:dyDescent="0.2">
      <c r="A103" s="20">
        <v>41075</v>
      </c>
      <c r="B103" s="20" t="s">
        <v>95</v>
      </c>
      <c r="C103" s="20" t="s">
        <v>212</v>
      </c>
      <c r="D103" s="2"/>
      <c r="E103" s="20" t="s">
        <v>2</v>
      </c>
      <c r="F103" s="20" t="s">
        <v>181</v>
      </c>
      <c r="G103" s="20" t="s">
        <v>3</v>
      </c>
      <c r="H103" s="22">
        <v>42508</v>
      </c>
      <c r="I103" s="22">
        <v>42514</v>
      </c>
      <c r="J103" s="2"/>
      <c r="K103" s="2"/>
      <c r="L103" s="2"/>
      <c r="M103" s="2"/>
      <c r="N103" s="2">
        <f t="shared" si="15"/>
        <v>2016</v>
      </c>
      <c r="O103" s="2">
        <f t="shared" si="26"/>
        <v>5</v>
      </c>
      <c r="P103" s="2">
        <f t="shared" si="27"/>
        <v>2016</v>
      </c>
      <c r="Q103" s="2">
        <f t="shared" si="28"/>
        <v>10</v>
      </c>
      <c r="R103" s="2" t="str">
        <f t="shared" si="17"/>
        <v/>
      </c>
      <c r="S103" s="2" t="str">
        <f t="shared" si="18"/>
        <v>Y</v>
      </c>
      <c r="T103" s="2" t="str">
        <f t="shared" si="23"/>
        <v/>
      </c>
      <c r="U103" s="2" t="str">
        <f t="shared" si="24"/>
        <v/>
      </c>
      <c r="V103" s="2" t="str">
        <f t="shared" si="19"/>
        <v/>
      </c>
      <c r="W103" s="2" t="str">
        <f t="shared" si="20"/>
        <v/>
      </c>
      <c r="X103" s="2" t="str">
        <f t="shared" si="14"/>
        <v/>
      </c>
    </row>
    <row r="104" spans="1:24" x14ac:dyDescent="0.2">
      <c r="A104" s="20">
        <v>40999</v>
      </c>
      <c r="B104" s="21" t="s">
        <v>95</v>
      </c>
      <c r="C104" s="21" t="s">
        <v>284</v>
      </c>
      <c r="D104" s="2">
        <v>179200</v>
      </c>
      <c r="E104" s="21" t="s">
        <v>2</v>
      </c>
      <c r="F104" s="21" t="s">
        <v>189</v>
      </c>
      <c r="G104" s="21" t="s">
        <v>3</v>
      </c>
      <c r="H104" s="22">
        <v>42501</v>
      </c>
      <c r="I104" s="22">
        <v>42508</v>
      </c>
      <c r="J104" s="2"/>
      <c r="K104" s="2"/>
      <c r="L104" s="2"/>
      <c r="M104" s="2"/>
      <c r="N104" s="2">
        <f t="shared" si="15"/>
        <v>2016</v>
      </c>
      <c r="O104" s="2">
        <f t="shared" si="26"/>
        <v>5</v>
      </c>
      <c r="P104" s="2">
        <f t="shared" si="27"/>
        <v>2016</v>
      </c>
      <c r="Q104" s="2">
        <f t="shared" si="28"/>
        <v>11</v>
      </c>
      <c r="R104" s="2" t="str">
        <f t="shared" si="17"/>
        <v/>
      </c>
      <c r="S104" s="2" t="str">
        <f t="shared" si="18"/>
        <v/>
      </c>
      <c r="T104" s="2" t="str">
        <f t="shared" si="23"/>
        <v>Y</v>
      </c>
      <c r="U104" s="2" t="str">
        <f t="shared" si="24"/>
        <v/>
      </c>
      <c r="V104" s="2" t="str">
        <f t="shared" si="19"/>
        <v/>
      </c>
      <c r="W104" s="2" t="str">
        <f t="shared" si="20"/>
        <v/>
      </c>
      <c r="X104" s="2" t="str">
        <f t="shared" si="14"/>
        <v/>
      </c>
    </row>
    <row r="105" spans="1:24" ht="25.5" x14ac:dyDescent="0.2">
      <c r="A105" s="20">
        <v>40998</v>
      </c>
      <c r="B105" s="20" t="s">
        <v>95</v>
      </c>
      <c r="C105" s="20" t="s">
        <v>285</v>
      </c>
      <c r="D105" s="2">
        <v>181472</v>
      </c>
      <c r="E105" s="20" t="s">
        <v>2</v>
      </c>
      <c r="F105" s="20" t="s">
        <v>181</v>
      </c>
      <c r="G105" s="20" t="s">
        <v>3</v>
      </c>
      <c r="H105" s="22">
        <v>42501</v>
      </c>
      <c r="I105" s="22">
        <v>42501</v>
      </c>
      <c r="J105" s="2"/>
      <c r="K105" s="2"/>
      <c r="L105" s="2"/>
      <c r="M105" s="2"/>
      <c r="N105" s="2">
        <f t="shared" si="15"/>
        <v>2016</v>
      </c>
      <c r="O105" s="2">
        <f t="shared" si="26"/>
        <v>5</v>
      </c>
      <c r="P105" s="2">
        <f t="shared" si="27"/>
        <v>2016</v>
      </c>
      <c r="Q105" s="2">
        <f t="shared" si="28"/>
        <v>4</v>
      </c>
      <c r="R105" s="2" t="str">
        <f t="shared" si="17"/>
        <v>Y</v>
      </c>
      <c r="S105" s="2" t="str">
        <f t="shared" si="18"/>
        <v/>
      </c>
      <c r="T105" s="2" t="str">
        <f t="shared" si="23"/>
        <v/>
      </c>
      <c r="U105" s="2" t="str">
        <f t="shared" si="24"/>
        <v/>
      </c>
      <c r="V105" s="2" t="str">
        <f t="shared" si="19"/>
        <v/>
      </c>
      <c r="W105" s="2" t="str">
        <f t="shared" si="20"/>
        <v/>
      </c>
      <c r="X105" s="2" t="str">
        <f t="shared" si="14"/>
        <v/>
      </c>
    </row>
    <row r="106" spans="1:24" ht="25.5" x14ac:dyDescent="0.2">
      <c r="A106" s="20">
        <v>40995</v>
      </c>
      <c r="B106" s="21" t="s">
        <v>95</v>
      </c>
      <c r="C106" s="21" t="s">
        <v>210</v>
      </c>
      <c r="D106" s="2"/>
      <c r="E106" s="21" t="s">
        <v>2</v>
      </c>
      <c r="F106" s="21" t="s">
        <v>181</v>
      </c>
      <c r="G106" s="21" t="s">
        <v>3</v>
      </c>
      <c r="H106" s="22">
        <v>42501</v>
      </c>
      <c r="I106" s="22">
        <v>42507</v>
      </c>
      <c r="J106" s="2"/>
      <c r="K106" s="2"/>
      <c r="L106" s="2"/>
      <c r="M106" s="2"/>
      <c r="N106" s="2">
        <f t="shared" si="15"/>
        <v>2016</v>
      </c>
      <c r="O106" s="2">
        <f t="shared" si="26"/>
        <v>5</v>
      </c>
      <c r="P106" s="2">
        <f t="shared" si="27"/>
        <v>2016</v>
      </c>
      <c r="Q106" s="2">
        <f t="shared" si="28"/>
        <v>10</v>
      </c>
      <c r="R106" s="2" t="str">
        <f t="shared" si="17"/>
        <v/>
      </c>
      <c r="S106" s="2" t="str">
        <f t="shared" si="18"/>
        <v>Y</v>
      </c>
      <c r="T106" s="2" t="str">
        <f t="shared" si="23"/>
        <v/>
      </c>
      <c r="U106" s="2" t="str">
        <f t="shared" si="24"/>
        <v/>
      </c>
      <c r="V106" s="2" t="str">
        <f t="shared" si="19"/>
        <v/>
      </c>
      <c r="W106" s="2" t="str">
        <f t="shared" si="20"/>
        <v/>
      </c>
      <c r="X106" s="2" t="str">
        <f t="shared" si="14"/>
        <v/>
      </c>
    </row>
    <row r="107" spans="1:24" x14ac:dyDescent="0.2">
      <c r="A107" s="20">
        <v>40994</v>
      </c>
      <c r="B107" s="20" t="s">
        <v>95</v>
      </c>
      <c r="C107" s="20" t="s">
        <v>286</v>
      </c>
      <c r="D107" s="2">
        <v>177387</v>
      </c>
      <c r="E107" s="20" t="s">
        <v>2</v>
      </c>
      <c r="F107" s="20" t="s">
        <v>181</v>
      </c>
      <c r="G107" s="20" t="s">
        <v>3</v>
      </c>
      <c r="H107" s="22">
        <v>42493</v>
      </c>
      <c r="I107" s="22">
        <v>42509</v>
      </c>
      <c r="J107" s="2"/>
      <c r="K107" s="2"/>
      <c r="L107" s="2"/>
      <c r="M107" s="2"/>
      <c r="N107" s="2">
        <f t="shared" si="15"/>
        <v>2016</v>
      </c>
      <c r="O107" s="2">
        <f t="shared" si="26"/>
        <v>5</v>
      </c>
      <c r="P107" s="2">
        <f t="shared" si="27"/>
        <v>2016</v>
      </c>
      <c r="Q107" s="2">
        <f t="shared" si="28"/>
        <v>20</v>
      </c>
      <c r="R107" s="2" t="str">
        <f t="shared" si="17"/>
        <v/>
      </c>
      <c r="S107" s="2" t="str">
        <f t="shared" si="18"/>
        <v/>
      </c>
      <c r="T107" s="2" t="str">
        <f t="shared" si="23"/>
        <v>Y</v>
      </c>
      <c r="U107" s="2" t="str">
        <f t="shared" si="24"/>
        <v/>
      </c>
      <c r="V107" s="2" t="str">
        <f t="shared" si="19"/>
        <v/>
      </c>
      <c r="W107" s="2" t="str">
        <f t="shared" si="20"/>
        <v/>
      </c>
      <c r="X107" s="2" t="str">
        <f t="shared" si="14"/>
        <v/>
      </c>
    </row>
    <row r="108" spans="1:24" ht="25.5" x14ac:dyDescent="0.2">
      <c r="A108" s="20">
        <v>40854</v>
      </c>
      <c r="B108" s="20" t="s">
        <v>95</v>
      </c>
      <c r="C108" s="20" t="s">
        <v>209</v>
      </c>
      <c r="D108" s="2"/>
      <c r="E108" s="20" t="s">
        <v>2</v>
      </c>
      <c r="F108" s="20" t="s">
        <v>181</v>
      </c>
      <c r="G108" s="20" t="s">
        <v>3</v>
      </c>
      <c r="H108" s="22">
        <v>42489</v>
      </c>
      <c r="I108" s="22">
        <v>42507</v>
      </c>
      <c r="J108" s="2"/>
      <c r="K108" s="2"/>
      <c r="L108" s="2"/>
      <c r="M108" s="2"/>
      <c r="N108" s="2">
        <f t="shared" si="15"/>
        <v>2016</v>
      </c>
      <c r="O108" s="2">
        <f t="shared" si="26"/>
        <v>5</v>
      </c>
      <c r="P108" s="2">
        <f t="shared" si="27"/>
        <v>2016</v>
      </c>
      <c r="Q108" s="2">
        <f t="shared" si="28"/>
        <v>22</v>
      </c>
      <c r="R108" s="2" t="str">
        <f t="shared" si="17"/>
        <v/>
      </c>
      <c r="S108" s="2" t="str">
        <f t="shared" si="18"/>
        <v/>
      </c>
      <c r="T108" s="2" t="str">
        <f t="shared" si="23"/>
        <v/>
      </c>
      <c r="U108" s="2" t="str">
        <f t="shared" si="24"/>
        <v>Y</v>
      </c>
      <c r="V108" s="2" t="str">
        <f t="shared" si="19"/>
        <v/>
      </c>
      <c r="W108" s="2" t="str">
        <f t="shared" si="20"/>
        <v/>
      </c>
      <c r="X108" s="2" t="str">
        <f t="shared" si="14"/>
        <v/>
      </c>
    </row>
    <row r="109" spans="1:24" x14ac:dyDescent="0.2">
      <c r="A109" s="20">
        <v>40851</v>
      </c>
      <c r="B109" s="21" t="s">
        <v>95</v>
      </c>
      <c r="C109" s="21" t="s">
        <v>287</v>
      </c>
      <c r="D109" s="2">
        <v>181047</v>
      </c>
      <c r="E109" s="21" t="s">
        <v>2</v>
      </c>
      <c r="F109" s="21" t="s">
        <v>181</v>
      </c>
      <c r="G109" s="21" t="s">
        <v>3</v>
      </c>
      <c r="H109" s="22">
        <v>42489</v>
      </c>
      <c r="I109" s="22">
        <v>42501</v>
      </c>
      <c r="J109" s="2"/>
      <c r="K109" s="2"/>
      <c r="L109" s="2"/>
      <c r="M109" s="2"/>
      <c r="N109" s="2">
        <f t="shared" si="15"/>
        <v>2016</v>
      </c>
      <c r="O109" s="2">
        <f t="shared" si="26"/>
        <v>5</v>
      </c>
      <c r="P109" s="2">
        <f t="shared" si="27"/>
        <v>2016</v>
      </c>
      <c r="Q109" s="2">
        <f t="shared" si="28"/>
        <v>16</v>
      </c>
      <c r="R109" s="2" t="str">
        <f t="shared" si="17"/>
        <v/>
      </c>
      <c r="S109" s="2" t="str">
        <f t="shared" si="18"/>
        <v/>
      </c>
      <c r="T109" s="2" t="str">
        <f t="shared" si="23"/>
        <v>Y</v>
      </c>
      <c r="U109" s="2" t="str">
        <f t="shared" si="24"/>
        <v/>
      </c>
      <c r="V109" s="2" t="str">
        <f t="shared" si="19"/>
        <v/>
      </c>
      <c r="W109" s="2" t="str">
        <f t="shared" si="20"/>
        <v/>
      </c>
      <c r="X109" s="2" t="str">
        <f t="shared" si="14"/>
        <v/>
      </c>
    </row>
    <row r="110" spans="1:24" x14ac:dyDescent="0.2">
      <c r="A110" s="20">
        <v>40788</v>
      </c>
      <c r="B110" s="21" t="s">
        <v>95</v>
      </c>
      <c r="C110" s="21" t="s">
        <v>272</v>
      </c>
      <c r="D110" s="2">
        <v>181052</v>
      </c>
      <c r="E110" s="21" t="s">
        <v>2</v>
      </c>
      <c r="F110" s="21" t="s">
        <v>181</v>
      </c>
      <c r="G110" s="21" t="s">
        <v>3</v>
      </c>
      <c r="H110" s="22">
        <v>42485</v>
      </c>
      <c r="I110" s="22">
        <v>42531</v>
      </c>
      <c r="J110" s="2"/>
      <c r="K110" s="2"/>
      <c r="L110" s="2"/>
      <c r="M110" s="2"/>
      <c r="N110" s="2">
        <f t="shared" si="15"/>
        <v>2016</v>
      </c>
      <c r="O110" s="2">
        <f t="shared" si="26"/>
        <v>6</v>
      </c>
      <c r="P110" s="2">
        <f t="shared" si="27"/>
        <v>2016</v>
      </c>
      <c r="Q110" s="2">
        <f t="shared" si="28"/>
        <v>50</v>
      </c>
      <c r="R110" s="2" t="str">
        <f t="shared" si="17"/>
        <v/>
      </c>
      <c r="S110" s="2" t="str">
        <f t="shared" si="18"/>
        <v/>
      </c>
      <c r="T110" s="2" t="str">
        <f t="shared" si="23"/>
        <v/>
      </c>
      <c r="U110" s="2" t="str">
        <f t="shared" si="24"/>
        <v/>
      </c>
      <c r="V110" s="2" t="str">
        <f t="shared" si="19"/>
        <v/>
      </c>
      <c r="W110" s="2" t="str">
        <f t="shared" si="20"/>
        <v>Y</v>
      </c>
      <c r="X110" s="2" t="str">
        <f t="shared" ref="X110:X172" si="29">IF(ISNUMBER($Q110),IF($Q110&gt;60, "Y", ""),"")</f>
        <v/>
      </c>
    </row>
    <row r="111" spans="1:24" ht="25.5" x14ac:dyDescent="0.2">
      <c r="A111" s="20">
        <v>40213</v>
      </c>
      <c r="B111" s="21" t="s">
        <v>95</v>
      </c>
      <c r="C111" s="21" t="s">
        <v>244</v>
      </c>
      <c r="D111" s="2"/>
      <c r="E111" s="21" t="s">
        <v>7</v>
      </c>
      <c r="F111" s="21" t="s">
        <v>181</v>
      </c>
      <c r="G111" s="21" t="s">
        <v>3</v>
      </c>
      <c r="H111" s="22">
        <v>42433</v>
      </c>
      <c r="I111" s="22">
        <v>42921</v>
      </c>
      <c r="J111" s="2"/>
      <c r="K111" s="2"/>
      <c r="L111" s="2"/>
      <c r="M111" s="2"/>
      <c r="N111" s="2">
        <f t="shared" si="15"/>
        <v>2016</v>
      </c>
      <c r="O111" s="2">
        <f t="shared" si="26"/>
        <v>7</v>
      </c>
      <c r="P111" s="2">
        <f t="shared" si="27"/>
        <v>2017</v>
      </c>
      <c r="Q111" s="2">
        <f t="shared" si="28"/>
        <v>492</v>
      </c>
      <c r="R111" s="2" t="str">
        <f t="shared" si="17"/>
        <v/>
      </c>
      <c r="S111" s="2" t="str">
        <f t="shared" si="18"/>
        <v/>
      </c>
      <c r="T111" s="2" t="str">
        <f t="shared" si="23"/>
        <v/>
      </c>
      <c r="U111" s="2" t="str">
        <f t="shared" si="24"/>
        <v/>
      </c>
      <c r="V111" s="2" t="str">
        <f t="shared" si="19"/>
        <v/>
      </c>
      <c r="W111" s="2" t="str">
        <f t="shared" si="20"/>
        <v/>
      </c>
      <c r="X111" s="2" t="str">
        <f t="shared" si="29"/>
        <v>Y</v>
      </c>
    </row>
    <row r="112" spans="1:24" x14ac:dyDescent="0.2">
      <c r="A112" s="20">
        <v>40203</v>
      </c>
      <c r="B112" s="20" t="s">
        <v>95</v>
      </c>
      <c r="C112" s="20" t="s">
        <v>201</v>
      </c>
      <c r="D112" s="2"/>
      <c r="E112" s="20" t="s">
        <v>2</v>
      </c>
      <c r="F112" s="20" t="s">
        <v>181</v>
      </c>
      <c r="G112" s="20" t="s">
        <v>3</v>
      </c>
      <c r="H112" s="22">
        <v>42433</v>
      </c>
      <c r="I112" s="22">
        <v>42480</v>
      </c>
      <c r="J112" s="2"/>
      <c r="K112" s="2"/>
      <c r="L112" s="2"/>
      <c r="M112" s="2"/>
      <c r="N112" s="2">
        <f t="shared" si="15"/>
        <v>2016</v>
      </c>
      <c r="O112" s="2">
        <f t="shared" si="26"/>
        <v>4</v>
      </c>
      <c r="P112" s="2">
        <f t="shared" si="27"/>
        <v>2016</v>
      </c>
      <c r="Q112" s="2">
        <f t="shared" si="28"/>
        <v>51</v>
      </c>
      <c r="R112" s="2" t="str">
        <f t="shared" si="17"/>
        <v/>
      </c>
      <c r="S112" s="2" t="str">
        <f t="shared" si="18"/>
        <v/>
      </c>
      <c r="T112" s="2" t="str">
        <f t="shared" si="23"/>
        <v/>
      </c>
      <c r="U112" s="2" t="str">
        <f t="shared" si="24"/>
        <v/>
      </c>
      <c r="V112" s="2" t="str">
        <f t="shared" si="19"/>
        <v/>
      </c>
      <c r="W112" s="2" t="str">
        <f t="shared" si="20"/>
        <v>Y</v>
      </c>
      <c r="X112" s="2" t="str">
        <f t="shared" si="29"/>
        <v/>
      </c>
    </row>
    <row r="113" spans="1:24" ht="25.5" x14ac:dyDescent="0.2">
      <c r="A113" s="20">
        <v>40183</v>
      </c>
      <c r="B113" s="20" t="s">
        <v>95</v>
      </c>
      <c r="C113" s="20" t="s">
        <v>200</v>
      </c>
      <c r="D113" s="2"/>
      <c r="E113" s="20" t="s">
        <v>2</v>
      </c>
      <c r="F113" s="20" t="s">
        <v>181</v>
      </c>
      <c r="G113" s="20" t="s">
        <v>3</v>
      </c>
      <c r="H113" s="22">
        <v>42432</v>
      </c>
      <c r="I113" s="22">
        <v>42480</v>
      </c>
      <c r="J113" s="2"/>
      <c r="K113" s="2"/>
      <c r="L113" s="2"/>
      <c r="M113" s="2"/>
      <c r="N113" s="2">
        <f t="shared" si="15"/>
        <v>2016</v>
      </c>
      <c r="O113" s="2">
        <f t="shared" si="26"/>
        <v>4</v>
      </c>
      <c r="P113" s="2">
        <f t="shared" si="27"/>
        <v>2016</v>
      </c>
      <c r="Q113" s="2">
        <f t="shared" si="28"/>
        <v>52</v>
      </c>
      <c r="R113" s="2" t="str">
        <f t="shared" si="17"/>
        <v/>
      </c>
      <c r="S113" s="2" t="str">
        <f t="shared" si="18"/>
        <v/>
      </c>
      <c r="T113" s="2" t="str">
        <f t="shared" si="23"/>
        <v/>
      </c>
      <c r="U113" s="2" t="str">
        <f t="shared" si="24"/>
        <v/>
      </c>
      <c r="V113" s="2" t="str">
        <f t="shared" si="19"/>
        <v/>
      </c>
      <c r="W113" s="2" t="str">
        <f t="shared" si="20"/>
        <v>Y</v>
      </c>
      <c r="X113" s="2" t="str">
        <f t="shared" si="29"/>
        <v/>
      </c>
    </row>
    <row r="114" spans="1:24" x14ac:dyDescent="0.2">
      <c r="A114" s="20">
        <v>40045</v>
      </c>
      <c r="B114" s="21" t="s">
        <v>95</v>
      </c>
      <c r="C114" s="21" t="s">
        <v>199</v>
      </c>
      <c r="D114" s="2"/>
      <c r="E114" s="21" t="s">
        <v>2</v>
      </c>
      <c r="F114" s="21" t="s">
        <v>181</v>
      </c>
      <c r="G114" s="21" t="s">
        <v>3</v>
      </c>
      <c r="H114" s="22">
        <v>42423</v>
      </c>
      <c r="I114" s="22">
        <v>42425</v>
      </c>
      <c r="J114" s="2"/>
      <c r="K114" s="2"/>
      <c r="L114" s="2"/>
      <c r="M114" s="2"/>
      <c r="N114" s="2">
        <f t="shared" si="15"/>
        <v>2016</v>
      </c>
      <c r="O114" s="2">
        <f t="shared" si="26"/>
        <v>2</v>
      </c>
      <c r="P114" s="2">
        <f t="shared" si="27"/>
        <v>2016</v>
      </c>
      <c r="Q114" s="2">
        <f t="shared" si="28"/>
        <v>6</v>
      </c>
      <c r="R114" s="2" t="str">
        <f t="shared" si="17"/>
        <v/>
      </c>
      <c r="S114" s="2" t="str">
        <f t="shared" si="18"/>
        <v>Y</v>
      </c>
      <c r="T114" s="2" t="str">
        <f t="shared" si="23"/>
        <v/>
      </c>
      <c r="U114" s="2" t="str">
        <f t="shared" si="24"/>
        <v/>
      </c>
      <c r="V114" s="2" t="str">
        <f t="shared" si="19"/>
        <v/>
      </c>
      <c r="W114" s="2" t="str">
        <f t="shared" si="20"/>
        <v/>
      </c>
      <c r="X114" s="2" t="str">
        <f t="shared" si="29"/>
        <v/>
      </c>
    </row>
    <row r="115" spans="1:24" x14ac:dyDescent="0.2">
      <c r="A115" s="20">
        <v>40014</v>
      </c>
      <c r="B115" s="20" t="s">
        <v>95</v>
      </c>
      <c r="C115" s="20" t="s">
        <v>198</v>
      </c>
      <c r="D115" s="2"/>
      <c r="E115" s="20" t="s">
        <v>2</v>
      </c>
      <c r="F115" s="20" t="s">
        <v>181</v>
      </c>
      <c r="G115" s="20" t="s">
        <v>3</v>
      </c>
      <c r="H115" s="22">
        <v>42422</v>
      </c>
      <c r="I115" s="22">
        <v>42425</v>
      </c>
      <c r="J115" s="2"/>
      <c r="K115" s="2"/>
      <c r="L115" s="2"/>
      <c r="M115" s="2"/>
      <c r="N115" s="2">
        <f t="shared" si="15"/>
        <v>2016</v>
      </c>
      <c r="O115" s="2">
        <f t="shared" si="26"/>
        <v>2</v>
      </c>
      <c r="P115" s="2">
        <f t="shared" si="27"/>
        <v>2016</v>
      </c>
      <c r="Q115" s="2">
        <f t="shared" si="28"/>
        <v>7</v>
      </c>
      <c r="R115" s="2" t="str">
        <f t="shared" si="17"/>
        <v/>
      </c>
      <c r="S115" s="2" t="str">
        <f t="shared" si="18"/>
        <v>Y</v>
      </c>
      <c r="T115" s="2" t="str">
        <f t="shared" si="23"/>
        <v/>
      </c>
      <c r="U115" s="2" t="str">
        <f t="shared" si="24"/>
        <v/>
      </c>
      <c r="V115" s="2" t="str">
        <f t="shared" si="19"/>
        <v/>
      </c>
      <c r="W115" s="2" t="str">
        <f t="shared" si="20"/>
        <v/>
      </c>
      <c r="X115" s="2" t="str">
        <f t="shared" si="29"/>
        <v/>
      </c>
    </row>
    <row r="116" spans="1:24" ht="25.5" x14ac:dyDescent="0.2">
      <c r="A116" s="20">
        <v>39918</v>
      </c>
      <c r="B116" s="21" t="s">
        <v>95</v>
      </c>
      <c r="C116" s="21" t="s">
        <v>288</v>
      </c>
      <c r="D116" s="2"/>
      <c r="E116" s="21" t="s">
        <v>2</v>
      </c>
      <c r="F116" s="21" t="s">
        <v>184</v>
      </c>
      <c r="G116" s="21" t="s">
        <v>3</v>
      </c>
      <c r="H116" s="22">
        <v>42416</v>
      </c>
      <c r="I116" s="22">
        <v>42464</v>
      </c>
      <c r="J116" s="2"/>
      <c r="K116" s="2"/>
      <c r="L116" s="2"/>
      <c r="M116" s="2"/>
      <c r="N116" s="2">
        <f t="shared" si="15"/>
        <v>2016</v>
      </c>
      <c r="O116" s="2">
        <f t="shared" si="26"/>
        <v>4</v>
      </c>
      <c r="P116" s="2">
        <f t="shared" si="27"/>
        <v>2016</v>
      </c>
      <c r="Q116" s="2">
        <f t="shared" si="28"/>
        <v>52</v>
      </c>
      <c r="R116" s="2" t="str">
        <f t="shared" si="17"/>
        <v/>
      </c>
      <c r="S116" s="2" t="str">
        <f t="shared" si="18"/>
        <v/>
      </c>
      <c r="T116" s="2" t="str">
        <f t="shared" si="23"/>
        <v/>
      </c>
      <c r="U116" s="2" t="str">
        <f t="shared" si="24"/>
        <v/>
      </c>
      <c r="V116" s="2" t="str">
        <f t="shared" si="19"/>
        <v/>
      </c>
      <c r="W116" s="2" t="str">
        <f t="shared" si="20"/>
        <v>Y</v>
      </c>
      <c r="X116" s="2" t="str">
        <f t="shared" si="29"/>
        <v/>
      </c>
    </row>
    <row r="117" spans="1:24" ht="25.5" x14ac:dyDescent="0.2">
      <c r="A117" s="20">
        <v>39258</v>
      </c>
      <c r="B117" s="20" t="s">
        <v>95</v>
      </c>
      <c r="C117" s="20" t="s">
        <v>194</v>
      </c>
      <c r="D117" s="2"/>
      <c r="E117" s="20" t="s">
        <v>2</v>
      </c>
      <c r="F117" s="20" t="s">
        <v>181</v>
      </c>
      <c r="G117" s="20" t="s">
        <v>3</v>
      </c>
      <c r="H117" s="22">
        <v>42375</v>
      </c>
      <c r="I117" s="22">
        <v>42379</v>
      </c>
      <c r="J117" s="2"/>
      <c r="K117" s="2"/>
      <c r="L117" s="2"/>
      <c r="M117" s="2"/>
      <c r="N117" s="2">
        <f t="shared" si="15"/>
        <v>2016</v>
      </c>
      <c r="O117" s="2">
        <f t="shared" si="26"/>
        <v>1</v>
      </c>
      <c r="P117" s="2">
        <f t="shared" si="27"/>
        <v>2016</v>
      </c>
      <c r="Q117" s="2">
        <f t="shared" si="28"/>
        <v>8</v>
      </c>
      <c r="R117" s="2" t="str">
        <f t="shared" si="17"/>
        <v/>
      </c>
      <c r="S117" s="2" t="str">
        <f t="shared" si="18"/>
        <v>Y</v>
      </c>
      <c r="T117" s="2" t="str">
        <f t="shared" si="23"/>
        <v/>
      </c>
      <c r="U117" s="2" t="str">
        <f t="shared" si="24"/>
        <v/>
      </c>
      <c r="V117" s="2" t="str">
        <f t="shared" si="19"/>
        <v/>
      </c>
      <c r="W117" s="2" t="str">
        <f t="shared" si="20"/>
        <v/>
      </c>
      <c r="X117" s="2" t="str">
        <f t="shared" si="29"/>
        <v/>
      </c>
    </row>
    <row r="118" spans="1:24" x14ac:dyDescent="0.2">
      <c r="A118" s="20">
        <v>39242</v>
      </c>
      <c r="B118" s="21" t="s">
        <v>95</v>
      </c>
      <c r="C118" s="21" t="s">
        <v>289</v>
      </c>
      <c r="D118" s="2"/>
      <c r="E118" s="21" t="s">
        <v>2</v>
      </c>
      <c r="F118" s="21" t="s">
        <v>181</v>
      </c>
      <c r="G118" s="21" t="s">
        <v>3</v>
      </c>
      <c r="H118" s="22">
        <v>42375</v>
      </c>
      <c r="I118" s="22">
        <v>42379</v>
      </c>
      <c r="J118" s="2"/>
      <c r="K118" s="2"/>
      <c r="L118" s="2"/>
      <c r="M118" s="2"/>
      <c r="N118" s="2">
        <f t="shared" si="15"/>
        <v>2016</v>
      </c>
      <c r="O118" s="2">
        <f t="shared" si="26"/>
        <v>1</v>
      </c>
      <c r="P118" s="2">
        <f t="shared" si="27"/>
        <v>2016</v>
      </c>
      <c r="Q118" s="2">
        <f t="shared" si="28"/>
        <v>8</v>
      </c>
      <c r="R118" s="2" t="str">
        <f t="shared" si="17"/>
        <v/>
      </c>
      <c r="S118" s="2" t="str">
        <f t="shared" si="18"/>
        <v>Y</v>
      </c>
      <c r="T118" s="2" t="str">
        <f t="shared" si="23"/>
        <v/>
      </c>
      <c r="U118" s="2" t="str">
        <f t="shared" si="24"/>
        <v/>
      </c>
      <c r="V118" s="2" t="str">
        <f t="shared" si="19"/>
        <v/>
      </c>
      <c r="W118" s="2" t="str">
        <f t="shared" si="20"/>
        <v/>
      </c>
      <c r="X118" s="2" t="str">
        <f t="shared" si="29"/>
        <v/>
      </c>
    </row>
    <row r="119" spans="1:24" x14ac:dyDescent="0.2">
      <c r="A119" s="20">
        <v>48679</v>
      </c>
      <c r="B119" s="20" t="s">
        <v>95</v>
      </c>
      <c r="C119" s="20" t="s">
        <v>290</v>
      </c>
      <c r="D119" s="2">
        <v>193144</v>
      </c>
      <c r="E119" s="20" t="s">
        <v>7</v>
      </c>
      <c r="F119" s="20" t="s">
        <v>181</v>
      </c>
      <c r="G119" s="20" t="s">
        <v>193</v>
      </c>
      <c r="H119" s="22">
        <v>42937</v>
      </c>
      <c r="I119" s="22"/>
      <c r="J119" s="2"/>
      <c r="K119" s="2"/>
      <c r="L119" s="2"/>
      <c r="M119" s="2"/>
      <c r="N119" s="2">
        <f t="shared" si="15"/>
        <v>2017</v>
      </c>
      <c r="O119" s="2"/>
      <c r="P119" s="2"/>
      <c r="Q119" s="2" t="b">
        <f t="shared" ref="Q119:Q126" si="30">IF(G119="Closed", MAX(I119,J119) - H119)</f>
        <v>0</v>
      </c>
      <c r="R119" s="2" t="str">
        <f t="shared" si="17"/>
        <v/>
      </c>
      <c r="S119" s="2" t="str">
        <f t="shared" si="18"/>
        <v/>
      </c>
      <c r="T119" s="2" t="str">
        <f t="shared" si="23"/>
        <v/>
      </c>
      <c r="U119" s="2" t="str">
        <f t="shared" si="24"/>
        <v/>
      </c>
      <c r="V119" s="2" t="str">
        <f t="shared" si="19"/>
        <v/>
      </c>
      <c r="W119" s="2" t="str">
        <f t="shared" si="20"/>
        <v/>
      </c>
      <c r="X119" s="2" t="str">
        <f t="shared" si="29"/>
        <v/>
      </c>
    </row>
    <row r="120" spans="1:24" x14ac:dyDescent="0.2">
      <c r="A120" s="20">
        <v>48441</v>
      </c>
      <c r="B120" s="20" t="s">
        <v>95</v>
      </c>
      <c r="C120" s="20" t="s">
        <v>248</v>
      </c>
      <c r="D120" s="2"/>
      <c r="E120" s="20" t="s">
        <v>7</v>
      </c>
      <c r="F120" s="20" t="s">
        <v>181</v>
      </c>
      <c r="G120" s="20" t="s">
        <v>193</v>
      </c>
      <c r="H120" s="22">
        <v>42929</v>
      </c>
      <c r="I120" s="22"/>
      <c r="J120" s="2"/>
      <c r="K120" s="2"/>
      <c r="L120" s="2"/>
      <c r="M120" s="2"/>
      <c r="N120" s="2">
        <f t="shared" si="15"/>
        <v>2017</v>
      </c>
      <c r="O120" s="2"/>
      <c r="P120" s="2"/>
      <c r="Q120" s="2" t="b">
        <f t="shared" si="30"/>
        <v>0</v>
      </c>
      <c r="R120" s="2" t="str">
        <f t="shared" si="17"/>
        <v/>
      </c>
      <c r="S120" s="2" t="str">
        <f t="shared" si="18"/>
        <v/>
      </c>
      <c r="T120" s="2" t="str">
        <f t="shared" si="23"/>
        <v/>
      </c>
      <c r="U120" s="2" t="str">
        <f t="shared" si="24"/>
        <v/>
      </c>
      <c r="V120" s="2" t="str">
        <f t="shared" si="19"/>
        <v/>
      </c>
      <c r="W120" s="2" t="str">
        <f t="shared" si="20"/>
        <v/>
      </c>
      <c r="X120" s="2" t="str">
        <f t="shared" si="29"/>
        <v/>
      </c>
    </row>
    <row r="121" spans="1:24" x14ac:dyDescent="0.2">
      <c r="A121" s="20">
        <v>47806</v>
      </c>
      <c r="B121" s="21" t="s">
        <v>95</v>
      </c>
      <c r="C121" s="21" t="s">
        <v>249</v>
      </c>
      <c r="D121" s="2"/>
      <c r="E121" s="21" t="s">
        <v>7</v>
      </c>
      <c r="F121" s="21" t="s">
        <v>181</v>
      </c>
      <c r="G121" s="20" t="s">
        <v>3</v>
      </c>
      <c r="H121" s="22">
        <v>42907</v>
      </c>
      <c r="I121" s="22">
        <v>43081</v>
      </c>
      <c r="J121" s="14">
        <v>43164</v>
      </c>
      <c r="K121" s="2"/>
      <c r="L121" s="14" t="s">
        <v>391</v>
      </c>
      <c r="M121" s="14"/>
      <c r="N121" s="2">
        <f t="shared" si="15"/>
        <v>2017</v>
      </c>
      <c r="O121" s="2"/>
      <c r="P121" s="2"/>
      <c r="Q121" s="2">
        <f t="shared" si="30"/>
        <v>257</v>
      </c>
      <c r="R121" s="2" t="str">
        <f t="shared" si="17"/>
        <v/>
      </c>
      <c r="S121" s="2" t="str">
        <f t="shared" si="18"/>
        <v/>
      </c>
      <c r="T121" s="2" t="str">
        <f t="shared" si="23"/>
        <v/>
      </c>
      <c r="U121" s="2" t="str">
        <f t="shared" si="24"/>
        <v/>
      </c>
      <c r="V121" s="2" t="str">
        <f t="shared" si="19"/>
        <v/>
      </c>
      <c r="W121" s="2" t="str">
        <f t="shared" si="20"/>
        <v/>
      </c>
      <c r="X121" s="2" t="str">
        <f t="shared" si="29"/>
        <v>Y</v>
      </c>
    </row>
    <row r="122" spans="1:24" x14ac:dyDescent="0.2">
      <c r="A122" s="20">
        <v>47798</v>
      </c>
      <c r="B122" s="20" t="s">
        <v>95</v>
      </c>
      <c r="C122" s="20" t="s">
        <v>250</v>
      </c>
      <c r="D122" s="2"/>
      <c r="E122" s="20" t="s">
        <v>7</v>
      </c>
      <c r="F122" s="20" t="s">
        <v>184</v>
      </c>
      <c r="G122" s="20" t="s">
        <v>3</v>
      </c>
      <c r="H122" s="22">
        <v>42907</v>
      </c>
      <c r="I122" s="22">
        <v>43047</v>
      </c>
      <c r="J122" s="14">
        <v>43052</v>
      </c>
      <c r="K122" s="2"/>
      <c r="L122" s="2"/>
      <c r="M122" s="2"/>
      <c r="N122" s="2">
        <f t="shared" si="15"/>
        <v>2017</v>
      </c>
      <c r="O122" s="2"/>
      <c r="P122" s="2"/>
      <c r="Q122" s="2">
        <f t="shared" si="30"/>
        <v>145</v>
      </c>
      <c r="R122" s="2" t="str">
        <f t="shared" si="17"/>
        <v/>
      </c>
      <c r="S122" s="2" t="str">
        <f t="shared" si="18"/>
        <v/>
      </c>
      <c r="T122" s="2" t="str">
        <f t="shared" si="23"/>
        <v/>
      </c>
      <c r="U122" s="2" t="str">
        <f t="shared" si="24"/>
        <v/>
      </c>
      <c r="V122" s="2" t="str">
        <f t="shared" si="19"/>
        <v/>
      </c>
      <c r="W122" s="2" t="str">
        <f t="shared" si="20"/>
        <v/>
      </c>
      <c r="X122" s="2" t="str">
        <f t="shared" si="29"/>
        <v>Y</v>
      </c>
    </row>
    <row r="123" spans="1:24" x14ac:dyDescent="0.2">
      <c r="A123" s="20">
        <v>47151</v>
      </c>
      <c r="B123" s="21" t="s">
        <v>95</v>
      </c>
      <c r="C123" s="21" t="s">
        <v>251</v>
      </c>
      <c r="D123" s="2"/>
      <c r="E123" s="21" t="s">
        <v>7</v>
      </c>
      <c r="F123" s="21" t="s">
        <v>181</v>
      </c>
      <c r="G123" s="21" t="s">
        <v>3</v>
      </c>
      <c r="H123" s="22">
        <v>42883</v>
      </c>
      <c r="I123" s="22">
        <v>42799</v>
      </c>
      <c r="J123" s="22">
        <v>42799</v>
      </c>
      <c r="K123" s="2"/>
      <c r="L123" s="2"/>
      <c r="M123" s="2"/>
      <c r="N123" s="2">
        <f t="shared" si="15"/>
        <v>2017</v>
      </c>
      <c r="O123" s="2"/>
      <c r="P123" s="2"/>
      <c r="Q123" s="2">
        <f t="shared" si="30"/>
        <v>-84</v>
      </c>
      <c r="R123" s="2" t="str">
        <f t="shared" si="17"/>
        <v>Y</v>
      </c>
      <c r="S123" s="2" t="str">
        <f t="shared" si="18"/>
        <v/>
      </c>
      <c r="T123" s="2" t="str">
        <f t="shared" si="23"/>
        <v/>
      </c>
      <c r="U123" s="2" t="str">
        <f t="shared" si="24"/>
        <v/>
      </c>
      <c r="V123" s="2" t="str">
        <f t="shared" si="19"/>
        <v/>
      </c>
      <c r="W123" s="2" t="str">
        <f t="shared" si="20"/>
        <v/>
      </c>
      <c r="X123" s="2" t="str">
        <f t="shared" si="29"/>
        <v/>
      </c>
    </row>
    <row r="124" spans="1:24" ht="25.5" x14ac:dyDescent="0.2">
      <c r="A124" s="2">
        <v>45805</v>
      </c>
      <c r="B124" s="2" t="s">
        <v>95</v>
      </c>
      <c r="C124" s="2" t="s">
        <v>353</v>
      </c>
      <c r="D124" s="2"/>
      <c r="E124" s="2" t="s">
        <v>7</v>
      </c>
      <c r="F124" s="17" t="s">
        <v>187</v>
      </c>
      <c r="G124" s="2" t="s">
        <v>69</v>
      </c>
      <c r="H124" s="17">
        <v>42794</v>
      </c>
      <c r="I124" s="17"/>
      <c r="J124" s="2"/>
      <c r="K124" s="14">
        <v>43252</v>
      </c>
      <c r="L124" s="14"/>
      <c r="M124" s="14"/>
      <c r="N124" s="2">
        <f t="shared" si="15"/>
        <v>2017</v>
      </c>
      <c r="O124" s="2"/>
      <c r="P124" s="2"/>
      <c r="Q124" s="2" t="b">
        <f t="shared" si="30"/>
        <v>0</v>
      </c>
      <c r="R124" s="2" t="str">
        <f t="shared" si="17"/>
        <v/>
      </c>
      <c r="S124" s="2" t="str">
        <f t="shared" si="18"/>
        <v/>
      </c>
      <c r="T124" s="2" t="str">
        <f t="shared" si="23"/>
        <v/>
      </c>
      <c r="U124" s="2" t="str">
        <f t="shared" si="24"/>
        <v/>
      </c>
      <c r="V124" s="2" t="str">
        <f t="shared" si="19"/>
        <v/>
      </c>
      <c r="W124" s="2" t="str">
        <f t="shared" si="20"/>
        <v/>
      </c>
      <c r="X124" s="2" t="str">
        <f t="shared" si="29"/>
        <v/>
      </c>
    </row>
    <row r="125" spans="1:24" x14ac:dyDescent="0.2">
      <c r="A125" s="20">
        <v>45695</v>
      </c>
      <c r="B125" s="20" t="s">
        <v>95</v>
      </c>
      <c r="C125" s="20" t="s">
        <v>252</v>
      </c>
      <c r="D125" s="2"/>
      <c r="E125" s="20" t="s">
        <v>7</v>
      </c>
      <c r="F125" s="20" t="s">
        <v>189</v>
      </c>
      <c r="G125" s="20" t="s">
        <v>193</v>
      </c>
      <c r="H125" s="22">
        <v>42787</v>
      </c>
      <c r="I125" s="22"/>
      <c r="J125" s="2"/>
      <c r="K125" s="2"/>
      <c r="L125" s="2"/>
      <c r="M125" s="2"/>
      <c r="N125" s="2">
        <f t="shared" si="15"/>
        <v>2017</v>
      </c>
      <c r="O125" s="2"/>
      <c r="P125" s="2"/>
      <c r="Q125" s="2" t="b">
        <f t="shared" si="30"/>
        <v>0</v>
      </c>
      <c r="R125" s="2" t="str">
        <f t="shared" si="17"/>
        <v/>
      </c>
      <c r="S125" s="2" t="str">
        <f t="shared" si="18"/>
        <v/>
      </c>
      <c r="T125" s="2" t="str">
        <f t="shared" si="23"/>
        <v/>
      </c>
      <c r="U125" s="2" t="str">
        <f t="shared" si="24"/>
        <v/>
      </c>
      <c r="V125" s="2" t="str">
        <f t="shared" si="19"/>
        <v/>
      </c>
      <c r="W125" s="2" t="str">
        <f t="shared" si="20"/>
        <v/>
      </c>
      <c r="X125" s="2" t="str">
        <f t="shared" si="29"/>
        <v/>
      </c>
    </row>
    <row r="126" spans="1:24" ht="25.5" x14ac:dyDescent="0.2">
      <c r="A126" s="20">
        <v>45614</v>
      </c>
      <c r="B126" s="21" t="s">
        <v>95</v>
      </c>
      <c r="C126" s="21" t="s">
        <v>253</v>
      </c>
      <c r="D126" s="2"/>
      <c r="E126" s="21" t="s">
        <v>7</v>
      </c>
      <c r="F126" s="21" t="s">
        <v>181</v>
      </c>
      <c r="G126" s="21" t="s">
        <v>193</v>
      </c>
      <c r="H126" s="22">
        <v>42781</v>
      </c>
      <c r="I126" s="22"/>
      <c r="J126" s="2"/>
      <c r="K126" s="2"/>
      <c r="L126" s="2"/>
      <c r="M126" s="2"/>
      <c r="N126" s="2">
        <f t="shared" si="15"/>
        <v>2017</v>
      </c>
      <c r="O126" s="2"/>
      <c r="P126" s="2"/>
      <c r="Q126" s="2" t="b">
        <f t="shared" si="30"/>
        <v>0</v>
      </c>
      <c r="R126" s="2" t="str">
        <f t="shared" si="17"/>
        <v/>
      </c>
      <c r="S126" s="2" t="str">
        <f t="shared" si="18"/>
        <v/>
      </c>
      <c r="T126" s="2" t="str">
        <f t="shared" si="23"/>
        <v/>
      </c>
      <c r="U126" s="2" t="str">
        <f t="shared" si="24"/>
        <v/>
      </c>
      <c r="V126" s="2" t="str">
        <f t="shared" si="19"/>
        <v/>
      </c>
      <c r="W126" s="2" t="str">
        <f t="shared" si="20"/>
        <v/>
      </c>
      <c r="X126" s="2" t="str">
        <f t="shared" si="29"/>
        <v/>
      </c>
    </row>
    <row r="127" spans="1:24" x14ac:dyDescent="0.2">
      <c r="A127" s="20">
        <v>45279</v>
      </c>
      <c r="B127" s="20" t="s">
        <v>95</v>
      </c>
      <c r="C127" s="20" t="s">
        <v>245</v>
      </c>
      <c r="D127" s="2"/>
      <c r="E127" s="20" t="s">
        <v>7</v>
      </c>
      <c r="F127" s="20" t="s">
        <v>181</v>
      </c>
      <c r="G127" s="20" t="s">
        <v>3</v>
      </c>
      <c r="H127" s="22">
        <v>42762</v>
      </c>
      <c r="I127" s="22">
        <v>42769</v>
      </c>
      <c r="J127" s="2"/>
      <c r="K127" s="2"/>
      <c r="L127" s="2"/>
      <c r="M127" s="2"/>
      <c r="N127" s="2">
        <f t="shared" si="15"/>
        <v>2017</v>
      </c>
      <c r="O127" s="2">
        <f>MONTH(I127)</f>
        <v>2</v>
      </c>
      <c r="P127" s="2">
        <f>YEAR(I127)</f>
        <v>2017</v>
      </c>
      <c r="Q127" s="2">
        <f>IF(G127="Closed",IF(NOT(ISBLANK(J127)),J127-H127,I127+4-H127))</f>
        <v>11</v>
      </c>
      <c r="R127" s="2" t="str">
        <f t="shared" si="17"/>
        <v/>
      </c>
      <c r="S127" s="2" t="str">
        <f t="shared" si="18"/>
        <v/>
      </c>
      <c r="T127" s="2" t="str">
        <f t="shared" si="23"/>
        <v>Y</v>
      </c>
      <c r="U127" s="2" t="str">
        <f t="shared" si="24"/>
        <v/>
      </c>
      <c r="V127" s="2" t="str">
        <f t="shared" si="19"/>
        <v/>
      </c>
      <c r="W127" s="2" t="str">
        <f t="shared" si="20"/>
        <v/>
      </c>
      <c r="X127" s="2" t="str">
        <f t="shared" si="29"/>
        <v/>
      </c>
    </row>
    <row r="128" spans="1:24" x14ac:dyDescent="0.2">
      <c r="A128" s="20">
        <v>45241</v>
      </c>
      <c r="B128" s="20" t="s">
        <v>95</v>
      </c>
      <c r="C128" s="20" t="s">
        <v>291</v>
      </c>
      <c r="D128" s="2" t="s">
        <v>292</v>
      </c>
      <c r="E128" s="20" t="s">
        <v>7</v>
      </c>
      <c r="F128" s="20" t="s">
        <v>181</v>
      </c>
      <c r="G128" s="20" t="s">
        <v>193</v>
      </c>
      <c r="H128" s="22">
        <v>42761</v>
      </c>
      <c r="I128" s="22"/>
      <c r="J128" s="2"/>
      <c r="K128" s="2"/>
      <c r="L128" s="2"/>
      <c r="M128" s="2"/>
      <c r="N128" s="2">
        <f t="shared" si="15"/>
        <v>2017</v>
      </c>
      <c r="O128" s="2"/>
      <c r="P128" s="2"/>
      <c r="Q128" s="2" t="b">
        <f>IF(G128="Closed", MAX(I128,J128) - H128)</f>
        <v>0</v>
      </c>
      <c r="R128" s="2" t="str">
        <f t="shared" si="17"/>
        <v/>
      </c>
      <c r="S128" s="2" t="str">
        <f t="shared" si="18"/>
        <v/>
      </c>
      <c r="T128" s="2" t="str">
        <f t="shared" si="23"/>
        <v/>
      </c>
      <c r="U128" s="2" t="str">
        <f t="shared" si="24"/>
        <v/>
      </c>
      <c r="V128" s="2" t="str">
        <f t="shared" si="19"/>
        <v/>
      </c>
      <c r="W128" s="2" t="str">
        <f t="shared" si="20"/>
        <v/>
      </c>
      <c r="X128" s="2" t="str">
        <f t="shared" si="29"/>
        <v/>
      </c>
    </row>
    <row r="129" spans="1:24" ht="25.5" x14ac:dyDescent="0.2">
      <c r="A129" s="20">
        <v>44935</v>
      </c>
      <c r="B129" s="21" t="s">
        <v>95</v>
      </c>
      <c r="C129" s="21" t="s">
        <v>254</v>
      </c>
      <c r="D129" s="2"/>
      <c r="E129" s="21" t="s">
        <v>7</v>
      </c>
      <c r="F129" s="21" t="s">
        <v>181</v>
      </c>
      <c r="G129" s="21" t="s">
        <v>3</v>
      </c>
      <c r="H129" s="22">
        <v>42739</v>
      </c>
      <c r="I129" s="22">
        <v>42769</v>
      </c>
      <c r="J129" s="2"/>
      <c r="K129" s="2"/>
      <c r="L129" s="2"/>
      <c r="M129" s="2"/>
      <c r="N129" s="2">
        <f t="shared" si="15"/>
        <v>2017</v>
      </c>
      <c r="O129" s="2">
        <f>MONTH(I129)</f>
        <v>2</v>
      </c>
      <c r="P129" s="2">
        <f>YEAR(I129)</f>
        <v>2017</v>
      </c>
      <c r="Q129" s="2">
        <f>IF(G129="Closed",IF(NOT(ISBLANK(J129)),J129-H129,I129+4-H129))</f>
        <v>34</v>
      </c>
      <c r="R129" s="2" t="str">
        <f t="shared" si="17"/>
        <v/>
      </c>
      <c r="S129" s="2" t="str">
        <f t="shared" si="18"/>
        <v/>
      </c>
      <c r="T129" s="2" t="str">
        <f t="shared" si="23"/>
        <v/>
      </c>
      <c r="U129" s="2" t="str">
        <f t="shared" si="24"/>
        <v/>
      </c>
      <c r="V129" s="2" t="str">
        <f t="shared" si="19"/>
        <v>Y</v>
      </c>
      <c r="W129" s="2" t="str">
        <f t="shared" si="20"/>
        <v/>
      </c>
      <c r="X129" s="2" t="str">
        <f t="shared" si="29"/>
        <v/>
      </c>
    </row>
    <row r="130" spans="1:24" x14ac:dyDescent="0.2">
      <c r="A130" s="20">
        <v>44895</v>
      </c>
      <c r="B130" s="20" t="s">
        <v>95</v>
      </c>
      <c r="C130" s="20" t="s">
        <v>255</v>
      </c>
      <c r="D130" s="2"/>
      <c r="E130" s="20" t="s">
        <v>7</v>
      </c>
      <c r="F130" s="20" t="s">
        <v>181</v>
      </c>
      <c r="G130" s="20" t="s">
        <v>193</v>
      </c>
      <c r="H130" s="22">
        <v>42733</v>
      </c>
      <c r="I130" s="22"/>
      <c r="J130" s="2"/>
      <c r="K130" s="2"/>
      <c r="L130" s="2"/>
      <c r="M130" s="2"/>
      <c r="N130" s="2">
        <f t="shared" ref="N130:N193" si="31">YEAR(H130)</f>
        <v>2016</v>
      </c>
      <c r="O130" s="2"/>
      <c r="P130" s="2"/>
      <c r="Q130" s="2" t="b">
        <f>IF(G130="Closed", MAX(I130,J130) - H130)</f>
        <v>0</v>
      </c>
      <c r="R130" s="2" t="str">
        <f t="shared" ref="R130:R193" si="32">IF(ISNUMBER($Q130),IF($Q130&lt;=5, "Y", ""),"")</f>
        <v/>
      </c>
      <c r="S130" s="2" t="str">
        <f t="shared" ref="S130:S193" si="33">IF(ISNUMBER($Q130),IF(AND($Q130&gt;5, $Q130&lt;=10), "Y", ""),"")</f>
        <v/>
      </c>
      <c r="T130" s="2" t="str">
        <f t="shared" si="23"/>
        <v/>
      </c>
      <c r="U130" s="2" t="str">
        <f t="shared" si="24"/>
        <v/>
      </c>
      <c r="V130" s="2" t="str">
        <f t="shared" ref="V130:V193" si="34">IF(ISNUMBER($Q130),IF(AND($Q130&gt;30, $Q130&lt;=45), "Y", ""),"")</f>
        <v/>
      </c>
      <c r="W130" s="2" t="str">
        <f t="shared" ref="W130:W193" si="35">IF(ISNUMBER($Q130),IF(AND($Q130&gt;45, $Q130&lt;=60), "Y", ""),"")</f>
        <v/>
      </c>
      <c r="X130" s="2" t="str">
        <f t="shared" si="29"/>
        <v/>
      </c>
    </row>
    <row r="131" spans="1:24" x14ac:dyDescent="0.2">
      <c r="A131" s="20">
        <v>44869</v>
      </c>
      <c r="B131" s="21" t="s">
        <v>95</v>
      </c>
      <c r="C131" s="21" t="s">
        <v>256</v>
      </c>
      <c r="D131" s="2"/>
      <c r="E131" s="21" t="s">
        <v>7</v>
      </c>
      <c r="F131" s="21" t="s">
        <v>181</v>
      </c>
      <c r="G131" s="21" t="s">
        <v>3</v>
      </c>
      <c r="H131" s="22">
        <v>42732</v>
      </c>
      <c r="I131" s="22">
        <v>42916</v>
      </c>
      <c r="J131" s="2"/>
      <c r="K131" s="2"/>
      <c r="L131" s="2"/>
      <c r="M131" s="2"/>
      <c r="N131" s="2">
        <f t="shared" si="31"/>
        <v>2016</v>
      </c>
      <c r="O131" s="2">
        <f t="shared" ref="O131:O136" si="36">MONTH(I131)</f>
        <v>6</v>
      </c>
      <c r="P131" s="2">
        <f t="shared" ref="P131:P136" si="37">YEAR(I131)</f>
        <v>2017</v>
      </c>
      <c r="Q131" s="2">
        <f>IF(G131="Closed",IF(NOT(ISBLANK(J131)),J131-H131,I131+4-H131))</f>
        <v>188</v>
      </c>
      <c r="R131" s="2" t="str">
        <f t="shared" si="32"/>
        <v/>
      </c>
      <c r="S131" s="2" t="str">
        <f t="shared" si="33"/>
        <v/>
      </c>
      <c r="T131" s="2" t="str">
        <f t="shared" ref="T131:T194" si="38">IF(ISNUMBER($Q131),IF(AND($Q131&gt;10, $Q131&lt;=20), "Y", ""),"")</f>
        <v/>
      </c>
      <c r="U131" s="2" t="str">
        <f t="shared" ref="U131:U194" si="39">IF(ISNUMBER($Q131),IF(AND($Q131&gt;20, $Q131&lt;=30), "Y", ""),"")</f>
        <v/>
      </c>
      <c r="V131" s="2" t="str">
        <f t="shared" si="34"/>
        <v/>
      </c>
      <c r="W131" s="2" t="str">
        <f t="shared" si="35"/>
        <v/>
      </c>
      <c r="X131" s="2" t="str">
        <f t="shared" si="29"/>
        <v>Y</v>
      </c>
    </row>
    <row r="132" spans="1:24" ht="25.5" x14ac:dyDescent="0.2">
      <c r="A132" s="2" t="s">
        <v>351</v>
      </c>
      <c r="B132" s="2" t="s">
        <v>95</v>
      </c>
      <c r="C132" s="2" t="s">
        <v>134</v>
      </c>
      <c r="D132" s="2">
        <v>187927</v>
      </c>
      <c r="E132" s="2" t="s">
        <v>7</v>
      </c>
      <c r="F132" s="17" t="s">
        <v>187</v>
      </c>
      <c r="G132" s="2" t="s">
        <v>3</v>
      </c>
      <c r="H132" s="17">
        <v>42727</v>
      </c>
      <c r="I132" s="17">
        <v>43059</v>
      </c>
      <c r="J132" s="14">
        <v>43047</v>
      </c>
      <c r="K132" s="14">
        <v>43009</v>
      </c>
      <c r="L132" s="14"/>
      <c r="M132" s="14"/>
      <c r="N132" s="2">
        <f t="shared" si="31"/>
        <v>2016</v>
      </c>
      <c r="O132" s="2">
        <f t="shared" si="36"/>
        <v>11</v>
      </c>
      <c r="P132" s="2">
        <f t="shared" si="37"/>
        <v>2017</v>
      </c>
      <c r="Q132" s="2">
        <f>IF(G132="Closed", MAX(I132,J132) - H132)</f>
        <v>332</v>
      </c>
      <c r="R132" s="2" t="str">
        <f t="shared" si="32"/>
        <v/>
      </c>
      <c r="S132" s="2" t="str">
        <f t="shared" si="33"/>
        <v/>
      </c>
      <c r="T132" s="2" t="str">
        <f t="shared" si="38"/>
        <v/>
      </c>
      <c r="U132" s="2" t="str">
        <f t="shared" si="39"/>
        <v/>
      </c>
      <c r="V132" s="2" t="str">
        <f t="shared" si="34"/>
        <v/>
      </c>
      <c r="W132" s="2" t="str">
        <f t="shared" si="35"/>
        <v/>
      </c>
      <c r="X132" s="2" t="str">
        <f t="shared" si="29"/>
        <v>Y</v>
      </c>
    </row>
    <row r="133" spans="1:24" x14ac:dyDescent="0.2">
      <c r="A133" s="20">
        <v>44546</v>
      </c>
      <c r="B133" s="20" t="s">
        <v>95</v>
      </c>
      <c r="C133" s="20" t="s">
        <v>257</v>
      </c>
      <c r="D133" s="2"/>
      <c r="E133" s="20" t="s">
        <v>7</v>
      </c>
      <c r="F133" s="20" t="s">
        <v>183</v>
      </c>
      <c r="G133" s="20" t="s">
        <v>3</v>
      </c>
      <c r="H133" s="22">
        <v>42706</v>
      </c>
      <c r="I133" s="22">
        <v>42706</v>
      </c>
      <c r="J133" s="2"/>
      <c r="K133" s="2"/>
      <c r="L133" s="2"/>
      <c r="M133" s="2"/>
      <c r="N133" s="2">
        <f t="shared" si="31"/>
        <v>2016</v>
      </c>
      <c r="O133" s="2">
        <f t="shared" si="36"/>
        <v>12</v>
      </c>
      <c r="P133" s="2">
        <f t="shared" si="37"/>
        <v>2016</v>
      </c>
      <c r="Q133" s="2">
        <f>IF(G133="Closed",IF(NOT(ISBLANK(J133)),J133-H133,I133+4-H133))</f>
        <v>4</v>
      </c>
      <c r="R133" s="2" t="str">
        <f t="shared" si="32"/>
        <v>Y</v>
      </c>
      <c r="S133" s="2" t="str">
        <f t="shared" si="33"/>
        <v/>
      </c>
      <c r="T133" s="2" t="str">
        <f t="shared" si="38"/>
        <v/>
      </c>
      <c r="U133" s="2" t="str">
        <f t="shared" si="39"/>
        <v/>
      </c>
      <c r="V133" s="2" t="str">
        <f t="shared" si="34"/>
        <v/>
      </c>
      <c r="W133" s="2" t="str">
        <f t="shared" si="35"/>
        <v/>
      </c>
      <c r="X133" s="2" t="str">
        <f t="shared" si="29"/>
        <v/>
      </c>
    </row>
    <row r="134" spans="1:24" x14ac:dyDescent="0.2">
      <c r="A134" s="20">
        <v>44233</v>
      </c>
      <c r="B134" s="21" t="s">
        <v>95</v>
      </c>
      <c r="C134" s="21" t="s">
        <v>258</v>
      </c>
      <c r="D134" s="2"/>
      <c r="E134" s="21" t="s">
        <v>7</v>
      </c>
      <c r="F134" s="21" t="s">
        <v>183</v>
      </c>
      <c r="G134" s="21" t="s">
        <v>3</v>
      </c>
      <c r="H134" s="22">
        <v>42681</v>
      </c>
      <c r="I134" s="22">
        <v>42695</v>
      </c>
      <c r="J134" s="2"/>
      <c r="K134" s="2"/>
      <c r="L134" s="2"/>
      <c r="M134" s="2"/>
      <c r="N134" s="2">
        <f t="shared" si="31"/>
        <v>2016</v>
      </c>
      <c r="O134" s="2">
        <f t="shared" si="36"/>
        <v>11</v>
      </c>
      <c r="P134" s="2">
        <f t="shared" si="37"/>
        <v>2016</v>
      </c>
      <c r="Q134" s="2">
        <f>IF(G134="Closed",IF(NOT(ISBLANK(J134)),J134-H134,I134+4-H134))</f>
        <v>18</v>
      </c>
      <c r="R134" s="2" t="str">
        <f t="shared" si="32"/>
        <v/>
      </c>
      <c r="S134" s="2" t="str">
        <f t="shared" si="33"/>
        <v/>
      </c>
      <c r="T134" s="2" t="str">
        <f t="shared" si="38"/>
        <v>Y</v>
      </c>
      <c r="U134" s="2" t="str">
        <f t="shared" si="39"/>
        <v/>
      </c>
      <c r="V134" s="2" t="str">
        <f t="shared" si="34"/>
        <v/>
      </c>
      <c r="W134" s="2" t="str">
        <f t="shared" si="35"/>
        <v/>
      </c>
      <c r="X134" s="2" t="str">
        <f t="shared" si="29"/>
        <v/>
      </c>
    </row>
    <row r="135" spans="1:24" x14ac:dyDescent="0.2">
      <c r="A135" s="20">
        <v>44214</v>
      </c>
      <c r="B135" s="21" t="s">
        <v>95</v>
      </c>
      <c r="C135" s="21" t="s">
        <v>259</v>
      </c>
      <c r="D135" s="2"/>
      <c r="E135" s="21" t="s">
        <v>7</v>
      </c>
      <c r="F135" s="21" t="s">
        <v>181</v>
      </c>
      <c r="G135" s="21" t="s">
        <v>3</v>
      </c>
      <c r="H135" s="22">
        <v>42681</v>
      </c>
      <c r="I135" s="22">
        <v>42713</v>
      </c>
      <c r="J135" s="2"/>
      <c r="K135" s="2"/>
      <c r="L135" s="2"/>
      <c r="M135" s="2"/>
      <c r="N135" s="2">
        <f t="shared" si="31"/>
        <v>2016</v>
      </c>
      <c r="O135" s="2">
        <f t="shared" si="36"/>
        <v>12</v>
      </c>
      <c r="P135" s="2">
        <f t="shared" si="37"/>
        <v>2016</v>
      </c>
      <c r="Q135" s="2">
        <f>IF(G135="Closed",IF(NOT(ISBLANK(J135)),J135-H135,I135+4-H135))</f>
        <v>36</v>
      </c>
      <c r="R135" s="2" t="str">
        <f t="shared" si="32"/>
        <v/>
      </c>
      <c r="S135" s="2" t="str">
        <f t="shared" si="33"/>
        <v/>
      </c>
      <c r="T135" s="2" t="str">
        <f t="shared" si="38"/>
        <v/>
      </c>
      <c r="U135" s="2" t="str">
        <f t="shared" si="39"/>
        <v/>
      </c>
      <c r="V135" s="2" t="str">
        <f t="shared" si="34"/>
        <v>Y</v>
      </c>
      <c r="W135" s="2" t="str">
        <f t="shared" si="35"/>
        <v/>
      </c>
      <c r="X135" s="2" t="str">
        <f t="shared" si="29"/>
        <v/>
      </c>
    </row>
    <row r="136" spans="1:24" x14ac:dyDescent="0.2">
      <c r="A136" s="20">
        <v>44212</v>
      </c>
      <c r="B136" s="20" t="s">
        <v>95</v>
      </c>
      <c r="C136" s="20" t="s">
        <v>246</v>
      </c>
      <c r="D136" s="2"/>
      <c r="E136" s="20" t="s">
        <v>7</v>
      </c>
      <c r="F136" s="20" t="s">
        <v>181</v>
      </c>
      <c r="G136" s="20" t="s">
        <v>3</v>
      </c>
      <c r="H136" s="22">
        <v>42677</v>
      </c>
      <c r="I136" s="22">
        <v>42713</v>
      </c>
      <c r="J136" s="2"/>
      <c r="K136" s="2"/>
      <c r="L136" s="2"/>
      <c r="M136" s="2"/>
      <c r="N136" s="2">
        <f t="shared" si="31"/>
        <v>2016</v>
      </c>
      <c r="O136" s="2">
        <f t="shared" si="36"/>
        <v>12</v>
      </c>
      <c r="P136" s="2">
        <f t="shared" si="37"/>
        <v>2016</v>
      </c>
      <c r="Q136" s="2">
        <f>IF(G136="Closed",IF(NOT(ISBLANK(J136)),J136-H136,I136+4-H136))</f>
        <v>40</v>
      </c>
      <c r="R136" s="2" t="str">
        <f t="shared" si="32"/>
        <v/>
      </c>
      <c r="S136" s="2" t="str">
        <f t="shared" si="33"/>
        <v/>
      </c>
      <c r="T136" s="2" t="str">
        <f t="shared" si="38"/>
        <v/>
      </c>
      <c r="U136" s="2" t="str">
        <f t="shared" si="39"/>
        <v/>
      </c>
      <c r="V136" s="2" t="str">
        <f t="shared" si="34"/>
        <v>Y</v>
      </c>
      <c r="W136" s="2" t="str">
        <f t="shared" si="35"/>
        <v/>
      </c>
      <c r="X136" s="2" t="str">
        <f t="shared" si="29"/>
        <v/>
      </c>
    </row>
    <row r="137" spans="1:24" x14ac:dyDescent="0.2">
      <c r="A137" s="20">
        <v>44070</v>
      </c>
      <c r="B137" s="20" t="s">
        <v>95</v>
      </c>
      <c r="C137" s="20" t="s">
        <v>260</v>
      </c>
      <c r="D137" s="2"/>
      <c r="E137" s="20" t="s">
        <v>7</v>
      </c>
      <c r="F137" s="20" t="s">
        <v>181</v>
      </c>
      <c r="G137" s="20" t="s">
        <v>193</v>
      </c>
      <c r="H137" s="22">
        <v>42674</v>
      </c>
      <c r="I137" s="22"/>
      <c r="J137" s="2"/>
      <c r="K137" s="2"/>
      <c r="L137" s="2"/>
      <c r="M137" s="2"/>
      <c r="N137" s="2">
        <f t="shared" si="31"/>
        <v>2016</v>
      </c>
      <c r="O137" s="2"/>
      <c r="P137" s="2"/>
      <c r="Q137" s="2" t="b">
        <f>IF(G137="Closed", MAX(I137,J137) - H137)</f>
        <v>0</v>
      </c>
      <c r="R137" s="2" t="str">
        <f t="shared" si="32"/>
        <v/>
      </c>
      <c r="S137" s="2" t="str">
        <f t="shared" si="33"/>
        <v/>
      </c>
      <c r="T137" s="2" t="str">
        <f t="shared" si="38"/>
        <v/>
      </c>
      <c r="U137" s="2" t="str">
        <f t="shared" si="39"/>
        <v/>
      </c>
      <c r="V137" s="2" t="str">
        <f t="shared" si="34"/>
        <v/>
      </c>
      <c r="W137" s="2" t="str">
        <f t="shared" si="35"/>
        <v/>
      </c>
      <c r="X137" s="2" t="str">
        <f t="shared" si="29"/>
        <v/>
      </c>
    </row>
    <row r="138" spans="1:24" ht="25.5" x14ac:dyDescent="0.2">
      <c r="A138" s="20">
        <v>43994</v>
      </c>
      <c r="B138" s="20" t="s">
        <v>95</v>
      </c>
      <c r="C138" s="20" t="s">
        <v>261</v>
      </c>
      <c r="D138" s="2"/>
      <c r="E138" s="20" t="s">
        <v>7</v>
      </c>
      <c r="F138" s="20" t="s">
        <v>181</v>
      </c>
      <c r="G138" s="20" t="s">
        <v>3</v>
      </c>
      <c r="H138" s="22">
        <v>42668</v>
      </c>
      <c r="I138" s="22">
        <v>43164</v>
      </c>
      <c r="J138" s="2" t="s">
        <v>380</v>
      </c>
      <c r="K138" s="2"/>
      <c r="L138" s="2"/>
      <c r="M138" s="2"/>
      <c r="N138" s="2">
        <f t="shared" si="31"/>
        <v>2016</v>
      </c>
      <c r="O138" s="2"/>
      <c r="P138" s="2"/>
      <c r="Q138" s="2">
        <f>IF(G138="Closed", MAX(I138,J138) - H138)</f>
        <v>496</v>
      </c>
      <c r="R138" s="2" t="str">
        <f t="shared" si="32"/>
        <v/>
      </c>
      <c r="S138" s="2" t="str">
        <f t="shared" si="33"/>
        <v/>
      </c>
      <c r="T138" s="2" t="str">
        <f t="shared" si="38"/>
        <v/>
      </c>
      <c r="U138" s="2" t="str">
        <f t="shared" si="39"/>
        <v/>
      </c>
      <c r="V138" s="2" t="str">
        <f t="shared" si="34"/>
        <v/>
      </c>
      <c r="W138" s="2" t="str">
        <f t="shared" si="35"/>
        <v/>
      </c>
      <c r="X138" s="2" t="str">
        <f t="shared" si="29"/>
        <v>Y</v>
      </c>
    </row>
    <row r="139" spans="1:24" x14ac:dyDescent="0.2">
      <c r="A139" s="20">
        <v>43889</v>
      </c>
      <c r="B139" s="20" t="s">
        <v>95</v>
      </c>
      <c r="C139" s="20" t="s">
        <v>247</v>
      </c>
      <c r="D139" s="2"/>
      <c r="E139" s="20" t="s">
        <v>7</v>
      </c>
      <c r="F139" s="20" t="s">
        <v>181</v>
      </c>
      <c r="G139" s="20" t="s">
        <v>3</v>
      </c>
      <c r="H139" s="22">
        <v>42661</v>
      </c>
      <c r="I139" s="14">
        <v>43164</v>
      </c>
      <c r="J139" s="14">
        <v>43164</v>
      </c>
      <c r="K139" s="14"/>
      <c r="L139" s="14" t="s">
        <v>391</v>
      </c>
      <c r="M139" s="14"/>
      <c r="N139" s="2">
        <f t="shared" si="31"/>
        <v>2016</v>
      </c>
      <c r="O139" s="2"/>
      <c r="P139" s="2"/>
      <c r="Q139" s="2">
        <f>IF(G139="Closed", MAX(I139,J139) - H139)</f>
        <v>503</v>
      </c>
      <c r="R139" s="2" t="str">
        <f t="shared" si="32"/>
        <v/>
      </c>
      <c r="S139" s="2" t="str">
        <f t="shared" si="33"/>
        <v/>
      </c>
      <c r="T139" s="2" t="str">
        <f t="shared" si="38"/>
        <v/>
      </c>
      <c r="U139" s="2" t="str">
        <f t="shared" si="39"/>
        <v/>
      </c>
      <c r="V139" s="2" t="str">
        <f t="shared" si="34"/>
        <v/>
      </c>
      <c r="W139" s="2" t="str">
        <f t="shared" si="35"/>
        <v/>
      </c>
      <c r="X139" s="2" t="str">
        <f t="shared" si="29"/>
        <v>Y</v>
      </c>
    </row>
    <row r="140" spans="1:24" ht="25.5" x14ac:dyDescent="0.2">
      <c r="A140" s="20">
        <v>43788</v>
      </c>
      <c r="B140" s="20" t="s">
        <v>95</v>
      </c>
      <c r="C140" s="20" t="s">
        <v>293</v>
      </c>
      <c r="D140" s="2">
        <v>185544</v>
      </c>
      <c r="E140" s="20" t="s">
        <v>7</v>
      </c>
      <c r="F140" s="20" t="s">
        <v>181</v>
      </c>
      <c r="G140" s="20" t="s">
        <v>3</v>
      </c>
      <c r="H140" s="22">
        <v>42653</v>
      </c>
      <c r="I140" s="22">
        <v>42684</v>
      </c>
      <c r="J140" s="2"/>
      <c r="K140" s="2"/>
      <c r="L140" s="2"/>
      <c r="M140" s="2"/>
      <c r="N140" s="2">
        <f t="shared" si="31"/>
        <v>2016</v>
      </c>
      <c r="O140" s="2">
        <f>MONTH(I140)</f>
        <v>11</v>
      </c>
      <c r="P140" s="2">
        <f>YEAR(I140)</f>
        <v>2016</v>
      </c>
      <c r="Q140" s="2">
        <f>IF(G140="Closed",IF(NOT(ISBLANK(J140)),J140-H140,I140+4-H140))</f>
        <v>35</v>
      </c>
      <c r="R140" s="2" t="str">
        <f t="shared" si="32"/>
        <v/>
      </c>
      <c r="S140" s="2" t="str">
        <f t="shared" si="33"/>
        <v/>
      </c>
      <c r="T140" s="2" t="str">
        <f t="shared" si="38"/>
        <v/>
      </c>
      <c r="U140" s="2" t="str">
        <f t="shared" si="39"/>
        <v/>
      </c>
      <c r="V140" s="2" t="str">
        <f t="shared" si="34"/>
        <v>Y</v>
      </c>
      <c r="W140" s="2" t="str">
        <f t="shared" si="35"/>
        <v/>
      </c>
      <c r="X140" s="2" t="str">
        <f t="shared" si="29"/>
        <v/>
      </c>
    </row>
    <row r="141" spans="1:24" x14ac:dyDescent="0.2">
      <c r="A141" s="20">
        <v>43685</v>
      </c>
      <c r="B141" s="21" t="s">
        <v>95</v>
      </c>
      <c r="C141" s="21" t="s">
        <v>262</v>
      </c>
      <c r="D141" s="2"/>
      <c r="E141" s="21" t="s">
        <v>7</v>
      </c>
      <c r="F141" s="21" t="s">
        <v>181</v>
      </c>
      <c r="G141" s="21" t="s">
        <v>193</v>
      </c>
      <c r="H141" s="22">
        <v>42646</v>
      </c>
      <c r="I141" s="22"/>
      <c r="J141" s="2"/>
      <c r="K141" s="2"/>
      <c r="L141" s="2"/>
      <c r="M141" s="2"/>
      <c r="N141" s="2">
        <f t="shared" si="31"/>
        <v>2016</v>
      </c>
      <c r="O141" s="2"/>
      <c r="P141" s="2"/>
      <c r="Q141" s="2" t="b">
        <f>IF(G141="Closed", MAX(I141,J141) - H141)</f>
        <v>0</v>
      </c>
      <c r="R141" s="2" t="str">
        <f t="shared" si="32"/>
        <v/>
      </c>
      <c r="S141" s="2" t="str">
        <f t="shared" si="33"/>
        <v/>
      </c>
      <c r="T141" s="2" t="str">
        <f t="shared" si="38"/>
        <v/>
      </c>
      <c r="U141" s="2" t="str">
        <f t="shared" si="39"/>
        <v/>
      </c>
      <c r="V141" s="2" t="str">
        <f t="shared" si="34"/>
        <v/>
      </c>
      <c r="W141" s="2" t="str">
        <f t="shared" si="35"/>
        <v/>
      </c>
      <c r="X141" s="2" t="str">
        <f t="shared" si="29"/>
        <v/>
      </c>
    </row>
    <row r="142" spans="1:24" ht="25.5" x14ac:dyDescent="0.2">
      <c r="A142" s="20">
        <v>43491</v>
      </c>
      <c r="B142" s="21" t="s">
        <v>95</v>
      </c>
      <c r="C142" s="21" t="s">
        <v>228</v>
      </c>
      <c r="D142" s="2"/>
      <c r="E142" s="21" t="s">
        <v>7</v>
      </c>
      <c r="F142" s="21" t="s">
        <v>181</v>
      </c>
      <c r="G142" s="21" t="s">
        <v>191</v>
      </c>
      <c r="H142" s="22">
        <v>42635</v>
      </c>
      <c r="I142" s="22"/>
      <c r="J142" s="2"/>
      <c r="K142" s="2"/>
      <c r="L142" s="2"/>
      <c r="M142" s="2"/>
      <c r="N142" s="2">
        <f t="shared" si="31"/>
        <v>2016</v>
      </c>
      <c r="O142" s="2"/>
      <c r="P142" s="2"/>
      <c r="Q142" s="2" t="b">
        <f>IF(G142="Closed", MAX(I142,J142) - H142)</f>
        <v>0</v>
      </c>
      <c r="R142" s="2" t="str">
        <f t="shared" si="32"/>
        <v/>
      </c>
      <c r="S142" s="2" t="str">
        <f t="shared" si="33"/>
        <v/>
      </c>
      <c r="T142" s="2" t="str">
        <f t="shared" si="38"/>
        <v/>
      </c>
      <c r="U142" s="2" t="str">
        <f t="shared" si="39"/>
        <v/>
      </c>
      <c r="V142" s="2" t="str">
        <f t="shared" si="34"/>
        <v/>
      </c>
      <c r="W142" s="2" t="str">
        <f t="shared" si="35"/>
        <v/>
      </c>
      <c r="X142" s="2" t="str">
        <f t="shared" si="29"/>
        <v/>
      </c>
    </row>
    <row r="143" spans="1:24" ht="25.5" x14ac:dyDescent="0.2">
      <c r="A143" s="20">
        <v>42910</v>
      </c>
      <c r="B143" s="20" t="s">
        <v>95</v>
      </c>
      <c r="C143" s="20" t="s">
        <v>225</v>
      </c>
      <c r="D143" s="2"/>
      <c r="E143" s="20" t="s">
        <v>7</v>
      </c>
      <c r="F143" s="20" t="s">
        <v>181</v>
      </c>
      <c r="G143" s="20" t="s">
        <v>3</v>
      </c>
      <c r="H143" s="22">
        <v>42604</v>
      </c>
      <c r="I143" s="22">
        <v>42611</v>
      </c>
      <c r="J143" s="2"/>
      <c r="K143" s="2"/>
      <c r="L143" s="2"/>
      <c r="M143" s="2"/>
      <c r="N143" s="2">
        <f t="shared" si="31"/>
        <v>2016</v>
      </c>
      <c r="O143" s="2">
        <f>MONTH(I143)</f>
        <v>8</v>
      </c>
      <c r="P143" s="2">
        <f>YEAR(I143)</f>
        <v>2016</v>
      </c>
      <c r="Q143" s="2">
        <f>IF(G143="Closed",IF(NOT(ISBLANK(J143)),J143-H143,I143+4-H143))</f>
        <v>11</v>
      </c>
      <c r="R143" s="2" t="str">
        <f t="shared" si="32"/>
        <v/>
      </c>
      <c r="S143" s="2" t="str">
        <f t="shared" si="33"/>
        <v/>
      </c>
      <c r="T143" s="2" t="str">
        <f t="shared" si="38"/>
        <v>Y</v>
      </c>
      <c r="U143" s="2" t="str">
        <f t="shared" si="39"/>
        <v/>
      </c>
      <c r="V143" s="2" t="str">
        <f t="shared" si="34"/>
        <v/>
      </c>
      <c r="W143" s="2" t="str">
        <f t="shared" si="35"/>
        <v/>
      </c>
      <c r="X143" s="2" t="str">
        <f t="shared" si="29"/>
        <v/>
      </c>
    </row>
    <row r="144" spans="1:24" x14ac:dyDescent="0.2">
      <c r="A144" s="20">
        <v>42807</v>
      </c>
      <c r="B144" s="21" t="s">
        <v>95</v>
      </c>
      <c r="C144" s="21" t="s">
        <v>222</v>
      </c>
      <c r="D144" s="2"/>
      <c r="E144" s="21" t="s">
        <v>7</v>
      </c>
      <c r="F144" s="21" t="s">
        <v>181</v>
      </c>
      <c r="G144" s="21" t="s">
        <v>3</v>
      </c>
      <c r="H144" s="22">
        <v>42600</v>
      </c>
      <c r="I144" s="22">
        <v>42600</v>
      </c>
      <c r="J144" s="2"/>
      <c r="K144" s="2"/>
      <c r="L144" s="2"/>
      <c r="M144" s="2"/>
      <c r="N144" s="2">
        <f t="shared" si="31"/>
        <v>2016</v>
      </c>
      <c r="O144" s="2">
        <f>MONTH(I144)</f>
        <v>8</v>
      </c>
      <c r="P144" s="2">
        <f>YEAR(I144)</f>
        <v>2016</v>
      </c>
      <c r="Q144" s="2">
        <f>IF(G144="Closed",IF(NOT(ISBLANK(J144)),J144-H144,I144+4-H144))</f>
        <v>4</v>
      </c>
      <c r="R144" s="2" t="str">
        <f t="shared" si="32"/>
        <v>Y</v>
      </c>
      <c r="S144" s="2" t="str">
        <f t="shared" si="33"/>
        <v/>
      </c>
      <c r="T144" s="2" t="str">
        <f t="shared" si="38"/>
        <v/>
      </c>
      <c r="U144" s="2" t="str">
        <f t="shared" si="39"/>
        <v/>
      </c>
      <c r="V144" s="2" t="str">
        <f t="shared" si="34"/>
        <v/>
      </c>
      <c r="W144" s="2" t="str">
        <f t="shared" si="35"/>
        <v/>
      </c>
      <c r="X144" s="2" t="str">
        <f t="shared" si="29"/>
        <v/>
      </c>
    </row>
    <row r="145" spans="1:24" x14ac:dyDescent="0.2">
      <c r="A145" s="20">
        <v>41141</v>
      </c>
      <c r="B145" s="20" t="s">
        <v>95</v>
      </c>
      <c r="C145" s="20" t="s">
        <v>216</v>
      </c>
      <c r="D145" s="2"/>
      <c r="E145" s="20" t="s">
        <v>7</v>
      </c>
      <c r="F145" s="20" t="s">
        <v>181</v>
      </c>
      <c r="G145" s="20" t="s">
        <v>3</v>
      </c>
      <c r="H145" s="22">
        <v>42514</v>
      </c>
      <c r="I145" s="22">
        <v>42535</v>
      </c>
      <c r="J145" s="2"/>
      <c r="K145" s="2"/>
      <c r="L145" s="2"/>
      <c r="M145" s="2"/>
      <c r="N145" s="2">
        <f t="shared" si="31"/>
        <v>2016</v>
      </c>
      <c r="O145" s="2">
        <f>MONTH(I145)</f>
        <v>6</v>
      </c>
      <c r="P145" s="2">
        <f>YEAR(I145)</f>
        <v>2016</v>
      </c>
      <c r="Q145" s="2">
        <f>IF(G145="Closed",IF(NOT(ISBLANK(J145)),J145-H145,I145+4-H145))</f>
        <v>25</v>
      </c>
      <c r="R145" s="2" t="str">
        <f t="shared" si="32"/>
        <v/>
      </c>
      <c r="S145" s="2" t="str">
        <f t="shared" si="33"/>
        <v/>
      </c>
      <c r="T145" s="2" t="str">
        <f t="shared" si="38"/>
        <v/>
      </c>
      <c r="U145" s="2" t="str">
        <f t="shared" si="39"/>
        <v>Y</v>
      </c>
      <c r="V145" s="2" t="str">
        <f t="shared" si="34"/>
        <v/>
      </c>
      <c r="W145" s="2" t="str">
        <f t="shared" si="35"/>
        <v/>
      </c>
      <c r="X145" s="2" t="str">
        <f t="shared" si="29"/>
        <v/>
      </c>
    </row>
    <row r="146" spans="1:24" x14ac:dyDescent="0.2">
      <c r="A146" s="20">
        <v>41140</v>
      </c>
      <c r="B146" s="21" t="s">
        <v>95</v>
      </c>
      <c r="C146" s="21" t="s">
        <v>215</v>
      </c>
      <c r="D146" s="2"/>
      <c r="E146" s="21" t="s">
        <v>7</v>
      </c>
      <c r="F146" s="21" t="s">
        <v>181</v>
      </c>
      <c r="G146" s="21" t="s">
        <v>3</v>
      </c>
      <c r="H146" s="22">
        <v>42514</v>
      </c>
      <c r="I146" s="22">
        <v>42537</v>
      </c>
      <c r="J146" s="2"/>
      <c r="K146" s="2"/>
      <c r="L146" s="2"/>
      <c r="M146" s="2"/>
      <c r="N146" s="2">
        <f t="shared" si="31"/>
        <v>2016</v>
      </c>
      <c r="O146" s="2">
        <f>MONTH(I146)</f>
        <v>6</v>
      </c>
      <c r="P146" s="2">
        <f>YEAR(I146)</f>
        <v>2016</v>
      </c>
      <c r="Q146" s="2">
        <f>IF(G146="Closed",IF(NOT(ISBLANK(J146)),J146-H146,I146+4-H146))</f>
        <v>27</v>
      </c>
      <c r="R146" s="2" t="str">
        <f t="shared" si="32"/>
        <v/>
      </c>
      <c r="S146" s="2" t="str">
        <f t="shared" si="33"/>
        <v/>
      </c>
      <c r="T146" s="2" t="str">
        <f t="shared" si="38"/>
        <v/>
      </c>
      <c r="U146" s="2" t="str">
        <f t="shared" si="39"/>
        <v>Y</v>
      </c>
      <c r="V146" s="2" t="str">
        <f t="shared" si="34"/>
        <v/>
      </c>
      <c r="W146" s="2" t="str">
        <f t="shared" si="35"/>
        <v/>
      </c>
      <c r="X146" s="2" t="str">
        <f t="shared" si="29"/>
        <v/>
      </c>
    </row>
    <row r="147" spans="1:24" x14ac:dyDescent="0.2">
      <c r="A147" s="20">
        <v>41091</v>
      </c>
      <c r="B147" s="20" t="s">
        <v>95</v>
      </c>
      <c r="C147" s="20" t="s">
        <v>214</v>
      </c>
      <c r="D147" s="2"/>
      <c r="E147" s="20" t="s">
        <v>7</v>
      </c>
      <c r="F147" s="20" t="s">
        <v>189</v>
      </c>
      <c r="G147" s="20" t="s">
        <v>3</v>
      </c>
      <c r="H147" s="22">
        <v>42509</v>
      </c>
      <c r="I147" s="22">
        <v>43164</v>
      </c>
      <c r="J147" s="2"/>
      <c r="K147" s="2"/>
      <c r="L147" s="2"/>
      <c r="M147" s="2"/>
      <c r="N147" s="2">
        <f t="shared" si="31"/>
        <v>2016</v>
      </c>
      <c r="O147" s="2"/>
      <c r="P147" s="2"/>
      <c r="Q147" s="2">
        <f>IF(G147="Closed", MAX(I147,J147) - H147)</f>
        <v>655</v>
      </c>
      <c r="R147" s="2" t="str">
        <f t="shared" si="32"/>
        <v/>
      </c>
      <c r="S147" s="2" t="str">
        <f t="shared" si="33"/>
        <v/>
      </c>
      <c r="T147" s="2" t="str">
        <f t="shared" si="38"/>
        <v/>
      </c>
      <c r="U147" s="2" t="str">
        <f t="shared" si="39"/>
        <v/>
      </c>
      <c r="V147" s="2" t="str">
        <f t="shared" si="34"/>
        <v/>
      </c>
      <c r="W147" s="2" t="str">
        <f t="shared" si="35"/>
        <v/>
      </c>
      <c r="X147" s="2" t="str">
        <f t="shared" si="29"/>
        <v>Y</v>
      </c>
    </row>
    <row r="148" spans="1:24" x14ac:dyDescent="0.2">
      <c r="A148" s="20">
        <v>41073</v>
      </c>
      <c r="B148" s="21" t="s">
        <v>95</v>
      </c>
      <c r="C148" s="21" t="s">
        <v>211</v>
      </c>
      <c r="D148" s="2"/>
      <c r="E148" s="21" t="s">
        <v>7</v>
      </c>
      <c r="F148" s="21" t="s">
        <v>182</v>
      </c>
      <c r="G148" s="21" t="s">
        <v>191</v>
      </c>
      <c r="H148" s="22">
        <v>42508</v>
      </c>
      <c r="I148" s="22">
        <v>42516</v>
      </c>
      <c r="J148" s="2"/>
      <c r="K148" s="2"/>
      <c r="L148" s="2"/>
      <c r="M148" s="2"/>
      <c r="N148" s="2">
        <f t="shared" si="31"/>
        <v>2016</v>
      </c>
      <c r="O148" s="2"/>
      <c r="P148" s="2"/>
      <c r="Q148" s="2" t="b">
        <f>IF(G148="Closed", MAX(I148,J148) - H148)</f>
        <v>0</v>
      </c>
      <c r="R148" s="2" t="str">
        <f t="shared" si="32"/>
        <v/>
      </c>
      <c r="S148" s="2" t="str">
        <f t="shared" si="33"/>
        <v/>
      </c>
      <c r="T148" s="2" t="str">
        <f t="shared" si="38"/>
        <v/>
      </c>
      <c r="U148" s="2" t="str">
        <f t="shared" si="39"/>
        <v/>
      </c>
      <c r="V148" s="2" t="str">
        <f t="shared" si="34"/>
        <v/>
      </c>
      <c r="W148" s="2" t="str">
        <f t="shared" si="35"/>
        <v/>
      </c>
      <c r="X148" s="2" t="str">
        <f t="shared" si="29"/>
        <v/>
      </c>
    </row>
    <row r="149" spans="1:24" x14ac:dyDescent="0.2">
      <c r="A149" s="20">
        <v>40270</v>
      </c>
      <c r="B149" s="20" t="s">
        <v>95</v>
      </c>
      <c r="C149" s="20" t="s">
        <v>202</v>
      </c>
      <c r="D149" s="2"/>
      <c r="E149" s="20" t="s">
        <v>7</v>
      </c>
      <c r="F149" s="20" t="s">
        <v>181</v>
      </c>
      <c r="G149" s="20" t="s">
        <v>3</v>
      </c>
      <c r="H149" s="22">
        <v>42439</v>
      </c>
      <c r="I149" s="22">
        <v>42936</v>
      </c>
      <c r="J149" s="2"/>
      <c r="K149" s="2"/>
      <c r="L149" s="2"/>
      <c r="M149" s="2"/>
      <c r="N149" s="2">
        <f t="shared" si="31"/>
        <v>2016</v>
      </c>
      <c r="O149" s="2">
        <f>MONTH(I149)</f>
        <v>7</v>
      </c>
      <c r="P149" s="2">
        <f>YEAR(I149)</f>
        <v>2017</v>
      </c>
      <c r="Q149" s="2">
        <f>IF(G149="Closed",IF(NOT(ISBLANK(J149)),J149-H149,I149+4-H149))</f>
        <v>501</v>
      </c>
      <c r="R149" s="2" t="str">
        <f t="shared" si="32"/>
        <v/>
      </c>
      <c r="S149" s="2" t="str">
        <f t="shared" si="33"/>
        <v/>
      </c>
      <c r="T149" s="2" t="str">
        <f t="shared" si="38"/>
        <v/>
      </c>
      <c r="U149" s="2" t="str">
        <f t="shared" si="39"/>
        <v/>
      </c>
      <c r="V149" s="2" t="str">
        <f t="shared" si="34"/>
        <v/>
      </c>
      <c r="W149" s="2" t="str">
        <f t="shared" si="35"/>
        <v/>
      </c>
      <c r="X149" s="2" t="str">
        <f t="shared" si="29"/>
        <v>Y</v>
      </c>
    </row>
    <row r="150" spans="1:24" ht="25.5" x14ac:dyDescent="0.2">
      <c r="A150" s="20">
        <v>43904</v>
      </c>
      <c r="B150" s="21" t="s">
        <v>95</v>
      </c>
      <c r="C150" s="21" t="s">
        <v>263</v>
      </c>
      <c r="D150" s="2"/>
      <c r="E150" s="21" t="s">
        <v>8</v>
      </c>
      <c r="F150" s="21" t="s">
        <v>183</v>
      </c>
      <c r="G150" s="21" t="s">
        <v>3</v>
      </c>
      <c r="H150" s="22">
        <v>42662</v>
      </c>
      <c r="I150" s="22">
        <v>43164</v>
      </c>
      <c r="J150" s="2" t="s">
        <v>380</v>
      </c>
      <c r="K150" s="2"/>
      <c r="L150" s="2"/>
      <c r="M150" s="2"/>
      <c r="N150" s="2">
        <f t="shared" si="31"/>
        <v>2016</v>
      </c>
      <c r="O150" s="2"/>
      <c r="P150" s="2"/>
      <c r="Q150" s="2">
        <f>IF(G150="Closed", MAX(I150,J150) - H150)</f>
        <v>502</v>
      </c>
      <c r="R150" s="2" t="str">
        <f t="shared" si="32"/>
        <v/>
      </c>
      <c r="S150" s="2" t="str">
        <f t="shared" si="33"/>
        <v/>
      </c>
      <c r="T150" s="2" t="str">
        <f t="shared" si="38"/>
        <v/>
      </c>
      <c r="U150" s="2" t="str">
        <f t="shared" si="39"/>
        <v/>
      </c>
      <c r="V150" s="2" t="str">
        <f t="shared" si="34"/>
        <v/>
      </c>
      <c r="W150" s="2" t="str">
        <f t="shared" si="35"/>
        <v/>
      </c>
      <c r="X150" s="2" t="str">
        <f t="shared" si="29"/>
        <v>Y</v>
      </c>
    </row>
    <row r="151" spans="1:24" ht="25.5" x14ac:dyDescent="0.2">
      <c r="A151" s="20">
        <v>43824</v>
      </c>
      <c r="B151" s="20" t="s">
        <v>95</v>
      </c>
      <c r="C151" s="20" t="s">
        <v>264</v>
      </c>
      <c r="D151" s="2"/>
      <c r="E151" s="20" t="s">
        <v>8</v>
      </c>
      <c r="F151" s="20" t="s">
        <v>181</v>
      </c>
      <c r="G151" s="20" t="s">
        <v>193</v>
      </c>
      <c r="H151" s="22">
        <v>42656</v>
      </c>
      <c r="I151" s="22"/>
      <c r="J151" s="2"/>
      <c r="K151" s="2"/>
      <c r="L151" s="2"/>
      <c r="M151" s="2"/>
      <c r="N151" s="2">
        <f t="shared" si="31"/>
        <v>2016</v>
      </c>
      <c r="O151" s="2"/>
      <c r="P151" s="2"/>
      <c r="Q151" s="2" t="b">
        <f>IF(G151="Closed", MAX(I151,J151) - H151)</f>
        <v>0</v>
      </c>
      <c r="R151" s="2" t="str">
        <f t="shared" si="32"/>
        <v/>
      </c>
      <c r="S151" s="2" t="str">
        <f t="shared" si="33"/>
        <v/>
      </c>
      <c r="T151" s="2" t="str">
        <f t="shared" si="38"/>
        <v/>
      </c>
      <c r="U151" s="2" t="str">
        <f t="shared" si="39"/>
        <v/>
      </c>
      <c r="V151" s="2" t="str">
        <f t="shared" si="34"/>
        <v/>
      </c>
      <c r="W151" s="2" t="str">
        <f t="shared" si="35"/>
        <v/>
      </c>
      <c r="X151" s="2" t="str">
        <f t="shared" si="29"/>
        <v/>
      </c>
    </row>
    <row r="152" spans="1:24" ht="25.5" x14ac:dyDescent="0.2">
      <c r="A152" s="20">
        <v>43467</v>
      </c>
      <c r="B152" s="20" t="s">
        <v>95</v>
      </c>
      <c r="C152" s="20" t="s">
        <v>227</v>
      </c>
      <c r="D152" s="2"/>
      <c r="E152" s="20" t="s">
        <v>8</v>
      </c>
      <c r="F152" s="20" t="s">
        <v>181</v>
      </c>
      <c r="G152" s="20" t="s">
        <v>3</v>
      </c>
      <c r="H152" s="22">
        <v>42634</v>
      </c>
      <c r="I152" s="22">
        <v>42710</v>
      </c>
      <c r="J152" s="2"/>
      <c r="K152" s="2"/>
      <c r="L152" s="2"/>
      <c r="M152" s="2"/>
      <c r="N152" s="2">
        <f t="shared" si="31"/>
        <v>2016</v>
      </c>
      <c r="O152" s="2">
        <f>MONTH(I152)</f>
        <v>12</v>
      </c>
      <c r="P152" s="2">
        <f>YEAR(I152)</f>
        <v>2016</v>
      </c>
      <c r="Q152" s="2">
        <f>IF(G152="Closed",IF(NOT(ISBLANK(J152)),J152-H152,I152+4-H152))</f>
        <v>80</v>
      </c>
      <c r="R152" s="2" t="str">
        <f t="shared" si="32"/>
        <v/>
      </c>
      <c r="S152" s="2" t="str">
        <f t="shared" si="33"/>
        <v/>
      </c>
      <c r="T152" s="2" t="str">
        <f t="shared" si="38"/>
        <v/>
      </c>
      <c r="U152" s="2" t="str">
        <f t="shared" si="39"/>
        <v/>
      </c>
      <c r="V152" s="2" t="str">
        <f t="shared" si="34"/>
        <v/>
      </c>
      <c r="W152" s="2" t="str">
        <f t="shared" si="35"/>
        <v/>
      </c>
      <c r="X152" s="2" t="str">
        <f t="shared" si="29"/>
        <v>Y</v>
      </c>
    </row>
    <row r="153" spans="1:24" ht="25.5" x14ac:dyDescent="0.2">
      <c r="A153" s="20">
        <v>39974</v>
      </c>
      <c r="B153" s="21" t="s">
        <v>95</v>
      </c>
      <c r="C153" s="21" t="s">
        <v>197</v>
      </c>
      <c r="D153" s="2"/>
      <c r="E153" s="21" t="s">
        <v>8</v>
      </c>
      <c r="F153" s="21" t="s">
        <v>181</v>
      </c>
      <c r="G153" s="21" t="s">
        <v>193</v>
      </c>
      <c r="H153" s="22">
        <v>42418</v>
      </c>
      <c r="I153" s="22"/>
      <c r="J153" s="2"/>
      <c r="K153" s="2"/>
      <c r="L153" s="2"/>
      <c r="M153" s="2"/>
      <c r="N153" s="2">
        <f t="shared" si="31"/>
        <v>2016</v>
      </c>
      <c r="O153" s="2"/>
      <c r="P153" s="2"/>
      <c r="Q153" s="2" t="b">
        <f>IF(G153="Closed", MAX(I153,J153) - H153)</f>
        <v>0</v>
      </c>
      <c r="R153" s="2" t="str">
        <f t="shared" si="32"/>
        <v/>
      </c>
      <c r="S153" s="2" t="str">
        <f t="shared" si="33"/>
        <v/>
      </c>
      <c r="T153" s="2" t="str">
        <f t="shared" si="38"/>
        <v/>
      </c>
      <c r="U153" s="2" t="str">
        <f t="shared" si="39"/>
        <v/>
      </c>
      <c r="V153" s="2" t="str">
        <f t="shared" si="34"/>
        <v/>
      </c>
      <c r="W153" s="2" t="str">
        <f t="shared" si="35"/>
        <v/>
      </c>
      <c r="X153" s="2" t="str">
        <f t="shared" si="29"/>
        <v/>
      </c>
    </row>
    <row r="154" spans="1:24" x14ac:dyDescent="0.2">
      <c r="A154" s="20">
        <v>47254</v>
      </c>
      <c r="B154" s="21" t="s">
        <v>95</v>
      </c>
      <c r="C154" s="21" t="s">
        <v>265</v>
      </c>
      <c r="D154" s="2"/>
      <c r="E154" s="21" t="s">
        <v>9</v>
      </c>
      <c r="F154" s="21" t="s">
        <v>184</v>
      </c>
      <c r="G154" s="21" t="s">
        <v>3</v>
      </c>
      <c r="H154" s="22">
        <v>42892</v>
      </c>
      <c r="I154" s="22">
        <v>43060</v>
      </c>
      <c r="J154" s="2"/>
      <c r="K154" s="2"/>
      <c r="L154" s="2"/>
      <c r="M154" s="2"/>
      <c r="N154" s="2">
        <f t="shared" si="31"/>
        <v>2017</v>
      </c>
      <c r="O154" s="2">
        <f>MONTH(I154)</f>
        <v>11</v>
      </c>
      <c r="P154" s="2">
        <f>YEAR(I154)</f>
        <v>2017</v>
      </c>
      <c r="Q154" s="2">
        <f>IF(G154="Closed", MAX(I154,J154) - H154)</f>
        <v>168</v>
      </c>
      <c r="R154" s="2" t="str">
        <f t="shared" si="32"/>
        <v/>
      </c>
      <c r="S154" s="2" t="str">
        <f t="shared" si="33"/>
        <v/>
      </c>
      <c r="T154" s="2" t="str">
        <f t="shared" si="38"/>
        <v/>
      </c>
      <c r="U154" s="2" t="str">
        <f t="shared" si="39"/>
        <v/>
      </c>
      <c r="V154" s="2" t="str">
        <f t="shared" si="34"/>
        <v/>
      </c>
      <c r="W154" s="2" t="str">
        <f t="shared" si="35"/>
        <v/>
      </c>
      <c r="X154" s="2" t="str">
        <f t="shared" si="29"/>
        <v>Y</v>
      </c>
    </row>
    <row r="155" spans="1:24" ht="25.5" x14ac:dyDescent="0.2">
      <c r="A155" s="2">
        <v>46026</v>
      </c>
      <c r="B155" s="2" t="s">
        <v>95</v>
      </c>
      <c r="C155" s="2" t="s">
        <v>354</v>
      </c>
      <c r="D155" s="2"/>
      <c r="E155" s="2" t="s">
        <v>7</v>
      </c>
      <c r="F155" s="17" t="s">
        <v>181</v>
      </c>
      <c r="G155" s="2" t="s">
        <v>3</v>
      </c>
      <c r="H155" s="17">
        <v>42804</v>
      </c>
      <c r="I155" s="17">
        <v>43167</v>
      </c>
      <c r="J155" s="14">
        <v>43168</v>
      </c>
      <c r="K155" s="14"/>
      <c r="L155" s="14"/>
      <c r="M155" s="14" t="s">
        <v>394</v>
      </c>
      <c r="N155" s="2">
        <f t="shared" si="31"/>
        <v>2017</v>
      </c>
      <c r="O155" s="2"/>
      <c r="P155" s="2"/>
      <c r="Q155" s="2">
        <f>IF(G155="Closed", MAX(I155,J155) - H155)</f>
        <v>364</v>
      </c>
      <c r="R155" s="2" t="str">
        <f t="shared" si="32"/>
        <v/>
      </c>
      <c r="S155" s="2" t="str">
        <f t="shared" si="33"/>
        <v/>
      </c>
      <c r="T155" s="2" t="str">
        <f t="shared" si="38"/>
        <v/>
      </c>
      <c r="U155" s="2" t="str">
        <f t="shared" si="39"/>
        <v/>
      </c>
      <c r="V155" s="2" t="str">
        <f t="shared" si="34"/>
        <v/>
      </c>
      <c r="W155" s="2" t="str">
        <f t="shared" si="35"/>
        <v/>
      </c>
      <c r="X155" s="2" t="str">
        <f t="shared" si="29"/>
        <v>Y</v>
      </c>
    </row>
    <row r="156" spans="1:24" x14ac:dyDescent="0.2">
      <c r="A156" s="20">
        <v>44850</v>
      </c>
      <c r="B156" s="21" t="s">
        <v>95</v>
      </c>
      <c r="C156" s="21" t="s">
        <v>301</v>
      </c>
      <c r="D156" s="2">
        <v>187965</v>
      </c>
      <c r="E156" s="21" t="s">
        <v>9</v>
      </c>
      <c r="F156" s="21" t="s">
        <v>184</v>
      </c>
      <c r="G156" s="21" t="s">
        <v>193</v>
      </c>
      <c r="H156" s="22">
        <v>42731</v>
      </c>
      <c r="I156" s="22"/>
      <c r="J156" s="2"/>
      <c r="K156" s="2"/>
      <c r="L156" s="2"/>
      <c r="M156" s="2"/>
      <c r="N156" s="2">
        <f t="shared" si="31"/>
        <v>2016</v>
      </c>
      <c r="O156" s="2"/>
      <c r="P156" s="2"/>
      <c r="Q156" s="2" t="b">
        <f>IF(G156="Closed", MAX(I156,J156) - H156)</f>
        <v>0</v>
      </c>
      <c r="R156" s="2" t="str">
        <f t="shared" si="32"/>
        <v/>
      </c>
      <c r="S156" s="2" t="str">
        <f t="shared" si="33"/>
        <v/>
      </c>
      <c r="T156" s="2" t="str">
        <f t="shared" si="38"/>
        <v/>
      </c>
      <c r="U156" s="2" t="str">
        <f t="shared" si="39"/>
        <v/>
      </c>
      <c r="V156" s="2" t="str">
        <f t="shared" si="34"/>
        <v/>
      </c>
      <c r="W156" s="2" t="str">
        <f t="shared" si="35"/>
        <v/>
      </c>
      <c r="X156" s="2" t="str">
        <f t="shared" si="29"/>
        <v/>
      </c>
    </row>
    <row r="157" spans="1:24" x14ac:dyDescent="0.2">
      <c r="A157" s="20">
        <v>44675</v>
      </c>
      <c r="B157" s="20" t="s">
        <v>95</v>
      </c>
      <c r="C157" s="20" t="s">
        <v>266</v>
      </c>
      <c r="D157" s="2"/>
      <c r="E157" s="20" t="s">
        <v>9</v>
      </c>
      <c r="F157" s="20" t="s">
        <v>189</v>
      </c>
      <c r="G157" s="20" t="s">
        <v>3</v>
      </c>
      <c r="H157" s="22">
        <v>42717</v>
      </c>
      <c r="I157" s="22">
        <v>42769</v>
      </c>
      <c r="J157" s="2"/>
      <c r="K157" s="2"/>
      <c r="L157" s="2"/>
      <c r="M157" s="2"/>
      <c r="N157" s="2">
        <f t="shared" si="31"/>
        <v>2016</v>
      </c>
      <c r="O157" s="2">
        <f>MONTH(I157)</f>
        <v>2</v>
      </c>
      <c r="P157" s="2">
        <f>YEAR(I157)</f>
        <v>2017</v>
      </c>
      <c r="Q157" s="2">
        <f>IF(G157="Closed",IF(NOT(ISBLANK(J157)),J157-H157,I157+4-H157))</f>
        <v>56</v>
      </c>
      <c r="R157" s="2" t="str">
        <f t="shared" si="32"/>
        <v/>
      </c>
      <c r="S157" s="2" t="str">
        <f t="shared" si="33"/>
        <v/>
      </c>
      <c r="T157" s="2" t="str">
        <f t="shared" si="38"/>
        <v/>
      </c>
      <c r="U157" s="2" t="str">
        <f t="shared" si="39"/>
        <v/>
      </c>
      <c r="V157" s="2" t="str">
        <f t="shared" si="34"/>
        <v/>
      </c>
      <c r="W157" s="2" t="str">
        <f t="shared" si="35"/>
        <v>Y</v>
      </c>
      <c r="X157" s="2" t="str">
        <f t="shared" si="29"/>
        <v/>
      </c>
    </row>
    <row r="158" spans="1:24" x14ac:dyDescent="0.2">
      <c r="A158" s="20">
        <v>44482</v>
      </c>
      <c r="B158" s="20" t="s">
        <v>95</v>
      </c>
      <c r="C158" s="20" t="s">
        <v>267</v>
      </c>
      <c r="D158" s="2"/>
      <c r="E158" s="20" t="s">
        <v>9</v>
      </c>
      <c r="F158" s="20" t="s">
        <v>181</v>
      </c>
      <c r="G158" s="20" t="s">
        <v>191</v>
      </c>
      <c r="H158" s="22">
        <v>42703</v>
      </c>
      <c r="I158" s="22"/>
      <c r="J158" s="2"/>
      <c r="K158" s="2"/>
      <c r="L158" s="2"/>
      <c r="M158" s="2"/>
      <c r="N158" s="2">
        <f t="shared" si="31"/>
        <v>2016</v>
      </c>
      <c r="O158" s="2"/>
      <c r="P158" s="2"/>
      <c r="Q158" s="2" t="b">
        <f>IF(G158="Closed", MAX(I158,J158) - H158)</f>
        <v>0</v>
      </c>
      <c r="R158" s="2" t="str">
        <f t="shared" si="32"/>
        <v/>
      </c>
      <c r="S158" s="2" t="str">
        <f t="shared" si="33"/>
        <v/>
      </c>
      <c r="T158" s="2" t="str">
        <f t="shared" si="38"/>
        <v/>
      </c>
      <c r="U158" s="2" t="str">
        <f t="shared" si="39"/>
        <v/>
      </c>
      <c r="V158" s="2" t="str">
        <f t="shared" si="34"/>
        <v/>
      </c>
      <c r="W158" s="2" t="str">
        <f t="shared" si="35"/>
        <v/>
      </c>
      <c r="X158" s="2" t="str">
        <f t="shared" si="29"/>
        <v/>
      </c>
    </row>
    <row r="159" spans="1:24" x14ac:dyDescent="0.2">
      <c r="A159" s="20">
        <v>44064</v>
      </c>
      <c r="B159" s="21" t="s">
        <v>95</v>
      </c>
      <c r="C159" s="21" t="s">
        <v>298</v>
      </c>
      <c r="D159" s="2">
        <v>186412</v>
      </c>
      <c r="E159" s="21" t="s">
        <v>9</v>
      </c>
      <c r="F159" s="21" t="s">
        <v>186</v>
      </c>
      <c r="G159" s="21" t="s">
        <v>3</v>
      </c>
      <c r="H159" s="22">
        <v>42670</v>
      </c>
      <c r="I159" s="22">
        <v>42905</v>
      </c>
      <c r="J159" s="2"/>
      <c r="K159" s="2"/>
      <c r="L159" s="2"/>
      <c r="M159" s="2"/>
      <c r="N159" s="2">
        <f t="shared" si="31"/>
        <v>2016</v>
      </c>
      <c r="O159" s="2">
        <f>MONTH(I159)</f>
        <v>6</v>
      </c>
      <c r="P159" s="2">
        <f>YEAR(I159)</f>
        <v>2017</v>
      </c>
      <c r="Q159" s="2">
        <f>IF(G159="Closed",IF(NOT(ISBLANK(J159)),J159-H159,I159+4-H159))</f>
        <v>239</v>
      </c>
      <c r="R159" s="2" t="str">
        <f t="shared" si="32"/>
        <v/>
      </c>
      <c r="S159" s="2" t="str">
        <f t="shared" si="33"/>
        <v/>
      </c>
      <c r="T159" s="2" t="str">
        <f t="shared" si="38"/>
        <v/>
      </c>
      <c r="U159" s="2" t="str">
        <f t="shared" si="39"/>
        <v/>
      </c>
      <c r="V159" s="2" t="str">
        <f t="shared" si="34"/>
        <v/>
      </c>
      <c r="W159" s="2" t="str">
        <f t="shared" si="35"/>
        <v/>
      </c>
      <c r="X159" s="2" t="str">
        <f t="shared" si="29"/>
        <v>Y</v>
      </c>
    </row>
    <row r="160" spans="1:24" ht="63.75" x14ac:dyDescent="0.2">
      <c r="A160" s="20">
        <v>43448</v>
      </c>
      <c r="B160" s="20" t="s">
        <v>95</v>
      </c>
      <c r="C160" s="20" t="s">
        <v>355</v>
      </c>
      <c r="D160" s="2" t="s">
        <v>299</v>
      </c>
      <c r="E160" s="20" t="s">
        <v>9</v>
      </c>
      <c r="F160" s="20" t="s">
        <v>184</v>
      </c>
      <c r="G160" s="20" t="s">
        <v>191</v>
      </c>
      <c r="H160" s="22">
        <v>42634</v>
      </c>
      <c r="I160" s="22"/>
      <c r="J160" s="2"/>
      <c r="K160" s="2"/>
      <c r="L160" s="2"/>
      <c r="M160" s="2"/>
      <c r="N160" s="2">
        <f t="shared" si="31"/>
        <v>2016</v>
      </c>
      <c r="O160" s="2"/>
      <c r="P160" s="2"/>
      <c r="Q160" s="2" t="b">
        <f t="shared" ref="Q160:Q166" si="40">IF(G160="Closed", MAX(I160,J160) - H160)</f>
        <v>0</v>
      </c>
      <c r="R160" s="2" t="str">
        <f t="shared" si="32"/>
        <v/>
      </c>
      <c r="S160" s="2" t="str">
        <f t="shared" si="33"/>
        <v/>
      </c>
      <c r="T160" s="2" t="str">
        <f t="shared" si="38"/>
        <v/>
      </c>
      <c r="U160" s="2" t="str">
        <f t="shared" si="39"/>
        <v/>
      </c>
      <c r="V160" s="2" t="str">
        <f t="shared" si="34"/>
        <v/>
      </c>
      <c r="W160" s="2" t="str">
        <f t="shared" si="35"/>
        <v/>
      </c>
      <c r="X160" s="2" t="str">
        <f t="shared" si="29"/>
        <v/>
      </c>
    </row>
    <row r="161" spans="1:24" ht="25.5" x14ac:dyDescent="0.2">
      <c r="A161" s="20">
        <v>43201</v>
      </c>
      <c r="B161" s="21" t="s">
        <v>95</v>
      </c>
      <c r="C161" s="21" t="s">
        <v>300</v>
      </c>
      <c r="D161" s="2">
        <v>184495</v>
      </c>
      <c r="E161" s="21" t="s">
        <v>9</v>
      </c>
      <c r="F161" s="21" t="s">
        <v>184</v>
      </c>
      <c r="G161" s="21" t="s">
        <v>191</v>
      </c>
      <c r="H161" s="22">
        <v>42619</v>
      </c>
      <c r="I161" s="22"/>
      <c r="J161" s="2"/>
      <c r="K161" s="2"/>
      <c r="L161" s="2"/>
      <c r="M161" s="2"/>
      <c r="N161" s="2">
        <f t="shared" si="31"/>
        <v>2016</v>
      </c>
      <c r="O161" s="2"/>
      <c r="P161" s="2"/>
      <c r="Q161" s="2" t="b">
        <f t="shared" si="40"/>
        <v>0</v>
      </c>
      <c r="R161" s="2" t="str">
        <f t="shared" si="32"/>
        <v/>
      </c>
      <c r="S161" s="2" t="str">
        <f t="shared" si="33"/>
        <v/>
      </c>
      <c r="T161" s="2" t="str">
        <f t="shared" si="38"/>
        <v/>
      </c>
      <c r="U161" s="2" t="str">
        <f t="shared" si="39"/>
        <v/>
      </c>
      <c r="V161" s="2" t="str">
        <f t="shared" si="34"/>
        <v/>
      </c>
      <c r="W161" s="2" t="str">
        <f t="shared" si="35"/>
        <v/>
      </c>
      <c r="X161" s="2" t="str">
        <f t="shared" si="29"/>
        <v/>
      </c>
    </row>
    <row r="162" spans="1:24" x14ac:dyDescent="0.2">
      <c r="A162" s="20">
        <v>42899</v>
      </c>
      <c r="B162" s="21" t="s">
        <v>95</v>
      </c>
      <c r="C162" s="21" t="s">
        <v>224</v>
      </c>
      <c r="D162" s="2"/>
      <c r="E162" s="21" t="s">
        <v>9</v>
      </c>
      <c r="F162" s="21" t="s">
        <v>189</v>
      </c>
      <c r="G162" s="21" t="s">
        <v>191</v>
      </c>
      <c r="H162" s="22">
        <v>42605</v>
      </c>
      <c r="I162" s="22"/>
      <c r="J162" s="2"/>
      <c r="K162" s="2"/>
      <c r="L162" s="2"/>
      <c r="M162" s="2"/>
      <c r="N162" s="2">
        <f t="shared" si="31"/>
        <v>2016</v>
      </c>
      <c r="O162" s="2"/>
      <c r="P162" s="2"/>
      <c r="Q162" s="2" t="b">
        <f t="shared" si="40"/>
        <v>0</v>
      </c>
      <c r="R162" s="2" t="str">
        <f t="shared" si="32"/>
        <v/>
      </c>
      <c r="S162" s="2" t="str">
        <f t="shared" si="33"/>
        <v/>
      </c>
      <c r="T162" s="2" t="str">
        <f t="shared" si="38"/>
        <v/>
      </c>
      <c r="U162" s="2" t="str">
        <f t="shared" si="39"/>
        <v/>
      </c>
      <c r="V162" s="2" t="str">
        <f t="shared" si="34"/>
        <v/>
      </c>
      <c r="W162" s="2" t="str">
        <f t="shared" si="35"/>
        <v/>
      </c>
      <c r="X162" s="2" t="str">
        <f t="shared" si="29"/>
        <v/>
      </c>
    </row>
    <row r="163" spans="1:24" ht="25.5" x14ac:dyDescent="0.2">
      <c r="A163" s="20">
        <v>42735</v>
      </c>
      <c r="B163" s="20" t="s">
        <v>95</v>
      </c>
      <c r="C163" s="20" t="s">
        <v>221</v>
      </c>
      <c r="D163" s="2"/>
      <c r="E163" s="20" t="s">
        <v>9</v>
      </c>
      <c r="F163" s="20" t="s">
        <v>185</v>
      </c>
      <c r="G163" s="20" t="s">
        <v>193</v>
      </c>
      <c r="H163" s="22">
        <v>42597</v>
      </c>
      <c r="I163" s="22"/>
      <c r="J163" s="2"/>
      <c r="K163" s="2"/>
      <c r="L163" s="2"/>
      <c r="M163" s="2"/>
      <c r="N163" s="2">
        <f t="shared" si="31"/>
        <v>2016</v>
      </c>
      <c r="O163" s="2"/>
      <c r="P163" s="2"/>
      <c r="Q163" s="2" t="b">
        <f t="shared" si="40"/>
        <v>0</v>
      </c>
      <c r="R163" s="2" t="str">
        <f t="shared" si="32"/>
        <v/>
      </c>
      <c r="S163" s="2" t="str">
        <f t="shared" si="33"/>
        <v/>
      </c>
      <c r="T163" s="2" t="str">
        <f t="shared" si="38"/>
        <v/>
      </c>
      <c r="U163" s="2" t="str">
        <f t="shared" si="39"/>
        <v/>
      </c>
      <c r="V163" s="2" t="str">
        <f t="shared" si="34"/>
        <v/>
      </c>
      <c r="W163" s="2" t="str">
        <f t="shared" si="35"/>
        <v/>
      </c>
      <c r="X163" s="2" t="str">
        <f t="shared" si="29"/>
        <v/>
      </c>
    </row>
    <row r="164" spans="1:24" x14ac:dyDescent="0.2">
      <c r="A164" s="20">
        <v>41008</v>
      </c>
      <c r="B164" s="21" t="s">
        <v>95</v>
      </c>
      <c r="C164" s="21" t="s">
        <v>295</v>
      </c>
      <c r="D164" s="2">
        <v>181434</v>
      </c>
      <c r="E164" s="21" t="s">
        <v>9</v>
      </c>
      <c r="F164" s="21" t="s">
        <v>184</v>
      </c>
      <c r="G164" s="21" t="s">
        <v>191</v>
      </c>
      <c r="H164" s="22">
        <v>42501</v>
      </c>
      <c r="I164" s="22"/>
      <c r="J164" s="2"/>
      <c r="K164" s="2"/>
      <c r="L164" s="2"/>
      <c r="M164" s="2"/>
      <c r="N164" s="2">
        <f t="shared" si="31"/>
        <v>2016</v>
      </c>
      <c r="O164" s="2"/>
      <c r="P164" s="2"/>
      <c r="Q164" s="2" t="b">
        <f t="shared" si="40"/>
        <v>0</v>
      </c>
      <c r="R164" s="2" t="str">
        <f t="shared" si="32"/>
        <v/>
      </c>
      <c r="S164" s="2" t="str">
        <f t="shared" si="33"/>
        <v/>
      </c>
      <c r="T164" s="2" t="str">
        <f t="shared" si="38"/>
        <v/>
      </c>
      <c r="U164" s="2" t="str">
        <f t="shared" si="39"/>
        <v/>
      </c>
      <c r="V164" s="2" t="str">
        <f t="shared" si="34"/>
        <v/>
      </c>
      <c r="W164" s="2" t="str">
        <f t="shared" si="35"/>
        <v/>
      </c>
      <c r="X164" s="2" t="str">
        <f t="shared" si="29"/>
        <v/>
      </c>
    </row>
    <row r="165" spans="1:24" x14ac:dyDescent="0.2">
      <c r="A165" s="20">
        <v>41007</v>
      </c>
      <c r="B165" s="20" t="s">
        <v>95</v>
      </c>
      <c r="C165" s="20" t="s">
        <v>296</v>
      </c>
      <c r="D165" s="2">
        <v>181431</v>
      </c>
      <c r="E165" s="20" t="s">
        <v>9</v>
      </c>
      <c r="F165" s="20" t="s">
        <v>184</v>
      </c>
      <c r="G165" s="20" t="s">
        <v>191</v>
      </c>
      <c r="H165" s="22">
        <v>42501</v>
      </c>
      <c r="I165" s="22"/>
      <c r="J165" s="2"/>
      <c r="K165" s="2"/>
      <c r="L165" s="2"/>
      <c r="M165" s="2"/>
      <c r="N165" s="2">
        <f t="shared" si="31"/>
        <v>2016</v>
      </c>
      <c r="O165" s="2"/>
      <c r="P165" s="2"/>
      <c r="Q165" s="2" t="b">
        <f t="shared" si="40"/>
        <v>0</v>
      </c>
      <c r="R165" s="2" t="str">
        <f t="shared" si="32"/>
        <v/>
      </c>
      <c r="S165" s="2" t="str">
        <f t="shared" si="33"/>
        <v/>
      </c>
      <c r="T165" s="2" t="str">
        <f t="shared" si="38"/>
        <v/>
      </c>
      <c r="U165" s="2" t="str">
        <f t="shared" si="39"/>
        <v/>
      </c>
      <c r="V165" s="2" t="str">
        <f t="shared" si="34"/>
        <v/>
      </c>
      <c r="W165" s="2" t="str">
        <f t="shared" si="35"/>
        <v/>
      </c>
      <c r="X165" s="2" t="str">
        <f t="shared" si="29"/>
        <v/>
      </c>
    </row>
    <row r="166" spans="1:24" ht="25.5" x14ac:dyDescent="0.2">
      <c r="A166" s="20">
        <v>40848</v>
      </c>
      <c r="B166" s="21" t="s">
        <v>95</v>
      </c>
      <c r="C166" s="21" t="s">
        <v>208</v>
      </c>
      <c r="D166" s="2"/>
      <c r="E166" s="21" t="s">
        <v>9</v>
      </c>
      <c r="F166" s="21" t="s">
        <v>184</v>
      </c>
      <c r="G166" s="21" t="s">
        <v>191</v>
      </c>
      <c r="H166" s="22">
        <v>42488</v>
      </c>
      <c r="I166" s="22"/>
      <c r="J166" s="2"/>
      <c r="K166" s="2"/>
      <c r="L166" s="2"/>
      <c r="M166" s="2"/>
      <c r="N166" s="2">
        <f t="shared" si="31"/>
        <v>2016</v>
      </c>
      <c r="O166" s="2"/>
      <c r="P166" s="2"/>
      <c r="Q166" s="2" t="b">
        <f t="shared" si="40"/>
        <v>0</v>
      </c>
      <c r="R166" s="2" t="str">
        <f t="shared" si="32"/>
        <v/>
      </c>
      <c r="S166" s="2" t="str">
        <f t="shared" si="33"/>
        <v/>
      </c>
      <c r="T166" s="2" t="str">
        <f t="shared" si="38"/>
        <v/>
      </c>
      <c r="U166" s="2" t="str">
        <f t="shared" si="39"/>
        <v/>
      </c>
      <c r="V166" s="2" t="str">
        <f t="shared" si="34"/>
        <v/>
      </c>
      <c r="W166" s="2" t="str">
        <f t="shared" si="35"/>
        <v/>
      </c>
      <c r="X166" s="2" t="str">
        <f t="shared" si="29"/>
        <v/>
      </c>
    </row>
    <row r="167" spans="1:24" x14ac:dyDescent="0.2">
      <c r="A167" s="20">
        <v>40824</v>
      </c>
      <c r="B167" s="20" t="s">
        <v>95</v>
      </c>
      <c r="C167" s="20" t="s">
        <v>207</v>
      </c>
      <c r="D167" s="2"/>
      <c r="E167" s="20" t="s">
        <v>9</v>
      </c>
      <c r="F167" s="20" t="s">
        <v>184</v>
      </c>
      <c r="G167" s="20" t="s">
        <v>191</v>
      </c>
      <c r="H167" s="22">
        <v>42487</v>
      </c>
      <c r="I167" s="22"/>
      <c r="J167" s="2"/>
      <c r="K167" s="2"/>
      <c r="L167" s="2"/>
      <c r="M167" s="2"/>
      <c r="N167" s="2">
        <f t="shared" si="31"/>
        <v>2016</v>
      </c>
      <c r="O167" s="2"/>
      <c r="P167" s="2"/>
      <c r="Q167" s="2" t="b">
        <f>IF(G167="Closed",IF(NOT(ISBLANK(J167)),J167-H167,I167+4-H167))</f>
        <v>0</v>
      </c>
      <c r="R167" s="2" t="str">
        <f t="shared" si="32"/>
        <v/>
      </c>
      <c r="S167" s="2" t="str">
        <f t="shared" si="33"/>
        <v/>
      </c>
      <c r="T167" s="2" t="str">
        <f t="shared" si="38"/>
        <v/>
      </c>
      <c r="U167" s="2" t="str">
        <f t="shared" si="39"/>
        <v/>
      </c>
      <c r="V167" s="2" t="str">
        <f t="shared" si="34"/>
        <v/>
      </c>
      <c r="W167" s="2" t="str">
        <f t="shared" si="35"/>
        <v/>
      </c>
      <c r="X167" s="2" t="str">
        <f t="shared" si="29"/>
        <v/>
      </c>
    </row>
    <row r="168" spans="1:24" x14ac:dyDescent="0.2">
      <c r="A168" s="20">
        <v>40805</v>
      </c>
      <c r="B168" s="21" t="s">
        <v>95</v>
      </c>
      <c r="C168" s="21" t="s">
        <v>294</v>
      </c>
      <c r="D168" s="2">
        <v>180944</v>
      </c>
      <c r="E168" s="21" t="s">
        <v>9</v>
      </c>
      <c r="F168" s="21" t="s">
        <v>184</v>
      </c>
      <c r="G168" s="21" t="s">
        <v>191</v>
      </c>
      <c r="H168" s="22">
        <v>42486</v>
      </c>
      <c r="I168" s="22"/>
      <c r="J168" s="2"/>
      <c r="K168" s="2"/>
      <c r="L168" s="2"/>
      <c r="M168" s="2"/>
      <c r="N168" s="2">
        <f t="shared" si="31"/>
        <v>2016</v>
      </c>
      <c r="O168" s="2"/>
      <c r="P168" s="2"/>
      <c r="Q168" s="2" t="b">
        <f>IF(G168="Closed", MAX(I168,J168) - H168)</f>
        <v>0</v>
      </c>
      <c r="R168" s="2" t="str">
        <f t="shared" si="32"/>
        <v/>
      </c>
      <c r="S168" s="2" t="str">
        <f t="shared" si="33"/>
        <v/>
      </c>
      <c r="T168" s="2" t="str">
        <f t="shared" si="38"/>
        <v/>
      </c>
      <c r="U168" s="2" t="str">
        <f t="shared" si="39"/>
        <v/>
      </c>
      <c r="V168" s="2" t="str">
        <f t="shared" si="34"/>
        <v/>
      </c>
      <c r="W168" s="2" t="str">
        <f t="shared" si="35"/>
        <v/>
      </c>
      <c r="X168" s="2" t="str">
        <f t="shared" si="29"/>
        <v/>
      </c>
    </row>
    <row r="169" spans="1:24" ht="25.5" x14ac:dyDescent="0.2">
      <c r="A169" s="20">
        <v>40798</v>
      </c>
      <c r="B169" s="20" t="s">
        <v>95</v>
      </c>
      <c r="C169" s="20" t="s">
        <v>206</v>
      </c>
      <c r="D169" s="2"/>
      <c r="E169" s="20" t="s">
        <v>9</v>
      </c>
      <c r="F169" s="20" t="s">
        <v>184</v>
      </c>
      <c r="G169" s="20" t="s">
        <v>191</v>
      </c>
      <c r="H169" s="22">
        <v>42486</v>
      </c>
      <c r="I169" s="22"/>
      <c r="J169" s="2"/>
      <c r="K169" s="2"/>
      <c r="L169" s="2"/>
      <c r="M169" s="2"/>
      <c r="N169" s="2">
        <f t="shared" si="31"/>
        <v>2016</v>
      </c>
      <c r="O169" s="2"/>
      <c r="P169" s="2"/>
      <c r="Q169" s="2" t="b">
        <f>IF(G169="Closed", MAX(I169,J169) - H169)</f>
        <v>0</v>
      </c>
      <c r="R169" s="2" t="str">
        <f t="shared" si="32"/>
        <v/>
      </c>
      <c r="S169" s="2" t="str">
        <f t="shared" si="33"/>
        <v/>
      </c>
      <c r="T169" s="2" t="str">
        <f t="shared" si="38"/>
        <v/>
      </c>
      <c r="U169" s="2" t="str">
        <f t="shared" si="39"/>
        <v/>
      </c>
      <c r="V169" s="2" t="str">
        <f t="shared" si="34"/>
        <v/>
      </c>
      <c r="W169" s="2" t="str">
        <f t="shared" si="35"/>
        <v/>
      </c>
      <c r="X169" s="2" t="str">
        <f t="shared" si="29"/>
        <v/>
      </c>
    </row>
    <row r="170" spans="1:24" x14ac:dyDescent="0.2">
      <c r="A170" s="20">
        <v>40575</v>
      </c>
      <c r="B170" s="21" t="s">
        <v>95</v>
      </c>
      <c r="C170" s="21" t="s">
        <v>205</v>
      </c>
      <c r="D170" s="2"/>
      <c r="E170" s="21" t="s">
        <v>9</v>
      </c>
      <c r="F170" s="21" t="s">
        <v>189</v>
      </c>
      <c r="G170" s="21" t="s">
        <v>191</v>
      </c>
      <c r="H170" s="22">
        <v>42467</v>
      </c>
      <c r="I170" s="22"/>
      <c r="J170" s="2"/>
      <c r="K170" s="2"/>
      <c r="L170" s="2"/>
      <c r="M170" s="2"/>
      <c r="N170" s="2">
        <f t="shared" si="31"/>
        <v>2016</v>
      </c>
      <c r="O170" s="2"/>
      <c r="P170" s="2"/>
      <c r="Q170" s="2" t="b">
        <f>IF(G170="Closed", MAX(I170,J170) - H170)</f>
        <v>0</v>
      </c>
      <c r="R170" s="2" t="str">
        <f t="shared" si="32"/>
        <v/>
      </c>
      <c r="S170" s="2" t="str">
        <f t="shared" si="33"/>
        <v/>
      </c>
      <c r="T170" s="2" t="str">
        <f t="shared" si="38"/>
        <v/>
      </c>
      <c r="U170" s="2" t="str">
        <f t="shared" si="39"/>
        <v/>
      </c>
      <c r="V170" s="2" t="str">
        <f t="shared" si="34"/>
        <v/>
      </c>
      <c r="W170" s="2" t="str">
        <f t="shared" si="35"/>
        <v/>
      </c>
      <c r="X170" s="2" t="str">
        <f t="shared" si="29"/>
        <v/>
      </c>
    </row>
    <row r="171" spans="1:24" ht="25.5" x14ac:dyDescent="0.2">
      <c r="A171" s="20">
        <v>40414</v>
      </c>
      <c r="B171" s="20" t="s">
        <v>95</v>
      </c>
      <c r="C171" s="20" t="s">
        <v>204</v>
      </c>
      <c r="D171" s="2"/>
      <c r="E171" s="20" t="s">
        <v>9</v>
      </c>
      <c r="F171" s="20" t="s">
        <v>184</v>
      </c>
      <c r="G171" s="20" t="s">
        <v>191</v>
      </c>
      <c r="H171" s="22">
        <v>42452</v>
      </c>
      <c r="I171" s="22"/>
      <c r="J171" s="2"/>
      <c r="K171" s="2"/>
      <c r="L171" s="2"/>
      <c r="M171" s="2"/>
      <c r="N171" s="2">
        <f t="shared" si="31"/>
        <v>2016</v>
      </c>
      <c r="O171" s="2"/>
      <c r="P171" s="2"/>
      <c r="Q171" s="2" t="b">
        <f>IF(G171="Closed", MAX(I171,J171) - H171)</f>
        <v>0</v>
      </c>
      <c r="R171" s="2" t="str">
        <f t="shared" si="32"/>
        <v/>
      </c>
      <c r="S171" s="2" t="str">
        <f t="shared" si="33"/>
        <v/>
      </c>
      <c r="T171" s="2" t="str">
        <f t="shared" si="38"/>
        <v/>
      </c>
      <c r="U171" s="2" t="str">
        <f t="shared" si="39"/>
        <v/>
      </c>
      <c r="V171" s="2" t="str">
        <f t="shared" si="34"/>
        <v/>
      </c>
      <c r="W171" s="2" t="str">
        <f t="shared" si="35"/>
        <v/>
      </c>
      <c r="X171" s="2" t="str">
        <f t="shared" si="29"/>
        <v/>
      </c>
    </row>
    <row r="172" spans="1:24" ht="25.5" x14ac:dyDescent="0.2">
      <c r="A172" s="20">
        <v>40313</v>
      </c>
      <c r="B172" s="21" t="s">
        <v>95</v>
      </c>
      <c r="C172" s="21" t="s">
        <v>203</v>
      </c>
      <c r="D172" s="2"/>
      <c r="E172" s="21" t="s">
        <v>9</v>
      </c>
      <c r="F172" s="21" t="s">
        <v>181</v>
      </c>
      <c r="G172" s="21" t="s">
        <v>3</v>
      </c>
      <c r="H172" s="22">
        <v>42443</v>
      </c>
      <c r="I172" s="22">
        <v>43164</v>
      </c>
      <c r="J172" s="2" t="s">
        <v>380</v>
      </c>
      <c r="K172" s="2"/>
      <c r="L172" s="2"/>
      <c r="M172" s="2"/>
      <c r="N172" s="2">
        <f t="shared" si="31"/>
        <v>2016</v>
      </c>
      <c r="O172" s="2"/>
      <c r="P172" s="2"/>
      <c r="Q172" s="2" t="e">
        <f>IF(G172="Closed",IF(NOT(ISBLANK(J172)),J172-H172,I172+4-H172))</f>
        <v>#VALUE!</v>
      </c>
      <c r="R172" s="2" t="str">
        <f t="shared" si="32"/>
        <v/>
      </c>
      <c r="S172" s="2" t="str">
        <f t="shared" si="33"/>
        <v/>
      </c>
      <c r="T172" s="2" t="str">
        <f t="shared" si="38"/>
        <v/>
      </c>
      <c r="U172" s="2" t="str">
        <f t="shared" si="39"/>
        <v/>
      </c>
      <c r="V172" s="2" t="str">
        <f t="shared" si="34"/>
        <v/>
      </c>
      <c r="W172" s="2" t="str">
        <f t="shared" si="35"/>
        <v/>
      </c>
      <c r="X172" s="2" t="str">
        <f t="shared" si="29"/>
        <v/>
      </c>
    </row>
    <row r="173" spans="1:24" x14ac:dyDescent="0.2">
      <c r="A173" s="20">
        <v>40207</v>
      </c>
      <c r="B173" s="20" t="s">
        <v>95</v>
      </c>
      <c r="C173" s="20" t="s">
        <v>297</v>
      </c>
      <c r="D173" s="2">
        <v>179737</v>
      </c>
      <c r="E173" s="20" t="s">
        <v>9</v>
      </c>
      <c r="F173" s="20" t="s">
        <v>184</v>
      </c>
      <c r="G173" s="20" t="s">
        <v>191</v>
      </c>
      <c r="H173" s="22">
        <v>42433</v>
      </c>
      <c r="I173" s="22"/>
      <c r="J173" s="2"/>
      <c r="K173" s="2"/>
      <c r="L173" s="2"/>
      <c r="M173" s="2"/>
      <c r="N173" s="2">
        <f t="shared" si="31"/>
        <v>2016</v>
      </c>
      <c r="O173" s="2"/>
      <c r="P173" s="2"/>
      <c r="Q173" s="2" t="b">
        <f>IF(G173="Closed", MAX(I173,J173) - H173)</f>
        <v>0</v>
      </c>
      <c r="R173" s="2" t="str">
        <f t="shared" si="32"/>
        <v/>
      </c>
      <c r="S173" s="2" t="str">
        <f t="shared" si="33"/>
        <v/>
      </c>
      <c r="T173" s="2" t="str">
        <f t="shared" si="38"/>
        <v/>
      </c>
      <c r="U173" s="2" t="str">
        <f t="shared" si="39"/>
        <v/>
      </c>
      <c r="V173" s="2" t="str">
        <f t="shared" si="34"/>
        <v/>
      </c>
      <c r="W173" s="2" t="str">
        <f t="shared" si="35"/>
        <v/>
      </c>
      <c r="X173" s="2" t="str">
        <f t="shared" ref="X173:X225" si="41">IF(ISNUMBER($Q173),IF($Q173&gt;60, "Y", ""),"")</f>
        <v/>
      </c>
    </row>
    <row r="174" spans="1:24" ht="25.5" x14ac:dyDescent="0.2">
      <c r="A174" s="20">
        <v>39962</v>
      </c>
      <c r="B174" s="21" t="s">
        <v>95</v>
      </c>
      <c r="C174" s="21" t="s">
        <v>196</v>
      </c>
      <c r="D174" s="2"/>
      <c r="E174" s="21" t="s">
        <v>9</v>
      </c>
      <c r="F174" s="21" t="s">
        <v>184</v>
      </c>
      <c r="G174" s="21" t="s">
        <v>191</v>
      </c>
      <c r="H174" s="22">
        <v>42418</v>
      </c>
      <c r="I174" s="22"/>
      <c r="J174" s="2"/>
      <c r="K174" s="2"/>
      <c r="L174" s="2"/>
      <c r="M174" s="2"/>
      <c r="N174" s="2">
        <f t="shared" si="31"/>
        <v>2016</v>
      </c>
      <c r="O174" s="2"/>
      <c r="P174" s="2"/>
      <c r="Q174" s="2" t="b">
        <f>IF(G174="Closed", MAX(I174,J174) - H174)</f>
        <v>0</v>
      </c>
      <c r="R174" s="2" t="str">
        <f t="shared" si="32"/>
        <v/>
      </c>
      <c r="S174" s="2" t="str">
        <f t="shared" si="33"/>
        <v/>
      </c>
      <c r="T174" s="2" t="str">
        <f t="shared" si="38"/>
        <v/>
      </c>
      <c r="U174" s="2" t="str">
        <f t="shared" si="39"/>
        <v/>
      </c>
      <c r="V174" s="2" t="str">
        <f t="shared" si="34"/>
        <v/>
      </c>
      <c r="W174" s="2" t="str">
        <f t="shared" si="35"/>
        <v/>
      </c>
      <c r="X174" s="2" t="str">
        <f t="shared" si="41"/>
        <v/>
      </c>
    </row>
    <row r="175" spans="1:24" x14ac:dyDescent="0.2">
      <c r="A175" s="20">
        <v>39287</v>
      </c>
      <c r="B175" s="20" t="s">
        <v>95</v>
      </c>
      <c r="C175" s="20" t="s">
        <v>195</v>
      </c>
      <c r="D175" s="2"/>
      <c r="E175" s="20" t="s">
        <v>9</v>
      </c>
      <c r="F175" s="20" t="s">
        <v>189</v>
      </c>
      <c r="G175" s="20" t="s">
        <v>191</v>
      </c>
      <c r="H175" s="22">
        <v>42378</v>
      </c>
      <c r="I175" s="22"/>
      <c r="J175" s="2"/>
      <c r="K175" s="2"/>
      <c r="L175" s="2"/>
      <c r="M175" s="2"/>
      <c r="N175" s="2">
        <f t="shared" si="31"/>
        <v>2016</v>
      </c>
      <c r="O175" s="2"/>
      <c r="P175" s="2"/>
      <c r="Q175" s="2" t="b">
        <f>IF(G175="Closed", MAX(I175,J175) - H175)</f>
        <v>0</v>
      </c>
      <c r="R175" s="2" t="str">
        <f t="shared" si="32"/>
        <v/>
      </c>
      <c r="S175" s="2" t="str">
        <f t="shared" si="33"/>
        <v/>
      </c>
      <c r="T175" s="2" t="str">
        <f t="shared" si="38"/>
        <v/>
      </c>
      <c r="U175" s="2" t="str">
        <f t="shared" si="39"/>
        <v/>
      </c>
      <c r="V175" s="2" t="str">
        <f t="shared" si="34"/>
        <v/>
      </c>
      <c r="W175" s="2" t="str">
        <f t="shared" si="35"/>
        <v/>
      </c>
      <c r="X175" s="2" t="str">
        <f t="shared" si="41"/>
        <v/>
      </c>
    </row>
    <row r="176" spans="1:24" x14ac:dyDescent="0.2">
      <c r="A176" s="2">
        <v>49477</v>
      </c>
      <c r="B176" s="2" t="s">
        <v>95</v>
      </c>
      <c r="C176" s="2" t="s">
        <v>329</v>
      </c>
      <c r="D176" s="2">
        <v>193390</v>
      </c>
      <c r="E176" s="2" t="s">
        <v>6</v>
      </c>
      <c r="F176" s="20" t="s">
        <v>189</v>
      </c>
      <c r="G176" s="2" t="s">
        <v>3</v>
      </c>
      <c r="H176" s="17">
        <v>42963</v>
      </c>
      <c r="I176" s="17">
        <v>42972</v>
      </c>
      <c r="J176" s="2"/>
      <c r="K176" s="2"/>
      <c r="L176" s="2"/>
      <c r="M176" s="2"/>
      <c r="N176" s="2">
        <f t="shared" si="31"/>
        <v>2017</v>
      </c>
      <c r="O176" s="2">
        <f>MONTH(I176)</f>
        <v>8</v>
      </c>
      <c r="P176" s="2">
        <f>YEAR(I176)</f>
        <v>2017</v>
      </c>
      <c r="Q176" s="2">
        <f t="shared" ref="Q176:Q198" si="42">IF(G176="Closed",IF(NOT(ISBLANK(J176)),J176-H176,I176+4-H176))</f>
        <v>13</v>
      </c>
      <c r="R176" s="2" t="str">
        <f t="shared" si="32"/>
        <v/>
      </c>
      <c r="S176" s="2" t="str">
        <f t="shared" si="33"/>
        <v/>
      </c>
      <c r="T176" s="2" t="str">
        <f t="shared" si="38"/>
        <v>Y</v>
      </c>
      <c r="U176" s="2" t="str">
        <f t="shared" si="39"/>
        <v/>
      </c>
      <c r="V176" s="2" t="str">
        <f t="shared" si="34"/>
        <v/>
      </c>
      <c r="W176" s="2" t="str">
        <f t="shared" si="35"/>
        <v/>
      </c>
      <c r="X176" s="2" t="str">
        <f t="shared" si="41"/>
        <v/>
      </c>
    </row>
    <row r="177" spans="1:24" ht="25.5" x14ac:dyDescent="0.2">
      <c r="A177" s="2">
        <v>49589</v>
      </c>
      <c r="B177" s="2" t="s">
        <v>95</v>
      </c>
      <c r="C177" s="2" t="s">
        <v>330</v>
      </c>
      <c r="D177" s="2">
        <v>193890</v>
      </c>
      <c r="E177" s="2" t="s">
        <v>2</v>
      </c>
      <c r="F177" s="21" t="s">
        <v>181</v>
      </c>
      <c r="G177" s="2" t="s">
        <v>3</v>
      </c>
      <c r="H177" s="17">
        <v>42968</v>
      </c>
      <c r="I177" s="17">
        <v>42970</v>
      </c>
      <c r="J177" s="2"/>
      <c r="K177" s="2"/>
      <c r="L177" s="2"/>
      <c r="M177" s="2"/>
      <c r="N177" s="2">
        <f t="shared" si="31"/>
        <v>2017</v>
      </c>
      <c r="O177" s="2">
        <f>MONTH(I177)</f>
        <v>8</v>
      </c>
      <c r="P177" s="2">
        <f>YEAR(I177)</f>
        <v>2017</v>
      </c>
      <c r="Q177" s="2">
        <f t="shared" si="42"/>
        <v>6</v>
      </c>
      <c r="R177" s="2" t="str">
        <f t="shared" si="32"/>
        <v/>
      </c>
      <c r="S177" s="2" t="str">
        <f t="shared" si="33"/>
        <v>Y</v>
      </c>
      <c r="T177" s="2" t="str">
        <f t="shared" si="38"/>
        <v/>
      </c>
      <c r="U177" s="2" t="str">
        <f t="shared" si="39"/>
        <v/>
      </c>
      <c r="V177" s="2" t="str">
        <f t="shared" si="34"/>
        <v/>
      </c>
      <c r="W177" s="2" t="str">
        <f t="shared" si="35"/>
        <v/>
      </c>
      <c r="X177" s="2" t="str">
        <f t="shared" si="41"/>
        <v/>
      </c>
    </row>
    <row r="178" spans="1:24" x14ac:dyDescent="0.2">
      <c r="A178" s="2">
        <v>49588</v>
      </c>
      <c r="B178" s="2" t="s">
        <v>95</v>
      </c>
      <c r="C178" s="2" t="s">
        <v>331</v>
      </c>
      <c r="D178" s="2"/>
      <c r="E178" s="2" t="s">
        <v>2</v>
      </c>
      <c r="F178" s="21" t="s">
        <v>181</v>
      </c>
      <c r="G178" s="20" t="s">
        <v>3</v>
      </c>
      <c r="H178" s="17">
        <v>42968</v>
      </c>
      <c r="I178" s="17">
        <v>43081</v>
      </c>
      <c r="J178" s="14">
        <v>43164</v>
      </c>
      <c r="K178" s="14"/>
      <c r="L178" s="14" t="s">
        <v>391</v>
      </c>
      <c r="M178" s="14"/>
      <c r="N178" s="2">
        <f t="shared" si="31"/>
        <v>2017</v>
      </c>
      <c r="O178" s="2">
        <f>MONTH(I178)</f>
        <v>12</v>
      </c>
      <c r="P178" s="2">
        <f>YEAR(I178)</f>
        <v>2017</v>
      </c>
      <c r="Q178" s="2">
        <f t="shared" si="42"/>
        <v>196</v>
      </c>
      <c r="R178" s="2" t="str">
        <f t="shared" si="32"/>
        <v/>
      </c>
      <c r="S178" s="2" t="str">
        <f t="shared" si="33"/>
        <v/>
      </c>
      <c r="T178" s="2" t="str">
        <f t="shared" si="38"/>
        <v/>
      </c>
      <c r="U178" s="2" t="str">
        <f t="shared" si="39"/>
        <v/>
      </c>
      <c r="V178" s="2" t="str">
        <f t="shared" si="34"/>
        <v/>
      </c>
      <c r="W178" s="2" t="str">
        <f t="shared" si="35"/>
        <v/>
      </c>
      <c r="X178" s="2" t="str">
        <f t="shared" si="41"/>
        <v>Y</v>
      </c>
    </row>
    <row r="179" spans="1:24" ht="25.5" x14ac:dyDescent="0.2">
      <c r="A179" s="2">
        <v>48679</v>
      </c>
      <c r="B179" s="2" t="s">
        <v>95</v>
      </c>
      <c r="C179" s="2" t="s">
        <v>332</v>
      </c>
      <c r="D179" s="2"/>
      <c r="E179" s="2" t="s">
        <v>7</v>
      </c>
      <c r="F179" s="21" t="s">
        <v>181</v>
      </c>
      <c r="G179" s="2" t="s">
        <v>69</v>
      </c>
      <c r="H179" s="17">
        <v>42937</v>
      </c>
      <c r="I179" s="17"/>
      <c r="J179" s="2"/>
      <c r="K179" s="2"/>
      <c r="L179" s="2"/>
      <c r="M179" s="2"/>
      <c r="N179" s="2">
        <f t="shared" si="31"/>
        <v>2017</v>
      </c>
      <c r="O179" s="2"/>
      <c r="P179" s="2"/>
      <c r="Q179" s="2" t="b">
        <f t="shared" si="42"/>
        <v>0</v>
      </c>
      <c r="R179" s="2" t="str">
        <f t="shared" si="32"/>
        <v/>
      </c>
      <c r="S179" s="2" t="str">
        <f t="shared" si="33"/>
        <v/>
      </c>
      <c r="T179" s="2" t="str">
        <f t="shared" si="38"/>
        <v/>
      </c>
      <c r="U179" s="2" t="str">
        <f t="shared" si="39"/>
        <v/>
      </c>
      <c r="V179" s="2" t="str">
        <f t="shared" si="34"/>
        <v/>
      </c>
      <c r="W179" s="2" t="str">
        <f t="shared" si="35"/>
        <v/>
      </c>
      <c r="X179" s="2" t="str">
        <f t="shared" si="41"/>
        <v/>
      </c>
    </row>
    <row r="180" spans="1:24" x14ac:dyDescent="0.2">
      <c r="A180" s="2">
        <v>52763</v>
      </c>
      <c r="B180" s="2" t="s">
        <v>95</v>
      </c>
      <c r="C180" s="2" t="s">
        <v>333</v>
      </c>
      <c r="D180" s="2"/>
      <c r="E180" s="2" t="s">
        <v>2</v>
      </c>
      <c r="F180" s="17" t="s">
        <v>181</v>
      </c>
      <c r="G180" s="2" t="s">
        <v>3</v>
      </c>
      <c r="H180" s="17">
        <v>43082</v>
      </c>
      <c r="I180" s="17">
        <v>43083</v>
      </c>
      <c r="J180" s="17">
        <v>43087</v>
      </c>
      <c r="K180" s="2"/>
      <c r="L180" s="2"/>
      <c r="M180" s="2"/>
      <c r="N180" s="2">
        <f t="shared" si="31"/>
        <v>2017</v>
      </c>
      <c r="O180" s="2">
        <f t="shared" ref="O180:O185" si="43">MONTH(I180)</f>
        <v>12</v>
      </c>
      <c r="P180" s="2">
        <f t="shared" ref="P180:P185" si="44">YEAR(I180)</f>
        <v>2017</v>
      </c>
      <c r="Q180" s="2">
        <f t="shared" si="42"/>
        <v>5</v>
      </c>
      <c r="R180" s="2" t="str">
        <f t="shared" si="32"/>
        <v>Y</v>
      </c>
      <c r="S180" s="2" t="str">
        <f t="shared" si="33"/>
        <v/>
      </c>
      <c r="T180" s="2" t="str">
        <f t="shared" si="38"/>
        <v/>
      </c>
      <c r="U180" s="2" t="str">
        <f t="shared" si="39"/>
        <v/>
      </c>
      <c r="V180" s="2" t="str">
        <f t="shared" si="34"/>
        <v/>
      </c>
      <c r="W180" s="2" t="str">
        <f t="shared" si="35"/>
        <v/>
      </c>
      <c r="X180" s="2" t="str">
        <f t="shared" si="41"/>
        <v/>
      </c>
    </row>
    <row r="181" spans="1:24" x14ac:dyDescent="0.2">
      <c r="A181" s="2">
        <v>52693</v>
      </c>
      <c r="B181" s="2" t="s">
        <v>95</v>
      </c>
      <c r="C181" s="2" t="s">
        <v>334</v>
      </c>
      <c r="D181" s="2"/>
      <c r="E181" s="2" t="s">
        <v>2</v>
      </c>
      <c r="F181" s="17" t="s">
        <v>189</v>
      </c>
      <c r="G181" s="2" t="s">
        <v>3</v>
      </c>
      <c r="H181" s="17">
        <v>43081</v>
      </c>
      <c r="I181" s="17">
        <v>43091</v>
      </c>
      <c r="J181" s="14">
        <v>43108</v>
      </c>
      <c r="K181" s="2"/>
      <c r="L181" s="2"/>
      <c r="M181" s="2"/>
      <c r="N181" s="2">
        <f t="shared" si="31"/>
        <v>2017</v>
      </c>
      <c r="O181" s="2">
        <f t="shared" si="43"/>
        <v>12</v>
      </c>
      <c r="P181" s="2">
        <f t="shared" si="44"/>
        <v>2017</v>
      </c>
      <c r="Q181" s="2">
        <f t="shared" si="42"/>
        <v>27</v>
      </c>
      <c r="R181" s="2" t="str">
        <f t="shared" si="32"/>
        <v/>
      </c>
      <c r="S181" s="2" t="str">
        <f t="shared" si="33"/>
        <v/>
      </c>
      <c r="T181" s="2" t="str">
        <f t="shared" si="38"/>
        <v/>
      </c>
      <c r="U181" s="2" t="str">
        <f t="shared" si="39"/>
        <v>Y</v>
      </c>
      <c r="V181" s="2" t="str">
        <f t="shared" si="34"/>
        <v/>
      </c>
      <c r="W181" s="2" t="str">
        <f t="shared" si="35"/>
        <v/>
      </c>
      <c r="X181" s="2" t="str">
        <f t="shared" si="41"/>
        <v/>
      </c>
    </row>
    <row r="182" spans="1:24" ht="25.5" x14ac:dyDescent="0.2">
      <c r="A182" s="2">
        <v>52517</v>
      </c>
      <c r="B182" s="2" t="s">
        <v>95</v>
      </c>
      <c r="C182" s="2" t="s">
        <v>335</v>
      </c>
      <c r="D182" s="2"/>
      <c r="E182" s="2" t="s">
        <v>2</v>
      </c>
      <c r="F182" s="17" t="s">
        <v>181</v>
      </c>
      <c r="G182" s="2" t="s">
        <v>3</v>
      </c>
      <c r="H182" s="17">
        <v>43074</v>
      </c>
      <c r="I182" s="17">
        <v>43084</v>
      </c>
      <c r="J182" s="14">
        <v>43108</v>
      </c>
      <c r="K182" s="2"/>
      <c r="L182" s="2"/>
      <c r="M182" s="2"/>
      <c r="N182" s="2">
        <f t="shared" si="31"/>
        <v>2017</v>
      </c>
      <c r="O182" s="2">
        <f t="shared" si="43"/>
        <v>12</v>
      </c>
      <c r="P182" s="2">
        <f t="shared" si="44"/>
        <v>2017</v>
      </c>
      <c r="Q182" s="2">
        <f t="shared" si="42"/>
        <v>34</v>
      </c>
      <c r="R182" s="2" t="str">
        <f t="shared" si="32"/>
        <v/>
      </c>
      <c r="S182" s="2" t="str">
        <f t="shared" si="33"/>
        <v/>
      </c>
      <c r="T182" s="2" t="str">
        <f t="shared" si="38"/>
        <v/>
      </c>
      <c r="U182" s="2" t="str">
        <f t="shared" si="39"/>
        <v/>
      </c>
      <c r="V182" s="2" t="str">
        <f t="shared" si="34"/>
        <v>Y</v>
      </c>
      <c r="W182" s="2" t="str">
        <f t="shared" si="35"/>
        <v/>
      </c>
      <c r="X182" s="2" t="str">
        <f t="shared" si="41"/>
        <v/>
      </c>
    </row>
    <row r="183" spans="1:24" ht="25.5" x14ac:dyDescent="0.2">
      <c r="A183" s="2">
        <v>52251</v>
      </c>
      <c r="B183" s="2" t="s">
        <v>95</v>
      </c>
      <c r="C183" s="2" t="s">
        <v>336</v>
      </c>
      <c r="D183" s="2"/>
      <c r="E183" s="2" t="s">
        <v>2</v>
      </c>
      <c r="F183" s="17" t="s">
        <v>181</v>
      </c>
      <c r="G183" s="2" t="s">
        <v>3</v>
      </c>
      <c r="H183" s="17">
        <v>43061</v>
      </c>
      <c r="I183" s="17">
        <v>43062</v>
      </c>
      <c r="J183" s="14">
        <v>43076</v>
      </c>
      <c r="K183" s="2"/>
      <c r="L183" s="2"/>
      <c r="M183" s="2"/>
      <c r="N183" s="2">
        <f t="shared" si="31"/>
        <v>2017</v>
      </c>
      <c r="O183" s="2">
        <f t="shared" si="43"/>
        <v>11</v>
      </c>
      <c r="P183" s="2">
        <f t="shared" si="44"/>
        <v>2017</v>
      </c>
      <c r="Q183" s="2">
        <f t="shared" si="42"/>
        <v>15</v>
      </c>
      <c r="R183" s="2" t="str">
        <f t="shared" si="32"/>
        <v/>
      </c>
      <c r="S183" s="2" t="str">
        <f t="shared" si="33"/>
        <v/>
      </c>
      <c r="T183" s="2" t="str">
        <f t="shared" si="38"/>
        <v>Y</v>
      </c>
      <c r="U183" s="2" t="str">
        <f t="shared" si="39"/>
        <v/>
      </c>
      <c r="V183" s="2" t="str">
        <f t="shared" si="34"/>
        <v/>
      </c>
      <c r="W183" s="2" t="str">
        <f t="shared" si="35"/>
        <v/>
      </c>
      <c r="X183" s="2" t="str">
        <f t="shared" si="41"/>
        <v/>
      </c>
    </row>
    <row r="184" spans="1:24" x14ac:dyDescent="0.2">
      <c r="A184" s="2">
        <v>51904</v>
      </c>
      <c r="B184" s="2" t="s">
        <v>95</v>
      </c>
      <c r="C184" s="2" t="s">
        <v>337</v>
      </c>
      <c r="D184" s="2"/>
      <c r="E184" s="2" t="s">
        <v>2</v>
      </c>
      <c r="F184" s="17" t="s">
        <v>189</v>
      </c>
      <c r="G184" s="2" t="s">
        <v>3</v>
      </c>
      <c r="H184" s="17">
        <v>43047</v>
      </c>
      <c r="I184" s="17">
        <v>43091</v>
      </c>
      <c r="J184" s="14">
        <v>43108</v>
      </c>
      <c r="K184" s="2"/>
      <c r="L184" s="2"/>
      <c r="M184" s="2"/>
      <c r="N184" s="2">
        <f t="shared" si="31"/>
        <v>2017</v>
      </c>
      <c r="O184" s="2">
        <f t="shared" si="43"/>
        <v>12</v>
      </c>
      <c r="P184" s="2">
        <f t="shared" si="44"/>
        <v>2017</v>
      </c>
      <c r="Q184" s="2">
        <f t="shared" si="42"/>
        <v>61</v>
      </c>
      <c r="R184" s="2" t="str">
        <f t="shared" si="32"/>
        <v/>
      </c>
      <c r="S184" s="2" t="str">
        <f t="shared" si="33"/>
        <v/>
      </c>
      <c r="T184" s="2" t="str">
        <f t="shared" si="38"/>
        <v/>
      </c>
      <c r="U184" s="2" t="str">
        <f t="shared" si="39"/>
        <v/>
      </c>
      <c r="V184" s="2" t="str">
        <f t="shared" si="34"/>
        <v/>
      </c>
      <c r="W184" s="2" t="str">
        <f t="shared" si="35"/>
        <v/>
      </c>
      <c r="X184" s="2" t="str">
        <f t="shared" si="41"/>
        <v>Y</v>
      </c>
    </row>
    <row r="185" spans="1:24" x14ac:dyDescent="0.2">
      <c r="A185" s="2">
        <v>51837</v>
      </c>
      <c r="B185" s="2" t="s">
        <v>95</v>
      </c>
      <c r="C185" s="2" t="s">
        <v>338</v>
      </c>
      <c r="D185" s="2"/>
      <c r="E185" s="2" t="s">
        <v>2</v>
      </c>
      <c r="F185" s="17" t="s">
        <v>181</v>
      </c>
      <c r="G185" s="2" t="s">
        <v>3</v>
      </c>
      <c r="H185" s="17">
        <v>43045</v>
      </c>
      <c r="I185" s="17">
        <v>43046</v>
      </c>
      <c r="J185" s="14">
        <v>43047</v>
      </c>
      <c r="K185" s="2"/>
      <c r="L185" s="2"/>
      <c r="M185" s="2"/>
      <c r="N185" s="2">
        <f t="shared" si="31"/>
        <v>2017</v>
      </c>
      <c r="O185" s="2">
        <f t="shared" si="43"/>
        <v>11</v>
      </c>
      <c r="P185" s="2">
        <f t="shared" si="44"/>
        <v>2017</v>
      </c>
      <c r="Q185" s="2">
        <f t="shared" si="42"/>
        <v>2</v>
      </c>
      <c r="R185" s="2" t="str">
        <f t="shared" si="32"/>
        <v>Y</v>
      </c>
      <c r="S185" s="2" t="str">
        <f t="shared" si="33"/>
        <v/>
      </c>
      <c r="T185" s="2" t="str">
        <f t="shared" si="38"/>
        <v/>
      </c>
      <c r="U185" s="2" t="str">
        <f t="shared" si="39"/>
        <v/>
      </c>
      <c r="V185" s="2" t="str">
        <f t="shared" si="34"/>
        <v/>
      </c>
      <c r="W185" s="2" t="str">
        <f t="shared" si="35"/>
        <v/>
      </c>
      <c r="X185" s="2" t="str">
        <f t="shared" si="41"/>
        <v/>
      </c>
    </row>
    <row r="186" spans="1:24" x14ac:dyDescent="0.2">
      <c r="A186" s="2">
        <v>51820</v>
      </c>
      <c r="B186" s="2" t="s">
        <v>95</v>
      </c>
      <c r="C186" s="2" t="s">
        <v>339</v>
      </c>
      <c r="D186" s="2"/>
      <c r="E186" s="2" t="s">
        <v>7</v>
      </c>
      <c r="F186" s="17" t="s">
        <v>181</v>
      </c>
      <c r="G186" s="2" t="s">
        <v>69</v>
      </c>
      <c r="H186" s="17">
        <v>43045</v>
      </c>
      <c r="I186" s="17"/>
      <c r="J186" s="2"/>
      <c r="K186" s="2"/>
      <c r="L186" s="2"/>
      <c r="M186" s="2"/>
      <c r="N186" s="2">
        <f t="shared" si="31"/>
        <v>2017</v>
      </c>
      <c r="O186" s="2"/>
      <c r="P186" s="2"/>
      <c r="Q186" s="2" t="b">
        <f t="shared" si="42"/>
        <v>0</v>
      </c>
      <c r="R186" s="2" t="str">
        <f t="shared" si="32"/>
        <v/>
      </c>
      <c r="S186" s="2" t="str">
        <f t="shared" si="33"/>
        <v/>
      </c>
      <c r="T186" s="2" t="str">
        <f t="shared" si="38"/>
        <v/>
      </c>
      <c r="U186" s="2" t="str">
        <f t="shared" si="39"/>
        <v/>
      </c>
      <c r="V186" s="2" t="str">
        <f t="shared" si="34"/>
        <v/>
      </c>
      <c r="W186" s="2" t="str">
        <f t="shared" si="35"/>
        <v/>
      </c>
      <c r="X186" s="2" t="str">
        <f t="shared" si="41"/>
        <v/>
      </c>
    </row>
    <row r="187" spans="1:24" x14ac:dyDescent="0.2">
      <c r="A187" s="2">
        <v>51694</v>
      </c>
      <c r="B187" s="2" t="s">
        <v>95</v>
      </c>
      <c r="C187" s="2" t="s">
        <v>340</v>
      </c>
      <c r="D187" s="2"/>
      <c r="E187" s="2" t="s">
        <v>7</v>
      </c>
      <c r="F187" s="17" t="s">
        <v>181</v>
      </c>
      <c r="G187" s="2" t="s">
        <v>69</v>
      </c>
      <c r="H187" s="17">
        <v>43039</v>
      </c>
      <c r="I187" s="17"/>
      <c r="J187" s="2"/>
      <c r="K187" s="2"/>
      <c r="L187" s="2"/>
      <c r="M187" s="2"/>
      <c r="N187" s="2">
        <f t="shared" si="31"/>
        <v>2017</v>
      </c>
      <c r="O187" s="2"/>
      <c r="P187" s="2"/>
      <c r="Q187" s="2" t="b">
        <f t="shared" si="42"/>
        <v>0</v>
      </c>
      <c r="R187" s="2" t="str">
        <f t="shared" si="32"/>
        <v/>
      </c>
      <c r="S187" s="2" t="str">
        <f t="shared" si="33"/>
        <v/>
      </c>
      <c r="T187" s="2" t="str">
        <f t="shared" si="38"/>
        <v/>
      </c>
      <c r="U187" s="2" t="str">
        <f t="shared" si="39"/>
        <v/>
      </c>
      <c r="V187" s="2" t="str">
        <f t="shared" si="34"/>
        <v/>
      </c>
      <c r="W187" s="2" t="str">
        <f t="shared" si="35"/>
        <v/>
      </c>
      <c r="X187" s="2" t="str">
        <f t="shared" si="41"/>
        <v/>
      </c>
    </row>
    <row r="188" spans="1:24" x14ac:dyDescent="0.2">
      <c r="A188" s="2">
        <v>52336</v>
      </c>
      <c r="B188" s="2" t="s">
        <v>95</v>
      </c>
      <c r="C188" s="2" t="s">
        <v>341</v>
      </c>
      <c r="D188" s="2"/>
      <c r="E188" s="2" t="s">
        <v>7</v>
      </c>
      <c r="F188" s="17" t="s">
        <v>181</v>
      </c>
      <c r="G188" s="2" t="s">
        <v>69</v>
      </c>
      <c r="H188" s="17">
        <v>43067</v>
      </c>
      <c r="I188" s="17"/>
      <c r="J188" s="2"/>
      <c r="K188" s="2"/>
      <c r="L188" s="2"/>
      <c r="M188" s="2"/>
      <c r="N188" s="2">
        <f t="shared" si="31"/>
        <v>2017</v>
      </c>
      <c r="O188" s="2"/>
      <c r="P188" s="2"/>
      <c r="Q188" s="2" t="b">
        <f t="shared" si="42"/>
        <v>0</v>
      </c>
      <c r="R188" s="2" t="str">
        <f t="shared" si="32"/>
        <v/>
      </c>
      <c r="S188" s="2" t="str">
        <f t="shared" si="33"/>
        <v/>
      </c>
      <c r="T188" s="2" t="str">
        <f t="shared" si="38"/>
        <v/>
      </c>
      <c r="U188" s="2" t="str">
        <f t="shared" si="39"/>
        <v/>
      </c>
      <c r="V188" s="2" t="str">
        <f t="shared" si="34"/>
        <v/>
      </c>
      <c r="W188" s="2" t="str">
        <f t="shared" si="35"/>
        <v/>
      </c>
      <c r="X188" s="2" t="str">
        <f t="shared" si="41"/>
        <v/>
      </c>
    </row>
    <row r="189" spans="1:24" x14ac:dyDescent="0.2">
      <c r="A189" s="2">
        <v>52202</v>
      </c>
      <c r="B189" s="2" t="s">
        <v>95</v>
      </c>
      <c r="C189" s="2" t="s">
        <v>342</v>
      </c>
      <c r="D189" s="2">
        <v>198570</v>
      </c>
      <c r="E189" s="2" t="s">
        <v>7</v>
      </c>
      <c r="F189" s="17" t="s">
        <v>181</v>
      </c>
      <c r="G189" s="2" t="s">
        <v>69</v>
      </c>
      <c r="H189" s="17">
        <v>43059</v>
      </c>
      <c r="I189" s="17"/>
      <c r="J189" s="2"/>
      <c r="K189" s="2"/>
      <c r="L189" s="2"/>
      <c r="M189" s="2"/>
      <c r="N189" s="2">
        <f t="shared" si="31"/>
        <v>2017</v>
      </c>
      <c r="O189" s="2"/>
      <c r="P189" s="2"/>
      <c r="Q189" s="2" t="b">
        <f t="shared" si="42"/>
        <v>0</v>
      </c>
      <c r="R189" s="2" t="str">
        <f t="shared" si="32"/>
        <v/>
      </c>
      <c r="S189" s="2" t="str">
        <f t="shared" si="33"/>
        <v/>
      </c>
      <c r="T189" s="2" t="str">
        <f t="shared" si="38"/>
        <v/>
      </c>
      <c r="U189" s="2" t="str">
        <f t="shared" si="39"/>
        <v/>
      </c>
      <c r="V189" s="2" t="str">
        <f t="shared" si="34"/>
        <v/>
      </c>
      <c r="W189" s="2" t="str">
        <f t="shared" si="35"/>
        <v/>
      </c>
      <c r="X189" s="2" t="str">
        <f t="shared" si="41"/>
        <v/>
      </c>
    </row>
    <row r="190" spans="1:24" x14ac:dyDescent="0.2">
      <c r="A190" s="2">
        <v>51373</v>
      </c>
      <c r="B190" s="2" t="s">
        <v>95</v>
      </c>
      <c r="C190" s="2" t="s">
        <v>343</v>
      </c>
      <c r="D190" s="2"/>
      <c r="E190" s="2" t="s">
        <v>7</v>
      </c>
      <c r="F190" s="17" t="s">
        <v>181</v>
      </c>
      <c r="G190" s="2" t="s">
        <v>69</v>
      </c>
      <c r="H190" s="17">
        <v>43026</v>
      </c>
      <c r="I190" s="17"/>
      <c r="J190" s="2"/>
      <c r="K190" s="2"/>
      <c r="L190" s="2"/>
      <c r="M190" s="2"/>
      <c r="N190" s="2">
        <f t="shared" si="31"/>
        <v>2017</v>
      </c>
      <c r="O190" s="2"/>
      <c r="P190" s="2"/>
      <c r="Q190" s="2" t="b">
        <f t="shared" si="42"/>
        <v>0</v>
      </c>
      <c r="R190" s="2" t="str">
        <f t="shared" si="32"/>
        <v/>
      </c>
      <c r="S190" s="2" t="str">
        <f t="shared" si="33"/>
        <v/>
      </c>
      <c r="T190" s="2" t="str">
        <f t="shared" si="38"/>
        <v/>
      </c>
      <c r="U190" s="2" t="str">
        <f t="shared" si="39"/>
        <v/>
      </c>
      <c r="V190" s="2" t="str">
        <f t="shared" si="34"/>
        <v/>
      </c>
      <c r="W190" s="2" t="str">
        <f t="shared" si="35"/>
        <v/>
      </c>
      <c r="X190" s="2" t="str">
        <f t="shared" si="41"/>
        <v/>
      </c>
    </row>
    <row r="191" spans="1:24" x14ac:dyDescent="0.2">
      <c r="A191" s="2">
        <v>51362</v>
      </c>
      <c r="B191" s="2" t="s">
        <v>95</v>
      </c>
      <c r="C191" s="2" t="s">
        <v>344</v>
      </c>
      <c r="D191" s="2">
        <v>195150</v>
      </c>
      <c r="E191" s="2" t="s">
        <v>7</v>
      </c>
      <c r="F191" s="17" t="s">
        <v>181</v>
      </c>
      <c r="G191" s="2" t="s">
        <v>69</v>
      </c>
      <c r="H191" s="17">
        <v>43026</v>
      </c>
      <c r="I191" s="17"/>
      <c r="J191" s="2"/>
      <c r="K191" s="2"/>
      <c r="L191" s="2"/>
      <c r="M191" s="2"/>
      <c r="N191" s="2">
        <f t="shared" si="31"/>
        <v>2017</v>
      </c>
      <c r="O191" s="2"/>
      <c r="P191" s="2"/>
      <c r="Q191" s="2" t="b">
        <f t="shared" si="42"/>
        <v>0</v>
      </c>
      <c r="R191" s="2" t="str">
        <f t="shared" si="32"/>
        <v/>
      </c>
      <c r="S191" s="2" t="str">
        <f t="shared" si="33"/>
        <v/>
      </c>
      <c r="T191" s="2" t="str">
        <f t="shared" si="38"/>
        <v/>
      </c>
      <c r="U191" s="2" t="str">
        <f t="shared" si="39"/>
        <v/>
      </c>
      <c r="V191" s="2" t="str">
        <f t="shared" si="34"/>
        <v/>
      </c>
      <c r="W191" s="2" t="str">
        <f t="shared" si="35"/>
        <v/>
      </c>
      <c r="X191" s="2" t="str">
        <f t="shared" si="41"/>
        <v/>
      </c>
    </row>
    <row r="192" spans="1:24" x14ac:dyDescent="0.2">
      <c r="A192" s="2">
        <v>51915</v>
      </c>
      <c r="B192" s="2" t="s">
        <v>95</v>
      </c>
      <c r="C192" s="2" t="s">
        <v>345</v>
      </c>
      <c r="D192" s="2"/>
      <c r="E192" s="2" t="s">
        <v>8</v>
      </c>
      <c r="F192" s="17" t="s">
        <v>181</v>
      </c>
      <c r="G192" s="2" t="s">
        <v>193</v>
      </c>
      <c r="H192" s="17">
        <v>43048</v>
      </c>
      <c r="I192" s="17"/>
      <c r="J192" s="2"/>
      <c r="K192" s="2"/>
      <c r="L192" s="2"/>
      <c r="M192" s="2"/>
      <c r="N192" s="2">
        <f t="shared" si="31"/>
        <v>2017</v>
      </c>
      <c r="O192" s="2"/>
      <c r="P192" s="2"/>
      <c r="Q192" s="2" t="b">
        <f t="shared" si="42"/>
        <v>0</v>
      </c>
      <c r="R192" s="2" t="str">
        <f t="shared" si="32"/>
        <v/>
      </c>
      <c r="S192" s="2" t="str">
        <f t="shared" si="33"/>
        <v/>
      </c>
      <c r="T192" s="2" t="str">
        <f t="shared" si="38"/>
        <v/>
      </c>
      <c r="U192" s="2" t="str">
        <f t="shared" si="39"/>
        <v/>
      </c>
      <c r="V192" s="2" t="str">
        <f t="shared" si="34"/>
        <v/>
      </c>
      <c r="W192" s="2" t="str">
        <f t="shared" si="35"/>
        <v/>
      </c>
      <c r="X192" s="2" t="str">
        <f t="shared" si="41"/>
        <v/>
      </c>
    </row>
    <row r="193" spans="1:24" ht="25.5" x14ac:dyDescent="0.2">
      <c r="A193" s="2">
        <v>51778</v>
      </c>
      <c r="B193" s="2" t="s">
        <v>95</v>
      </c>
      <c r="C193" s="2" t="s">
        <v>346</v>
      </c>
      <c r="D193" s="2">
        <v>195863</v>
      </c>
      <c r="E193" s="2" t="s">
        <v>9</v>
      </c>
      <c r="F193" s="17"/>
      <c r="G193" s="2" t="s">
        <v>3</v>
      </c>
      <c r="H193" s="17">
        <v>43042</v>
      </c>
      <c r="I193" s="17">
        <v>43045</v>
      </c>
      <c r="J193" s="17">
        <v>43045</v>
      </c>
      <c r="K193" s="2"/>
      <c r="L193" s="2"/>
      <c r="M193" s="2"/>
      <c r="N193" s="2">
        <f t="shared" si="31"/>
        <v>2017</v>
      </c>
      <c r="O193" s="2">
        <f>MONTH(I193)</f>
        <v>11</v>
      </c>
      <c r="P193" s="2">
        <f>YEAR(I193)</f>
        <v>2017</v>
      </c>
      <c r="Q193" s="2">
        <f t="shared" si="42"/>
        <v>3</v>
      </c>
      <c r="R193" s="2" t="str">
        <f t="shared" si="32"/>
        <v>Y</v>
      </c>
      <c r="S193" s="2" t="str">
        <f t="shared" si="33"/>
        <v/>
      </c>
      <c r="T193" s="2" t="str">
        <f t="shared" si="38"/>
        <v/>
      </c>
      <c r="U193" s="2" t="str">
        <f t="shared" si="39"/>
        <v/>
      </c>
      <c r="V193" s="2" t="str">
        <f t="shared" si="34"/>
        <v/>
      </c>
      <c r="W193" s="2" t="str">
        <f t="shared" si="35"/>
        <v/>
      </c>
      <c r="X193" s="2" t="str">
        <f t="shared" si="41"/>
        <v/>
      </c>
    </row>
    <row r="194" spans="1:24" ht="25.5" x14ac:dyDescent="0.2">
      <c r="A194" s="2">
        <v>51246</v>
      </c>
      <c r="B194" s="2" t="s">
        <v>95</v>
      </c>
      <c r="C194" s="2" t="s">
        <v>347</v>
      </c>
      <c r="D194" s="2"/>
      <c r="E194" s="2" t="s">
        <v>9</v>
      </c>
      <c r="F194" s="17"/>
      <c r="G194" s="2" t="s">
        <v>192</v>
      </c>
      <c r="H194" s="17">
        <v>43020</v>
      </c>
      <c r="I194" s="17"/>
      <c r="J194" s="2"/>
      <c r="K194" s="2"/>
      <c r="L194" s="2"/>
      <c r="M194" s="2"/>
      <c r="N194" s="2">
        <f t="shared" ref="N194:N209" si="45">YEAR(H194)</f>
        <v>2017</v>
      </c>
      <c r="O194" s="2"/>
      <c r="P194" s="2"/>
      <c r="Q194" s="2" t="b">
        <f t="shared" si="42"/>
        <v>0</v>
      </c>
      <c r="R194" s="2" t="str">
        <f t="shared" ref="R194:R225" si="46">IF(ISNUMBER($Q194),IF($Q194&lt;=5, "Y", ""),"")</f>
        <v/>
      </c>
      <c r="S194" s="2" t="str">
        <f t="shared" ref="S194:S225" si="47">IF(ISNUMBER($Q194),IF(AND($Q194&gt;5, $Q194&lt;=10), "Y", ""),"")</f>
        <v/>
      </c>
      <c r="T194" s="2" t="str">
        <f t="shared" si="38"/>
        <v/>
      </c>
      <c r="U194" s="2" t="str">
        <f t="shared" si="39"/>
        <v/>
      </c>
      <c r="V194" s="2" t="str">
        <f t="shared" ref="V194:V225" si="48">IF(ISNUMBER($Q194),IF(AND($Q194&gt;30, $Q194&lt;=45), "Y", ""),"")</f>
        <v/>
      </c>
      <c r="W194" s="2" t="str">
        <f t="shared" ref="W194:W225" si="49">IF(ISNUMBER($Q194),IF(AND($Q194&gt;45, $Q194&lt;=60), "Y", ""),"")</f>
        <v/>
      </c>
      <c r="X194" s="2" t="str">
        <f t="shared" si="41"/>
        <v/>
      </c>
    </row>
    <row r="195" spans="1:24" x14ac:dyDescent="0.2">
      <c r="A195" s="2">
        <v>50484</v>
      </c>
      <c r="B195" s="2" t="s">
        <v>95</v>
      </c>
      <c r="C195" s="2" t="s">
        <v>348</v>
      </c>
      <c r="D195" s="2"/>
      <c r="E195" s="2" t="s">
        <v>9</v>
      </c>
      <c r="F195" s="17"/>
      <c r="G195" s="2" t="s">
        <v>3</v>
      </c>
      <c r="H195" s="17">
        <v>42997</v>
      </c>
      <c r="I195" s="17">
        <v>43185</v>
      </c>
      <c r="J195" s="14">
        <v>43187</v>
      </c>
      <c r="K195" s="2"/>
      <c r="L195" s="2"/>
      <c r="M195" s="2"/>
      <c r="N195" s="2">
        <f t="shared" si="45"/>
        <v>2017</v>
      </c>
      <c r="O195" s="2"/>
      <c r="P195" s="2"/>
      <c r="Q195" s="2">
        <f t="shared" si="42"/>
        <v>190</v>
      </c>
      <c r="R195" s="2" t="str">
        <f t="shared" si="46"/>
        <v/>
      </c>
      <c r="S195" s="2" t="str">
        <f t="shared" si="47"/>
        <v/>
      </c>
      <c r="T195" s="2" t="str">
        <f t="shared" ref="T195:T225" si="50">IF(ISNUMBER($Q195),IF(AND($Q195&gt;10, $Q195&lt;=20), "Y", ""),"")</f>
        <v/>
      </c>
      <c r="U195" s="2" t="str">
        <f t="shared" ref="U195:U225" si="51">IF(ISNUMBER($Q195),IF(AND($Q195&gt;20, $Q195&lt;=30), "Y", ""),"")</f>
        <v/>
      </c>
      <c r="V195" s="2" t="str">
        <f t="shared" si="48"/>
        <v/>
      </c>
      <c r="W195" s="2" t="str">
        <f t="shared" si="49"/>
        <v/>
      </c>
      <c r="X195" s="2" t="str">
        <f t="shared" si="41"/>
        <v>Y</v>
      </c>
    </row>
    <row r="196" spans="1:24" x14ac:dyDescent="0.2">
      <c r="A196" s="2">
        <v>52770</v>
      </c>
      <c r="B196" s="2" t="s">
        <v>95</v>
      </c>
      <c r="C196" s="2" t="s">
        <v>349</v>
      </c>
      <c r="D196" s="2"/>
      <c r="E196" s="2" t="s">
        <v>7</v>
      </c>
      <c r="F196" s="17" t="s">
        <v>181</v>
      </c>
      <c r="G196" s="2" t="s">
        <v>193</v>
      </c>
      <c r="H196" s="17">
        <v>43082</v>
      </c>
      <c r="I196" s="17"/>
      <c r="J196" s="2"/>
      <c r="K196" s="2"/>
      <c r="L196" s="2"/>
      <c r="M196" s="2"/>
      <c r="N196" s="2">
        <f t="shared" si="45"/>
        <v>2017</v>
      </c>
      <c r="O196" s="2"/>
      <c r="P196" s="2"/>
      <c r="Q196" s="2" t="b">
        <f t="shared" si="42"/>
        <v>0</v>
      </c>
      <c r="R196" s="2" t="str">
        <f t="shared" si="46"/>
        <v/>
      </c>
      <c r="S196" s="2" t="str">
        <f t="shared" si="47"/>
        <v/>
      </c>
      <c r="T196" s="2" t="str">
        <f t="shared" si="50"/>
        <v/>
      </c>
      <c r="U196" s="2" t="str">
        <f t="shared" si="51"/>
        <v/>
      </c>
      <c r="V196" s="2" t="str">
        <f t="shared" si="48"/>
        <v/>
      </c>
      <c r="W196" s="2" t="str">
        <f t="shared" si="49"/>
        <v/>
      </c>
      <c r="X196" s="2" t="str">
        <f t="shared" si="41"/>
        <v/>
      </c>
    </row>
    <row r="197" spans="1:24" ht="25.5" x14ac:dyDescent="0.2">
      <c r="A197" s="2">
        <v>49868</v>
      </c>
      <c r="B197" s="2" t="s">
        <v>95</v>
      </c>
      <c r="C197" s="2" t="s">
        <v>350</v>
      </c>
      <c r="D197" s="2"/>
      <c r="E197" s="2" t="s">
        <v>7</v>
      </c>
      <c r="F197" s="17" t="s">
        <v>181</v>
      </c>
      <c r="G197" s="2" t="s">
        <v>193</v>
      </c>
      <c r="H197" s="17">
        <v>42975</v>
      </c>
      <c r="I197" s="17"/>
      <c r="J197" s="2"/>
      <c r="K197" s="2"/>
      <c r="L197" s="2"/>
      <c r="M197" s="2"/>
      <c r="N197" s="2">
        <f t="shared" si="45"/>
        <v>2017</v>
      </c>
      <c r="O197" s="2"/>
      <c r="P197" s="2"/>
      <c r="Q197" s="2" t="b">
        <f t="shared" si="42"/>
        <v>0</v>
      </c>
      <c r="R197" s="2" t="str">
        <f t="shared" si="46"/>
        <v/>
      </c>
      <c r="S197" s="2" t="str">
        <f t="shared" si="47"/>
        <v/>
      </c>
      <c r="T197" s="2" t="str">
        <f t="shared" si="50"/>
        <v/>
      </c>
      <c r="U197" s="2" t="str">
        <f t="shared" si="51"/>
        <v/>
      </c>
      <c r="V197" s="2" t="str">
        <f t="shared" si="48"/>
        <v/>
      </c>
      <c r="W197" s="2" t="str">
        <f t="shared" si="49"/>
        <v/>
      </c>
      <c r="X197" s="2" t="str">
        <f t="shared" si="41"/>
        <v/>
      </c>
    </row>
    <row r="198" spans="1:24" x14ac:dyDescent="0.2">
      <c r="A198" s="2">
        <v>52572</v>
      </c>
      <c r="B198" s="2" t="s">
        <v>95</v>
      </c>
      <c r="C198" s="2" t="s">
        <v>352</v>
      </c>
      <c r="D198" s="2"/>
      <c r="E198" s="2" t="s">
        <v>9</v>
      </c>
      <c r="F198" s="17"/>
      <c r="G198" s="2" t="s">
        <v>3</v>
      </c>
      <c r="H198" s="17">
        <v>43076</v>
      </c>
      <c r="I198" s="17">
        <v>43091</v>
      </c>
      <c r="J198" s="14">
        <v>43108</v>
      </c>
      <c r="K198" s="2"/>
      <c r="L198" s="2"/>
      <c r="M198" s="2"/>
      <c r="N198" s="2">
        <f t="shared" si="45"/>
        <v>2017</v>
      </c>
      <c r="O198" s="2">
        <f>MONTH(I198)</f>
        <v>12</v>
      </c>
      <c r="P198" s="2">
        <f>YEAR(I198)</f>
        <v>2017</v>
      </c>
      <c r="Q198" s="2">
        <f t="shared" si="42"/>
        <v>32</v>
      </c>
      <c r="R198" s="2" t="str">
        <f t="shared" si="46"/>
        <v/>
      </c>
      <c r="S198" s="2" t="str">
        <f t="shared" si="47"/>
        <v/>
      </c>
      <c r="T198" s="2" t="str">
        <f t="shared" si="50"/>
        <v/>
      </c>
      <c r="U198" s="2" t="str">
        <f t="shared" si="51"/>
        <v/>
      </c>
      <c r="V198" s="2" t="str">
        <f t="shared" si="48"/>
        <v>Y</v>
      </c>
      <c r="W198" s="2" t="str">
        <f t="shared" si="49"/>
        <v/>
      </c>
      <c r="X198" s="2" t="str">
        <f t="shared" si="41"/>
        <v/>
      </c>
    </row>
    <row r="199" spans="1:24" x14ac:dyDescent="0.2">
      <c r="A199" s="2">
        <v>53859</v>
      </c>
      <c r="B199" s="2" t="s">
        <v>95</v>
      </c>
      <c r="C199" s="13" t="s">
        <v>357</v>
      </c>
      <c r="D199" s="2">
        <v>201261</v>
      </c>
      <c r="E199" s="2" t="s">
        <v>2</v>
      </c>
      <c r="F199" s="17" t="s">
        <v>181</v>
      </c>
      <c r="G199" s="2" t="s">
        <v>3</v>
      </c>
      <c r="H199" s="17">
        <v>43125</v>
      </c>
      <c r="I199" s="17">
        <v>43133</v>
      </c>
      <c r="J199" s="35">
        <v>43133</v>
      </c>
      <c r="K199" s="2"/>
      <c r="L199" s="2"/>
      <c r="M199" s="2"/>
      <c r="N199" s="2">
        <f t="shared" si="45"/>
        <v>2018</v>
      </c>
      <c r="O199" s="2">
        <f t="shared" ref="O199:O209" si="52">MONTH(I199)</f>
        <v>2</v>
      </c>
      <c r="P199" s="2">
        <f t="shared" ref="P199:P209" si="53">YEAR(I199)</f>
        <v>2018</v>
      </c>
      <c r="Q199" s="2">
        <f t="shared" ref="Q199:Q209" si="54">IF(G199="Closed",IF(NOT(ISBLANK(J199)),J199-H199,I199+4-H199))</f>
        <v>8</v>
      </c>
      <c r="R199" s="2" t="str">
        <f t="shared" si="46"/>
        <v/>
      </c>
      <c r="S199" s="2" t="str">
        <f t="shared" si="47"/>
        <v>Y</v>
      </c>
      <c r="T199" s="2" t="str">
        <f t="shared" si="50"/>
        <v/>
      </c>
      <c r="U199" s="2" t="str">
        <f t="shared" si="51"/>
        <v/>
      </c>
      <c r="V199" s="2" t="str">
        <f t="shared" si="48"/>
        <v/>
      </c>
      <c r="W199" s="2" t="str">
        <f t="shared" si="49"/>
        <v/>
      </c>
      <c r="X199" s="2" t="str">
        <f t="shared" si="41"/>
        <v/>
      </c>
    </row>
    <row r="200" spans="1:24" ht="25.5" x14ac:dyDescent="0.2">
      <c r="A200" s="2">
        <v>43827</v>
      </c>
      <c r="B200" s="2" t="s">
        <v>95</v>
      </c>
      <c r="C200" s="1" t="s">
        <v>358</v>
      </c>
      <c r="D200" s="2"/>
      <c r="E200" s="2" t="s">
        <v>2</v>
      </c>
      <c r="F200" s="17" t="s">
        <v>181</v>
      </c>
      <c r="G200" s="2" t="s">
        <v>3</v>
      </c>
      <c r="H200" s="17">
        <v>42656</v>
      </c>
      <c r="I200" s="17">
        <v>43105</v>
      </c>
      <c r="J200" s="35">
        <v>43164</v>
      </c>
      <c r="K200" s="2"/>
      <c r="L200" s="14" t="s">
        <v>391</v>
      </c>
      <c r="M200" s="14"/>
      <c r="N200" s="2">
        <f t="shared" si="45"/>
        <v>2016</v>
      </c>
      <c r="O200" s="2">
        <f t="shared" si="52"/>
        <v>1</v>
      </c>
      <c r="P200" s="2">
        <f t="shared" si="53"/>
        <v>2018</v>
      </c>
      <c r="Q200" s="2">
        <f t="shared" si="54"/>
        <v>508</v>
      </c>
      <c r="R200" s="2" t="str">
        <f t="shared" si="46"/>
        <v/>
      </c>
      <c r="S200" s="2" t="str">
        <f t="shared" si="47"/>
        <v/>
      </c>
      <c r="T200" s="2" t="str">
        <f t="shared" si="50"/>
        <v/>
      </c>
      <c r="U200" s="2" t="str">
        <f t="shared" si="51"/>
        <v/>
      </c>
      <c r="V200" s="2" t="str">
        <f t="shared" si="48"/>
        <v/>
      </c>
      <c r="W200" s="2" t="str">
        <f t="shared" si="49"/>
        <v/>
      </c>
      <c r="X200" s="2" t="str">
        <f t="shared" si="41"/>
        <v>Y</v>
      </c>
    </row>
    <row r="201" spans="1:24" x14ac:dyDescent="0.2">
      <c r="A201" s="2">
        <v>54909</v>
      </c>
      <c r="B201" s="2" t="s">
        <v>95</v>
      </c>
      <c r="C201" s="1" t="s">
        <v>363</v>
      </c>
      <c r="D201" s="2"/>
      <c r="E201" s="2" t="s">
        <v>2</v>
      </c>
      <c r="F201" s="17" t="s">
        <v>189</v>
      </c>
      <c r="G201" s="2" t="s">
        <v>3</v>
      </c>
      <c r="H201" s="17">
        <v>43165</v>
      </c>
      <c r="I201" s="17">
        <v>43166</v>
      </c>
      <c r="J201" s="35">
        <v>43167</v>
      </c>
      <c r="K201" s="2"/>
      <c r="L201" s="2"/>
      <c r="M201" s="2"/>
      <c r="N201" s="2">
        <f t="shared" si="45"/>
        <v>2018</v>
      </c>
      <c r="O201" s="2">
        <f t="shared" si="52"/>
        <v>3</v>
      </c>
      <c r="P201" s="2">
        <f t="shared" si="53"/>
        <v>2018</v>
      </c>
      <c r="Q201" s="2">
        <f t="shared" si="54"/>
        <v>2</v>
      </c>
      <c r="R201" s="2" t="str">
        <f t="shared" si="46"/>
        <v>Y</v>
      </c>
      <c r="S201" s="2" t="str">
        <f t="shared" si="47"/>
        <v/>
      </c>
      <c r="T201" s="2" t="str">
        <f t="shared" si="50"/>
        <v/>
      </c>
      <c r="U201" s="2" t="str">
        <f t="shared" si="51"/>
        <v/>
      </c>
      <c r="V201" s="2" t="str">
        <f t="shared" si="48"/>
        <v/>
      </c>
      <c r="W201" s="2" t="str">
        <f t="shared" si="49"/>
        <v/>
      </c>
      <c r="X201" s="2" t="str">
        <f t="shared" si="41"/>
        <v/>
      </c>
    </row>
    <row r="202" spans="1:24" x14ac:dyDescent="0.2">
      <c r="A202" s="2">
        <v>54910</v>
      </c>
      <c r="B202" s="2" t="s">
        <v>95</v>
      </c>
      <c r="C202" s="2" t="s">
        <v>359</v>
      </c>
      <c r="D202" s="2"/>
      <c r="E202" s="2" t="s">
        <v>2</v>
      </c>
      <c r="F202" s="17" t="s">
        <v>189</v>
      </c>
      <c r="G202" s="2" t="s">
        <v>3</v>
      </c>
      <c r="H202" s="17">
        <v>43165</v>
      </c>
      <c r="I202" s="17">
        <v>43166</v>
      </c>
      <c r="J202" s="35">
        <v>43167</v>
      </c>
      <c r="K202" s="2"/>
      <c r="L202" s="2"/>
      <c r="M202" s="2"/>
      <c r="N202" s="2">
        <f t="shared" si="45"/>
        <v>2018</v>
      </c>
      <c r="O202" s="2">
        <f t="shared" si="52"/>
        <v>3</v>
      </c>
      <c r="P202" s="2">
        <f t="shared" si="53"/>
        <v>2018</v>
      </c>
      <c r="Q202" s="2">
        <f t="shared" si="54"/>
        <v>2</v>
      </c>
      <c r="R202" s="2" t="str">
        <f t="shared" si="46"/>
        <v>Y</v>
      </c>
      <c r="S202" s="2" t="str">
        <f t="shared" si="47"/>
        <v/>
      </c>
      <c r="T202" s="2" t="str">
        <f t="shared" si="50"/>
        <v/>
      </c>
      <c r="U202" s="2" t="str">
        <f t="shared" si="51"/>
        <v/>
      </c>
      <c r="V202" s="2" t="str">
        <f t="shared" si="48"/>
        <v/>
      </c>
      <c r="W202" s="2" t="str">
        <f t="shared" si="49"/>
        <v/>
      </c>
      <c r="X202" s="2" t="str">
        <f t="shared" si="41"/>
        <v/>
      </c>
    </row>
    <row r="203" spans="1:24" x14ac:dyDescent="0.2">
      <c r="A203" s="2">
        <v>54908</v>
      </c>
      <c r="B203" s="2" t="s">
        <v>95</v>
      </c>
      <c r="C203" s="2" t="s">
        <v>360</v>
      </c>
      <c r="D203" s="2"/>
      <c r="E203" s="2" t="s">
        <v>2</v>
      </c>
      <c r="F203" s="17" t="s">
        <v>189</v>
      </c>
      <c r="G203" s="2" t="s">
        <v>3</v>
      </c>
      <c r="H203" s="17">
        <v>43165</v>
      </c>
      <c r="I203" s="17">
        <v>43166</v>
      </c>
      <c r="J203" s="35">
        <v>43167</v>
      </c>
      <c r="K203" s="2"/>
      <c r="L203" s="2"/>
      <c r="M203" s="2"/>
      <c r="N203" s="2">
        <f t="shared" si="45"/>
        <v>2018</v>
      </c>
      <c r="O203" s="2">
        <f t="shared" si="52"/>
        <v>3</v>
      </c>
      <c r="P203" s="2">
        <f t="shared" si="53"/>
        <v>2018</v>
      </c>
      <c r="Q203" s="2">
        <f t="shared" si="54"/>
        <v>2</v>
      </c>
      <c r="R203" s="2" t="str">
        <f t="shared" si="46"/>
        <v>Y</v>
      </c>
      <c r="S203" s="2" t="str">
        <f t="shared" si="47"/>
        <v/>
      </c>
      <c r="T203" s="2" t="str">
        <f t="shared" si="50"/>
        <v/>
      </c>
      <c r="U203" s="2" t="str">
        <f t="shared" si="51"/>
        <v/>
      </c>
      <c r="V203" s="2" t="str">
        <f t="shared" si="48"/>
        <v/>
      </c>
      <c r="W203" s="2" t="str">
        <f t="shared" si="49"/>
        <v/>
      </c>
      <c r="X203" s="2" t="str">
        <f t="shared" si="41"/>
        <v/>
      </c>
    </row>
    <row r="204" spans="1:24" x14ac:dyDescent="0.2">
      <c r="A204" s="2">
        <v>54914</v>
      </c>
      <c r="B204" s="2" t="s">
        <v>95</v>
      </c>
      <c r="C204" s="2" t="s">
        <v>361</v>
      </c>
      <c r="D204" s="2"/>
      <c r="E204" s="2" t="s">
        <v>7</v>
      </c>
      <c r="F204" s="17" t="s">
        <v>189</v>
      </c>
      <c r="G204" s="2" t="s">
        <v>3</v>
      </c>
      <c r="H204" s="17">
        <v>43165</v>
      </c>
      <c r="I204" s="17">
        <v>43166</v>
      </c>
      <c r="J204" s="35">
        <v>43167</v>
      </c>
      <c r="K204" s="2"/>
      <c r="L204" s="2"/>
      <c r="M204" s="2"/>
      <c r="N204" s="2">
        <f t="shared" si="45"/>
        <v>2018</v>
      </c>
      <c r="O204" s="2">
        <f t="shared" si="52"/>
        <v>3</v>
      </c>
      <c r="P204" s="2">
        <f t="shared" si="53"/>
        <v>2018</v>
      </c>
      <c r="Q204" s="2">
        <f t="shared" si="54"/>
        <v>2</v>
      </c>
      <c r="R204" s="2" t="str">
        <f t="shared" si="46"/>
        <v>Y</v>
      </c>
      <c r="S204" s="2" t="str">
        <f t="shared" si="47"/>
        <v/>
      </c>
      <c r="T204" s="2" t="str">
        <f t="shared" si="50"/>
        <v/>
      </c>
      <c r="U204" s="2" t="str">
        <f t="shared" si="51"/>
        <v/>
      </c>
      <c r="V204" s="2" t="str">
        <f t="shared" si="48"/>
        <v/>
      </c>
      <c r="W204" s="2" t="str">
        <f t="shared" si="49"/>
        <v/>
      </c>
      <c r="X204" s="2" t="str">
        <f t="shared" si="41"/>
        <v/>
      </c>
    </row>
    <row r="205" spans="1:24" x14ac:dyDescent="0.2">
      <c r="A205" s="2">
        <v>54915</v>
      </c>
      <c r="B205" s="2" t="s">
        <v>95</v>
      </c>
      <c r="C205" s="2" t="s">
        <v>362</v>
      </c>
      <c r="D205" s="2"/>
      <c r="E205" s="2" t="s">
        <v>7</v>
      </c>
      <c r="F205" s="17" t="s">
        <v>189</v>
      </c>
      <c r="G205" s="2" t="s">
        <v>3</v>
      </c>
      <c r="H205" s="17">
        <v>43165</v>
      </c>
      <c r="I205" s="17">
        <v>43166</v>
      </c>
      <c r="J205" s="35">
        <v>43167</v>
      </c>
      <c r="K205" s="2"/>
      <c r="L205" s="2"/>
      <c r="M205" s="2"/>
      <c r="N205" s="2">
        <f t="shared" si="45"/>
        <v>2018</v>
      </c>
      <c r="O205" s="2">
        <f t="shared" si="52"/>
        <v>3</v>
      </c>
      <c r="P205" s="2">
        <f t="shared" si="53"/>
        <v>2018</v>
      </c>
      <c r="Q205" s="2">
        <f t="shared" si="54"/>
        <v>2</v>
      </c>
      <c r="R205" s="2" t="str">
        <f t="shared" si="46"/>
        <v>Y</v>
      </c>
      <c r="S205" s="2" t="str">
        <f t="shared" si="47"/>
        <v/>
      </c>
      <c r="T205" s="2" t="str">
        <f t="shared" si="50"/>
        <v/>
      </c>
      <c r="U205" s="2" t="str">
        <f t="shared" si="51"/>
        <v/>
      </c>
      <c r="V205" s="2" t="str">
        <f t="shared" si="48"/>
        <v/>
      </c>
      <c r="W205" s="2" t="str">
        <f t="shared" si="49"/>
        <v/>
      </c>
      <c r="X205" s="2" t="str">
        <f t="shared" si="41"/>
        <v/>
      </c>
    </row>
    <row r="206" spans="1:24" x14ac:dyDescent="0.2">
      <c r="A206" s="2">
        <v>54786</v>
      </c>
      <c r="B206" s="2" t="s">
        <v>95</v>
      </c>
      <c r="C206" s="2" t="s">
        <v>364</v>
      </c>
      <c r="D206" s="2">
        <v>202224</v>
      </c>
      <c r="E206" s="2" t="s">
        <v>8</v>
      </c>
      <c r="F206" s="17" t="s">
        <v>189</v>
      </c>
      <c r="G206" s="2" t="s">
        <v>3</v>
      </c>
      <c r="H206" s="17">
        <v>43160</v>
      </c>
      <c r="I206" s="17">
        <v>43166</v>
      </c>
      <c r="J206" s="35">
        <v>43167</v>
      </c>
      <c r="K206" s="2"/>
      <c r="L206" s="2"/>
      <c r="M206" s="2"/>
      <c r="N206" s="2">
        <f t="shared" si="45"/>
        <v>2018</v>
      </c>
      <c r="O206" s="2">
        <f t="shared" si="52"/>
        <v>3</v>
      </c>
      <c r="P206" s="2">
        <f t="shared" si="53"/>
        <v>2018</v>
      </c>
      <c r="Q206" s="2">
        <f t="shared" si="54"/>
        <v>7</v>
      </c>
      <c r="R206" s="2" t="str">
        <f t="shared" si="46"/>
        <v/>
      </c>
      <c r="S206" s="2" t="str">
        <f t="shared" si="47"/>
        <v>Y</v>
      </c>
      <c r="T206" s="2" t="str">
        <f t="shared" si="50"/>
        <v/>
      </c>
      <c r="U206" s="2" t="str">
        <f t="shared" si="51"/>
        <v/>
      </c>
      <c r="V206" s="2" t="str">
        <f t="shared" si="48"/>
        <v/>
      </c>
      <c r="W206" s="2" t="str">
        <f t="shared" si="49"/>
        <v/>
      </c>
      <c r="X206" s="2" t="str">
        <f t="shared" si="41"/>
        <v/>
      </c>
    </row>
    <row r="207" spans="1:24" x14ac:dyDescent="0.2">
      <c r="A207" s="2">
        <v>46026</v>
      </c>
      <c r="B207" s="2" t="s">
        <v>95</v>
      </c>
      <c r="C207" s="1" t="s">
        <v>354</v>
      </c>
      <c r="D207" s="2"/>
      <c r="E207" s="2" t="s">
        <v>2</v>
      </c>
      <c r="F207" s="17" t="s">
        <v>181</v>
      </c>
      <c r="G207" s="2" t="s">
        <v>3</v>
      </c>
      <c r="H207" s="17">
        <v>42804</v>
      </c>
      <c r="I207" s="17">
        <v>43167</v>
      </c>
      <c r="J207" s="14">
        <v>43168</v>
      </c>
      <c r="K207" s="2"/>
      <c r="L207" s="2"/>
      <c r="M207" s="2"/>
      <c r="N207" s="2">
        <f t="shared" si="45"/>
        <v>2017</v>
      </c>
      <c r="O207" s="2">
        <f t="shared" si="52"/>
        <v>3</v>
      </c>
      <c r="P207" s="2">
        <f t="shared" si="53"/>
        <v>2018</v>
      </c>
      <c r="Q207" s="2">
        <f t="shared" si="54"/>
        <v>364</v>
      </c>
      <c r="R207" s="2" t="str">
        <f t="shared" si="46"/>
        <v/>
      </c>
      <c r="S207" s="2" t="str">
        <f t="shared" si="47"/>
        <v/>
      </c>
      <c r="T207" s="2" t="str">
        <f t="shared" si="50"/>
        <v/>
      </c>
      <c r="U207" s="2" t="str">
        <f t="shared" si="51"/>
        <v/>
      </c>
      <c r="V207" s="2" t="str">
        <f t="shared" si="48"/>
        <v/>
      </c>
      <c r="W207" s="2" t="str">
        <f t="shared" si="49"/>
        <v/>
      </c>
      <c r="X207" s="2" t="str">
        <f t="shared" si="41"/>
        <v>Y</v>
      </c>
    </row>
    <row r="208" spans="1:24" ht="25.5" x14ac:dyDescent="0.2">
      <c r="A208" s="2">
        <v>46070</v>
      </c>
      <c r="B208" s="2" t="s">
        <v>95</v>
      </c>
      <c r="C208" s="2" t="s">
        <v>365</v>
      </c>
      <c r="D208" s="2"/>
      <c r="E208" s="2" t="s">
        <v>2</v>
      </c>
      <c r="F208" s="17" t="s">
        <v>181</v>
      </c>
      <c r="G208" s="2" t="s">
        <v>3</v>
      </c>
      <c r="H208" s="17">
        <v>42807</v>
      </c>
      <c r="I208" s="17">
        <v>43168</v>
      </c>
      <c r="J208" s="14">
        <v>43168</v>
      </c>
      <c r="K208" s="2"/>
      <c r="L208" s="2"/>
      <c r="M208" s="2" t="s">
        <v>394</v>
      </c>
      <c r="N208" s="2">
        <f t="shared" si="45"/>
        <v>2017</v>
      </c>
      <c r="O208" s="2">
        <f t="shared" si="52"/>
        <v>3</v>
      </c>
      <c r="P208" s="2">
        <f t="shared" si="53"/>
        <v>2018</v>
      </c>
      <c r="Q208" s="2">
        <f t="shared" si="54"/>
        <v>361</v>
      </c>
      <c r="R208" s="2" t="str">
        <f t="shared" si="46"/>
        <v/>
      </c>
      <c r="S208" s="2" t="str">
        <f t="shared" si="47"/>
        <v/>
      </c>
      <c r="T208" s="2" t="str">
        <f t="shared" si="50"/>
        <v/>
      </c>
      <c r="U208" s="2" t="str">
        <f t="shared" si="51"/>
        <v/>
      </c>
      <c r="V208" s="2" t="str">
        <f t="shared" si="48"/>
        <v/>
      </c>
      <c r="W208" s="2" t="str">
        <f t="shared" si="49"/>
        <v/>
      </c>
      <c r="X208" s="2" t="str">
        <f t="shared" si="41"/>
        <v>Y</v>
      </c>
    </row>
    <row r="209" spans="1:24" x14ac:dyDescent="0.2">
      <c r="A209" s="2">
        <v>54503</v>
      </c>
      <c r="B209" s="2" t="s">
        <v>95</v>
      </c>
      <c r="C209" s="2" t="s">
        <v>369</v>
      </c>
      <c r="D209" s="2">
        <v>201611</v>
      </c>
      <c r="E209" s="2" t="s">
        <v>2</v>
      </c>
      <c r="F209" s="17" t="s">
        <v>189</v>
      </c>
      <c r="G209" s="2" t="s">
        <v>3</v>
      </c>
      <c r="H209" s="17">
        <v>43150</v>
      </c>
      <c r="I209" s="17">
        <v>43165</v>
      </c>
      <c r="J209" s="14">
        <v>43165</v>
      </c>
      <c r="K209" s="2"/>
      <c r="L209" s="2"/>
      <c r="M209" s="2"/>
      <c r="N209" s="2">
        <f t="shared" si="45"/>
        <v>2018</v>
      </c>
      <c r="O209" s="2">
        <f t="shared" si="52"/>
        <v>3</v>
      </c>
      <c r="P209" s="2">
        <f t="shared" si="53"/>
        <v>2018</v>
      </c>
      <c r="Q209" s="2">
        <f t="shared" si="54"/>
        <v>15</v>
      </c>
      <c r="R209" s="2" t="str">
        <f t="shared" si="46"/>
        <v/>
      </c>
      <c r="S209" s="2" t="str">
        <f t="shared" si="47"/>
        <v/>
      </c>
      <c r="T209" s="2" t="str">
        <f t="shared" si="50"/>
        <v>Y</v>
      </c>
      <c r="U209" s="2" t="str">
        <f t="shared" si="51"/>
        <v/>
      </c>
      <c r="V209" s="2" t="str">
        <f t="shared" si="48"/>
        <v/>
      </c>
      <c r="W209" s="2" t="str">
        <f t="shared" si="49"/>
        <v/>
      </c>
      <c r="X209" s="2" t="str">
        <f t="shared" si="41"/>
        <v/>
      </c>
    </row>
    <row r="210" spans="1:24" x14ac:dyDescent="0.2">
      <c r="A210" s="2">
        <v>55138</v>
      </c>
      <c r="B210" s="2" t="s">
        <v>95</v>
      </c>
      <c r="C210" s="2" t="s">
        <v>368</v>
      </c>
      <c r="D210" s="2"/>
      <c r="E210" s="2" t="s">
        <v>2</v>
      </c>
      <c r="F210" s="17" t="s">
        <v>181</v>
      </c>
      <c r="G210" s="2" t="s">
        <v>3</v>
      </c>
      <c r="H210" s="17">
        <v>43174</v>
      </c>
      <c r="I210" s="17">
        <v>43179</v>
      </c>
      <c r="J210" s="14">
        <v>43187</v>
      </c>
      <c r="K210" s="2"/>
      <c r="L210" s="2"/>
      <c r="M210" s="2"/>
      <c r="N210" s="2">
        <f t="shared" ref="N210:N225" si="55">YEAR(H210)</f>
        <v>2018</v>
      </c>
      <c r="O210" s="2">
        <f>MONTH(I210)</f>
        <v>3</v>
      </c>
      <c r="P210" s="2">
        <f>YEAR(I210)</f>
        <v>2018</v>
      </c>
      <c r="Q210" s="2">
        <f t="shared" ref="Q210:Q225" si="56">IF(G210="Closed",IF(NOT(ISBLANK(J210)),J210-H210,I210+4-H210))</f>
        <v>13</v>
      </c>
      <c r="R210" s="2" t="str">
        <f t="shared" si="46"/>
        <v/>
      </c>
      <c r="S210" s="2" t="str">
        <f t="shared" si="47"/>
        <v/>
      </c>
      <c r="T210" s="2" t="str">
        <f t="shared" si="50"/>
        <v>Y</v>
      </c>
      <c r="U210" s="2" t="str">
        <f t="shared" si="51"/>
        <v/>
      </c>
      <c r="V210" s="2" t="str">
        <f t="shared" si="48"/>
        <v/>
      </c>
      <c r="W210" s="2" t="str">
        <f t="shared" si="49"/>
        <v/>
      </c>
      <c r="X210" s="2" t="str">
        <f t="shared" si="41"/>
        <v/>
      </c>
    </row>
    <row r="211" spans="1:24" ht="25.5" x14ac:dyDescent="0.2">
      <c r="A211" s="2">
        <v>55076</v>
      </c>
      <c r="B211" s="2" t="s">
        <v>95</v>
      </c>
      <c r="C211" s="2" t="s">
        <v>370</v>
      </c>
      <c r="D211" s="2"/>
      <c r="E211" s="2" t="s">
        <v>2</v>
      </c>
      <c r="F211" s="17" t="s">
        <v>181</v>
      </c>
      <c r="G211" s="2" t="s">
        <v>69</v>
      </c>
      <c r="H211" s="17">
        <v>43172</v>
      </c>
      <c r="I211" s="17">
        <v>43178</v>
      </c>
      <c r="J211" s="14">
        <v>43187</v>
      </c>
      <c r="K211" s="2"/>
      <c r="L211" s="2"/>
      <c r="M211" s="2" t="s">
        <v>394</v>
      </c>
      <c r="N211" s="2">
        <f t="shared" si="55"/>
        <v>2018</v>
      </c>
      <c r="O211" s="2">
        <f>MONTH(I211)</f>
        <v>3</v>
      </c>
      <c r="P211" s="2">
        <f>YEAR(I211)</f>
        <v>2018</v>
      </c>
      <c r="Q211" s="2" t="b">
        <f t="shared" si="56"/>
        <v>0</v>
      </c>
      <c r="R211" s="2" t="str">
        <f t="shared" si="46"/>
        <v/>
      </c>
      <c r="S211" s="2" t="str">
        <f t="shared" si="47"/>
        <v/>
      </c>
      <c r="T211" s="2" t="str">
        <f t="shared" si="50"/>
        <v/>
      </c>
      <c r="U211" s="2" t="str">
        <f t="shared" si="51"/>
        <v/>
      </c>
      <c r="V211" s="2" t="str">
        <f t="shared" si="48"/>
        <v/>
      </c>
      <c r="W211" s="2" t="str">
        <f t="shared" si="49"/>
        <v/>
      </c>
      <c r="X211" s="2" t="str">
        <f t="shared" si="41"/>
        <v/>
      </c>
    </row>
    <row r="212" spans="1:24" ht="25.5" x14ac:dyDescent="0.2">
      <c r="A212" s="2">
        <v>53917</v>
      </c>
      <c r="B212" s="2" t="s">
        <v>95</v>
      </c>
      <c r="C212" s="2" t="s">
        <v>371</v>
      </c>
      <c r="D212" s="2"/>
      <c r="E212" s="2" t="s">
        <v>7</v>
      </c>
      <c r="F212" s="17" t="s">
        <v>181</v>
      </c>
      <c r="G212" s="2" t="s">
        <v>69</v>
      </c>
      <c r="H212" s="17">
        <v>43129</v>
      </c>
      <c r="I212" s="17"/>
      <c r="J212" s="2"/>
      <c r="K212" s="2"/>
      <c r="L212" s="2"/>
      <c r="M212" s="2"/>
      <c r="N212" s="2">
        <f t="shared" si="55"/>
        <v>2018</v>
      </c>
      <c r="O212" s="2"/>
      <c r="P212" s="2"/>
      <c r="Q212" s="2" t="b">
        <f t="shared" si="56"/>
        <v>0</v>
      </c>
      <c r="R212" s="2" t="str">
        <f t="shared" si="46"/>
        <v/>
      </c>
      <c r="S212" s="2" t="str">
        <f t="shared" si="47"/>
        <v/>
      </c>
      <c r="T212" s="2" t="str">
        <f t="shared" si="50"/>
        <v/>
      </c>
      <c r="U212" s="2" t="str">
        <f t="shared" si="51"/>
        <v/>
      </c>
      <c r="V212" s="2" t="str">
        <f t="shared" si="48"/>
        <v/>
      </c>
      <c r="W212" s="2" t="str">
        <f t="shared" si="49"/>
        <v/>
      </c>
      <c r="X212" s="2" t="str">
        <f t="shared" si="41"/>
        <v/>
      </c>
    </row>
    <row r="213" spans="1:24" ht="25.5" x14ac:dyDescent="0.2">
      <c r="A213" s="2">
        <v>53906</v>
      </c>
      <c r="B213" s="2" t="s">
        <v>95</v>
      </c>
      <c r="C213" s="2" t="s">
        <v>372</v>
      </c>
      <c r="D213" s="2"/>
      <c r="E213" s="2" t="s">
        <v>7</v>
      </c>
      <c r="F213" s="17" t="s">
        <v>181</v>
      </c>
      <c r="G213" s="2" t="s">
        <v>69</v>
      </c>
      <c r="H213" s="17">
        <v>43129</v>
      </c>
      <c r="I213" s="17"/>
      <c r="J213" s="2"/>
      <c r="K213" s="2"/>
      <c r="L213" s="2"/>
      <c r="M213" s="2"/>
      <c r="N213" s="2">
        <f t="shared" si="55"/>
        <v>2018</v>
      </c>
      <c r="O213" s="2"/>
      <c r="P213" s="2"/>
      <c r="Q213" s="2" t="b">
        <f t="shared" si="56"/>
        <v>0</v>
      </c>
      <c r="R213" s="2" t="str">
        <f t="shared" si="46"/>
        <v/>
      </c>
      <c r="S213" s="2" t="str">
        <f t="shared" si="47"/>
        <v/>
      </c>
      <c r="T213" s="2" t="str">
        <f t="shared" si="50"/>
        <v/>
      </c>
      <c r="U213" s="2" t="str">
        <f t="shared" si="51"/>
        <v/>
      </c>
      <c r="V213" s="2" t="str">
        <f t="shared" si="48"/>
        <v/>
      </c>
      <c r="W213" s="2" t="str">
        <f t="shared" si="49"/>
        <v/>
      </c>
      <c r="X213" s="2" t="str">
        <f t="shared" si="41"/>
        <v/>
      </c>
    </row>
    <row r="214" spans="1:24" x14ac:dyDescent="0.2">
      <c r="A214" s="2">
        <v>53847</v>
      </c>
      <c r="B214" s="2" t="s">
        <v>95</v>
      </c>
      <c r="C214" s="2" t="s">
        <v>373</v>
      </c>
      <c r="D214" s="2">
        <v>201256</v>
      </c>
      <c r="E214" s="2" t="s">
        <v>9</v>
      </c>
      <c r="F214" s="17"/>
      <c r="G214" s="2" t="s">
        <v>69</v>
      </c>
      <c r="H214" s="17">
        <v>43125</v>
      </c>
      <c r="I214" s="17"/>
      <c r="J214" s="2"/>
      <c r="K214" s="2"/>
      <c r="L214" s="2"/>
      <c r="M214" s="2"/>
      <c r="N214" s="2">
        <f t="shared" si="55"/>
        <v>2018</v>
      </c>
      <c r="O214" s="2"/>
      <c r="P214" s="2"/>
      <c r="Q214" s="2" t="b">
        <f t="shared" si="56"/>
        <v>0</v>
      </c>
      <c r="R214" s="2" t="str">
        <f t="shared" si="46"/>
        <v/>
      </c>
      <c r="S214" s="2" t="str">
        <f t="shared" si="47"/>
        <v/>
      </c>
      <c r="T214" s="2" t="str">
        <f t="shared" si="50"/>
        <v/>
      </c>
      <c r="U214" s="2" t="str">
        <f t="shared" si="51"/>
        <v/>
      </c>
      <c r="V214" s="2" t="str">
        <f t="shared" si="48"/>
        <v/>
      </c>
      <c r="W214" s="2" t="str">
        <f t="shared" si="49"/>
        <v/>
      </c>
      <c r="X214" s="2" t="str">
        <f t="shared" si="41"/>
        <v/>
      </c>
    </row>
    <row r="215" spans="1:24" x14ac:dyDescent="0.2">
      <c r="A215" s="2">
        <v>53675</v>
      </c>
      <c r="B215" s="2" t="s">
        <v>95</v>
      </c>
      <c r="C215" s="2" t="s">
        <v>374</v>
      </c>
      <c r="D215" s="2">
        <v>201029</v>
      </c>
      <c r="E215" s="2" t="s">
        <v>9</v>
      </c>
      <c r="F215" s="17"/>
      <c r="G215" s="2" t="s">
        <v>69</v>
      </c>
      <c r="H215" s="17">
        <v>43118</v>
      </c>
      <c r="I215" s="17"/>
      <c r="J215" s="2"/>
      <c r="K215" s="2"/>
      <c r="L215" s="2"/>
      <c r="M215" s="2"/>
      <c r="N215" s="2">
        <f t="shared" si="55"/>
        <v>2018</v>
      </c>
      <c r="O215" s="2"/>
      <c r="P215" s="2"/>
      <c r="Q215" s="2" t="b">
        <f t="shared" si="56"/>
        <v>0</v>
      </c>
      <c r="R215" s="2" t="str">
        <f t="shared" si="46"/>
        <v/>
      </c>
      <c r="S215" s="2" t="str">
        <f t="shared" si="47"/>
        <v/>
      </c>
      <c r="T215" s="2" t="str">
        <f t="shared" si="50"/>
        <v/>
      </c>
      <c r="U215" s="2" t="str">
        <f t="shared" si="51"/>
        <v/>
      </c>
      <c r="V215" s="2" t="str">
        <f t="shared" si="48"/>
        <v/>
      </c>
      <c r="W215" s="2" t="str">
        <f t="shared" si="49"/>
        <v/>
      </c>
      <c r="X215" s="2" t="str">
        <f t="shared" si="41"/>
        <v/>
      </c>
    </row>
    <row r="216" spans="1:24" x14ac:dyDescent="0.2">
      <c r="A216" s="2">
        <v>54512</v>
      </c>
      <c r="B216" s="2" t="s">
        <v>95</v>
      </c>
      <c r="C216" s="2" t="s">
        <v>375</v>
      </c>
      <c r="D216" s="2"/>
      <c r="E216" s="2" t="s">
        <v>9</v>
      </c>
      <c r="F216" s="17"/>
      <c r="G216" s="2" t="s">
        <v>3</v>
      </c>
      <c r="H216" s="17">
        <v>43151</v>
      </c>
      <c r="I216" s="17">
        <v>43186</v>
      </c>
      <c r="J216" s="14">
        <v>43187</v>
      </c>
      <c r="K216" s="2"/>
      <c r="L216" s="2"/>
      <c r="M216" s="2"/>
      <c r="N216" s="2">
        <f t="shared" si="55"/>
        <v>2018</v>
      </c>
      <c r="O216" s="2">
        <f>MONTH(I216)</f>
        <v>3</v>
      </c>
      <c r="P216" s="2">
        <f>YEAR(I216)</f>
        <v>2018</v>
      </c>
      <c r="Q216" s="2">
        <f t="shared" si="56"/>
        <v>36</v>
      </c>
      <c r="R216" s="2" t="str">
        <f t="shared" si="46"/>
        <v/>
      </c>
      <c r="S216" s="2" t="str">
        <f t="shared" si="47"/>
        <v/>
      </c>
      <c r="T216" s="2" t="str">
        <f t="shared" si="50"/>
        <v/>
      </c>
      <c r="U216" s="2" t="str">
        <f t="shared" si="51"/>
        <v/>
      </c>
      <c r="V216" s="2" t="str">
        <f t="shared" si="48"/>
        <v>Y</v>
      </c>
      <c r="W216" s="2" t="str">
        <f t="shared" si="49"/>
        <v/>
      </c>
      <c r="X216" s="2" t="str">
        <f t="shared" si="41"/>
        <v/>
      </c>
    </row>
    <row r="217" spans="1:24" x14ac:dyDescent="0.2">
      <c r="A217" s="2">
        <v>53708</v>
      </c>
      <c r="B217" s="2" t="s">
        <v>95</v>
      </c>
      <c r="C217" s="2" t="s">
        <v>376</v>
      </c>
      <c r="D217" s="2"/>
      <c r="E217" s="2" t="s">
        <v>9</v>
      </c>
      <c r="F217" s="17"/>
      <c r="G217" s="2" t="s">
        <v>69</v>
      </c>
      <c r="H217" s="17">
        <v>43119</v>
      </c>
      <c r="I217" s="17"/>
      <c r="J217" s="2"/>
      <c r="K217" s="2"/>
      <c r="L217" s="2"/>
      <c r="M217" s="2"/>
      <c r="N217" s="2">
        <f t="shared" si="55"/>
        <v>2018</v>
      </c>
      <c r="O217" s="2"/>
      <c r="P217" s="2"/>
      <c r="Q217" s="2" t="b">
        <f t="shared" si="56"/>
        <v>0</v>
      </c>
      <c r="R217" s="2" t="str">
        <f t="shared" si="46"/>
        <v/>
      </c>
      <c r="S217" s="2" t="str">
        <f t="shared" si="47"/>
        <v/>
      </c>
      <c r="T217" s="2" t="str">
        <f t="shared" si="50"/>
        <v/>
      </c>
      <c r="U217" s="2" t="str">
        <f t="shared" si="51"/>
        <v/>
      </c>
      <c r="V217" s="2" t="str">
        <f t="shared" si="48"/>
        <v/>
      </c>
      <c r="W217" s="2" t="str">
        <f t="shared" si="49"/>
        <v/>
      </c>
      <c r="X217" s="2" t="str">
        <f t="shared" si="41"/>
        <v/>
      </c>
    </row>
    <row r="218" spans="1:24" x14ac:dyDescent="0.2">
      <c r="A218" s="2">
        <v>54040</v>
      </c>
      <c r="B218" s="2" t="s">
        <v>95</v>
      </c>
      <c r="C218" s="2" t="s">
        <v>377</v>
      </c>
      <c r="D218" s="2"/>
      <c r="E218" s="2" t="s">
        <v>9</v>
      </c>
      <c r="F218" s="17"/>
      <c r="G218" s="2" t="s">
        <v>69</v>
      </c>
      <c r="H218" s="17">
        <v>43133</v>
      </c>
      <c r="I218" s="17"/>
      <c r="J218" s="2"/>
      <c r="K218" s="2"/>
      <c r="L218" s="2"/>
      <c r="M218" s="2"/>
      <c r="N218" s="2">
        <f t="shared" si="55"/>
        <v>2018</v>
      </c>
      <c r="O218" s="2"/>
      <c r="P218" s="2"/>
      <c r="Q218" s="2" t="b">
        <f t="shared" si="56"/>
        <v>0</v>
      </c>
      <c r="R218" s="2" t="str">
        <f t="shared" si="46"/>
        <v/>
      </c>
      <c r="S218" s="2" t="str">
        <f t="shared" si="47"/>
        <v/>
      </c>
      <c r="T218" s="2" t="str">
        <f t="shared" si="50"/>
        <v/>
      </c>
      <c r="U218" s="2" t="str">
        <f t="shared" si="51"/>
        <v/>
      </c>
      <c r="V218" s="2" t="str">
        <f t="shared" si="48"/>
        <v/>
      </c>
      <c r="W218" s="2" t="str">
        <f t="shared" si="49"/>
        <v/>
      </c>
      <c r="X218" s="2" t="str">
        <f t="shared" si="41"/>
        <v/>
      </c>
    </row>
    <row r="219" spans="1:24" x14ac:dyDescent="0.2">
      <c r="A219" s="2">
        <v>53214</v>
      </c>
      <c r="B219" s="2" t="s">
        <v>95</v>
      </c>
      <c r="C219" s="2" t="s">
        <v>381</v>
      </c>
      <c r="D219" s="2"/>
      <c r="E219" s="2" t="s">
        <v>9</v>
      </c>
      <c r="F219" s="17"/>
      <c r="G219" s="2" t="s">
        <v>3</v>
      </c>
      <c r="H219" s="17">
        <v>43102</v>
      </c>
      <c r="I219" s="17">
        <v>43181</v>
      </c>
      <c r="J219" s="14">
        <v>43187</v>
      </c>
      <c r="K219" s="2"/>
      <c r="L219" s="2"/>
      <c r="M219" s="2"/>
      <c r="N219" s="2">
        <f t="shared" si="55"/>
        <v>2018</v>
      </c>
      <c r="O219" s="2">
        <f t="shared" ref="O219:O225" si="57">MONTH(I219)</f>
        <v>3</v>
      </c>
      <c r="P219" s="2">
        <f t="shared" ref="P219:P225" si="58">YEAR(I219)</f>
        <v>2018</v>
      </c>
      <c r="Q219" s="2">
        <f t="shared" si="56"/>
        <v>85</v>
      </c>
      <c r="R219" s="2" t="str">
        <f t="shared" si="46"/>
        <v/>
      </c>
      <c r="S219" s="2" t="str">
        <f t="shared" si="47"/>
        <v/>
      </c>
      <c r="T219" s="2" t="str">
        <f t="shared" si="50"/>
        <v/>
      </c>
      <c r="U219" s="2" t="str">
        <f t="shared" si="51"/>
        <v/>
      </c>
      <c r="V219" s="2" t="str">
        <f t="shared" si="48"/>
        <v/>
      </c>
      <c r="W219" s="2" t="str">
        <f t="shared" si="49"/>
        <v/>
      </c>
      <c r="X219" s="2" t="str">
        <f t="shared" si="41"/>
        <v>Y</v>
      </c>
    </row>
    <row r="220" spans="1:24" x14ac:dyDescent="0.2">
      <c r="A220" s="2">
        <v>51950</v>
      </c>
      <c r="B220" s="2" t="s">
        <v>95</v>
      </c>
      <c r="C220" s="2" t="s">
        <v>382</v>
      </c>
      <c r="D220" s="2"/>
      <c r="E220" s="2" t="s">
        <v>9</v>
      </c>
      <c r="F220" s="17"/>
      <c r="G220" s="2" t="s">
        <v>3</v>
      </c>
      <c r="H220" s="17">
        <v>43048</v>
      </c>
      <c r="I220" s="17">
        <v>43186</v>
      </c>
      <c r="J220" s="14">
        <v>43187</v>
      </c>
      <c r="K220" s="2"/>
      <c r="L220" s="2"/>
      <c r="M220" s="2"/>
      <c r="N220" s="2">
        <f t="shared" si="55"/>
        <v>2017</v>
      </c>
      <c r="O220" s="2">
        <f t="shared" si="57"/>
        <v>3</v>
      </c>
      <c r="P220" s="2">
        <f t="shared" si="58"/>
        <v>2018</v>
      </c>
      <c r="Q220" s="2">
        <f t="shared" si="56"/>
        <v>139</v>
      </c>
      <c r="R220" s="2" t="str">
        <f t="shared" si="46"/>
        <v/>
      </c>
      <c r="S220" s="2" t="str">
        <f t="shared" si="47"/>
        <v/>
      </c>
      <c r="T220" s="2" t="str">
        <f t="shared" si="50"/>
        <v/>
      </c>
      <c r="U220" s="2" t="str">
        <f t="shared" si="51"/>
        <v/>
      </c>
      <c r="V220" s="2" t="str">
        <f t="shared" si="48"/>
        <v/>
      </c>
      <c r="W220" s="2" t="str">
        <f t="shared" si="49"/>
        <v/>
      </c>
      <c r="X220" s="2" t="str">
        <f t="shared" si="41"/>
        <v>Y</v>
      </c>
    </row>
    <row r="221" spans="1:24" x14ac:dyDescent="0.2">
      <c r="A221" s="2">
        <v>55360</v>
      </c>
      <c r="B221" s="2" t="s">
        <v>95</v>
      </c>
      <c r="C221" s="2" t="s">
        <v>383</v>
      </c>
      <c r="D221" s="2"/>
      <c r="E221" s="2" t="s">
        <v>9</v>
      </c>
      <c r="F221" s="17"/>
      <c r="G221" s="2" t="s">
        <v>3</v>
      </c>
      <c r="H221" s="17">
        <v>43182</v>
      </c>
      <c r="I221" s="17">
        <v>43185</v>
      </c>
      <c r="J221" s="14">
        <v>43187</v>
      </c>
      <c r="K221" s="2"/>
      <c r="L221" s="2"/>
      <c r="M221" s="2"/>
      <c r="N221" s="2">
        <f t="shared" si="55"/>
        <v>2018</v>
      </c>
      <c r="O221" s="2">
        <f t="shared" si="57"/>
        <v>3</v>
      </c>
      <c r="P221" s="2">
        <f t="shared" si="58"/>
        <v>2018</v>
      </c>
      <c r="Q221" s="2">
        <f t="shared" si="56"/>
        <v>5</v>
      </c>
      <c r="R221" s="2" t="str">
        <f t="shared" si="46"/>
        <v>Y</v>
      </c>
      <c r="S221" s="2" t="str">
        <f t="shared" si="47"/>
        <v/>
      </c>
      <c r="T221" s="2" t="str">
        <f t="shared" si="50"/>
        <v/>
      </c>
      <c r="U221" s="2" t="str">
        <f t="shared" si="51"/>
        <v/>
      </c>
      <c r="V221" s="2" t="str">
        <f t="shared" si="48"/>
        <v/>
      </c>
      <c r="W221" s="2" t="str">
        <f t="shared" si="49"/>
        <v/>
      </c>
      <c r="X221" s="2" t="str">
        <f t="shared" si="41"/>
        <v/>
      </c>
    </row>
    <row r="222" spans="1:24" x14ac:dyDescent="0.2">
      <c r="A222" s="2">
        <v>53279</v>
      </c>
      <c r="B222" s="2" t="s">
        <v>95</v>
      </c>
      <c r="C222" s="2" t="s">
        <v>384</v>
      </c>
      <c r="D222" s="2"/>
      <c r="E222" s="2" t="s">
        <v>9</v>
      </c>
      <c r="F222" s="17"/>
      <c r="G222" s="2" t="s">
        <v>3</v>
      </c>
      <c r="H222" s="17">
        <v>43104</v>
      </c>
      <c r="I222" s="17">
        <v>43185</v>
      </c>
      <c r="J222" s="14">
        <v>43187</v>
      </c>
      <c r="K222" s="2"/>
      <c r="L222" s="2"/>
      <c r="M222" s="2"/>
      <c r="N222" s="2">
        <f t="shared" si="55"/>
        <v>2018</v>
      </c>
      <c r="O222" s="2">
        <f t="shared" si="57"/>
        <v>3</v>
      </c>
      <c r="P222" s="2">
        <f t="shared" si="58"/>
        <v>2018</v>
      </c>
      <c r="Q222" s="2">
        <f t="shared" si="56"/>
        <v>83</v>
      </c>
      <c r="R222" s="2" t="str">
        <f t="shared" si="46"/>
        <v/>
      </c>
      <c r="S222" s="2" t="str">
        <f t="shared" si="47"/>
        <v/>
      </c>
      <c r="T222" s="2" t="str">
        <f t="shared" si="50"/>
        <v/>
      </c>
      <c r="U222" s="2" t="str">
        <f t="shared" si="51"/>
        <v/>
      </c>
      <c r="V222" s="2" t="str">
        <f t="shared" si="48"/>
        <v/>
      </c>
      <c r="W222" s="2" t="str">
        <f t="shared" si="49"/>
        <v/>
      </c>
      <c r="X222" s="2" t="str">
        <f t="shared" si="41"/>
        <v>Y</v>
      </c>
    </row>
    <row r="223" spans="1:24" x14ac:dyDescent="0.2">
      <c r="A223" s="2">
        <v>55425</v>
      </c>
      <c r="B223" s="2" t="s">
        <v>95</v>
      </c>
      <c r="C223" s="2" t="s">
        <v>385</v>
      </c>
      <c r="D223" s="2"/>
      <c r="E223" s="2" t="s">
        <v>2</v>
      </c>
      <c r="F223" s="17" t="s">
        <v>181</v>
      </c>
      <c r="G223" s="2" t="s">
        <v>3</v>
      </c>
      <c r="H223" s="17">
        <v>43187</v>
      </c>
      <c r="I223" s="14">
        <v>43187</v>
      </c>
      <c r="J223" s="14">
        <v>43187</v>
      </c>
      <c r="K223" s="2"/>
      <c r="L223" s="2"/>
      <c r="M223" s="2"/>
      <c r="N223" s="2">
        <f t="shared" si="55"/>
        <v>2018</v>
      </c>
      <c r="O223" s="2">
        <f t="shared" si="57"/>
        <v>3</v>
      </c>
      <c r="P223" s="2">
        <f t="shared" si="58"/>
        <v>2018</v>
      </c>
      <c r="Q223" s="2">
        <f t="shared" si="56"/>
        <v>0</v>
      </c>
      <c r="R223" s="2" t="str">
        <f t="shared" si="46"/>
        <v>Y</v>
      </c>
      <c r="S223" s="2" t="str">
        <f t="shared" si="47"/>
        <v/>
      </c>
      <c r="T223" s="2" t="str">
        <f t="shared" si="50"/>
        <v/>
      </c>
      <c r="U223" s="2" t="str">
        <f t="shared" si="51"/>
        <v/>
      </c>
      <c r="V223" s="2" t="str">
        <f t="shared" si="48"/>
        <v/>
      </c>
      <c r="W223" s="2" t="str">
        <f t="shared" si="49"/>
        <v/>
      </c>
      <c r="X223" s="2" t="str">
        <f t="shared" si="41"/>
        <v/>
      </c>
    </row>
    <row r="224" spans="1:24" x14ac:dyDescent="0.2">
      <c r="A224" s="2">
        <v>55510</v>
      </c>
      <c r="B224" s="2" t="s">
        <v>95</v>
      </c>
      <c r="C224" s="2" t="s">
        <v>386</v>
      </c>
      <c r="D224" s="2"/>
      <c r="E224" s="2" t="s">
        <v>2</v>
      </c>
      <c r="F224" s="17" t="s">
        <v>181</v>
      </c>
      <c r="G224" s="2" t="s">
        <v>3</v>
      </c>
      <c r="H224" s="17">
        <v>43194</v>
      </c>
      <c r="I224" s="14">
        <v>43194</v>
      </c>
      <c r="J224" s="14">
        <v>43194</v>
      </c>
      <c r="K224" s="2"/>
      <c r="L224" s="2"/>
      <c r="M224" s="2"/>
      <c r="N224" s="2">
        <f t="shared" si="55"/>
        <v>2018</v>
      </c>
      <c r="O224" s="2">
        <f t="shared" si="57"/>
        <v>4</v>
      </c>
      <c r="P224" s="2">
        <f t="shared" si="58"/>
        <v>2018</v>
      </c>
      <c r="Q224" s="2">
        <f t="shared" si="56"/>
        <v>0</v>
      </c>
      <c r="R224" s="2" t="str">
        <f t="shared" si="46"/>
        <v>Y</v>
      </c>
      <c r="S224" s="2" t="str">
        <f t="shared" si="47"/>
        <v/>
      </c>
      <c r="T224" s="2" t="str">
        <f t="shared" si="50"/>
        <v/>
      </c>
      <c r="U224" s="2" t="str">
        <f t="shared" si="51"/>
        <v/>
      </c>
      <c r="V224" s="2" t="str">
        <f t="shared" si="48"/>
        <v/>
      </c>
      <c r="W224" s="2" t="str">
        <f t="shared" si="49"/>
        <v/>
      </c>
      <c r="X224" s="2" t="str">
        <f t="shared" si="41"/>
        <v/>
      </c>
    </row>
    <row r="225" spans="1:24" x14ac:dyDescent="0.2">
      <c r="A225" s="2">
        <v>55375</v>
      </c>
      <c r="B225" s="2" t="s">
        <v>95</v>
      </c>
      <c r="C225" s="2" t="s">
        <v>387</v>
      </c>
      <c r="D225" s="2">
        <v>202861</v>
      </c>
      <c r="E225" s="2" t="s">
        <v>2</v>
      </c>
      <c r="F225" s="17"/>
      <c r="G225" s="2" t="s">
        <v>388</v>
      </c>
      <c r="H225" s="17">
        <v>43185</v>
      </c>
      <c r="I225" s="17">
        <v>43200</v>
      </c>
      <c r="J225" s="2"/>
      <c r="K225" s="14">
        <v>43220</v>
      </c>
      <c r="L225" s="14"/>
      <c r="M225" s="14"/>
      <c r="N225" s="2">
        <f t="shared" si="55"/>
        <v>2018</v>
      </c>
      <c r="O225" s="2">
        <f t="shared" si="57"/>
        <v>4</v>
      </c>
      <c r="P225" s="2">
        <f t="shared" si="58"/>
        <v>2018</v>
      </c>
      <c r="Q225" s="2" t="b">
        <f t="shared" si="56"/>
        <v>0</v>
      </c>
      <c r="R225" s="2" t="str">
        <f t="shared" si="46"/>
        <v/>
      </c>
      <c r="S225" s="2" t="str">
        <f t="shared" si="47"/>
        <v/>
      </c>
      <c r="T225" s="2" t="str">
        <f t="shared" si="50"/>
        <v/>
      </c>
      <c r="U225" s="2" t="str">
        <f t="shared" si="51"/>
        <v/>
      </c>
      <c r="V225" s="2" t="str">
        <f t="shared" si="48"/>
        <v/>
      </c>
      <c r="W225" s="2" t="str">
        <f t="shared" si="49"/>
        <v/>
      </c>
      <c r="X225" s="2" t="str">
        <f t="shared" si="41"/>
        <v/>
      </c>
    </row>
  </sheetData>
  <autoFilter ref="A1:X225"/>
  <sortState ref="A2:M177">
    <sortCondition ref="J2:J177"/>
    <sortCondition ref="E2:E177"/>
    <sortCondition descending="1" ref="A2:A177"/>
  </sortState>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59</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2018-04-17T19:01:11+00:00</PostDate>
    <ExpireDate xmlns="2613f182-e424-487f-ac7f-33bed2fc986a">2020-04-16T23:49:54+00:00</ExpireDate>
    <Content_x0020_Owner xmlns="2613f182-e424-487f-ac7f-33bed2fc986a">
      <UserInfo>
        <DisplayName>Almeida, Keoni</DisplayName>
        <AccountId>90</AccountId>
        <AccountType/>
      </UserInfo>
    </Content_x0020_Owner>
    <ISOContributor xmlns="2613f182-e424-487f-ac7f-33bed2fc986a">
      <UserInfo>
        <DisplayName>Cross, Jody</DisplayName>
        <AccountId>96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Cross, Jody</DisplayName>
        <AccountId>96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Meetings and events</TermName>
          <TermId xmlns="http://schemas.microsoft.com/office/infopath/2007/PartnerControls">d107edf8-64c0-4dce-8774-a37690fdb43d</TermId>
        </TermInfo>
      </Terms>
    </ISOTopicTaxHTField0>
    <ISOArchived xmlns="2613f182-e424-487f-ac7f-33bed2fc986a">Not Archived</ISOArchived>
    <ISOGroupSequence xmlns="2613f182-e424-487f-ac7f-33bed2fc986a" xsi:nil="true"/>
    <ISOOwner xmlns="2613f182-e424-487f-ac7f-33bed2fc986a">Almeida, Keoni</ISOOwner>
    <ISOSummary xmlns="2613f182-e424-487f-ac7f-33bed2fc986a">CIRA Roadmap and Production Backlog April 17, 2018</ISOSummary>
    <Market_x0020_Notice xmlns="5bcbeff6-7c02-4b0f-b125-f1b3d566cc14">false</Market_x0020_Notice>
    <Document_x0020_Type xmlns="5bcbeff6-7c02-4b0f-b125-f1b3d566cc14">Paper</Document_x0020_Type>
    <News_x0020_Release xmlns="5bcbeff6-7c02-4b0f-b125-f1b3d566cc14">false</News_x0020_Release>
    <ParentISOGroups xmlns="5bcbeff6-7c02-4b0f-b125-f1b3d566cc14">Roadmap|96aae1b8-ef17-4576-bc55-fa01bff0643f</ParentISOGroups>
    <Orig_x0020_Post_x0020_Date xmlns="5bcbeff6-7c02-4b0f-b125-f1b3d566cc14">2018-04-16T23:47:34+00:00</Orig_x0020_Post_x0020_Date>
    <ContentReviewInterval xmlns="5bcbeff6-7c02-4b0f-b125-f1b3d566cc14">24</ContentReviewInterval>
    <IsDisabled xmlns="5bcbeff6-7c02-4b0f-b125-f1b3d566cc14">false</IsDisabled>
    <CrawlableUniqueID xmlns="5bcbeff6-7c02-4b0f-b125-f1b3d566cc14">a279f239-5dea-42ca-9435-4bf4265893e4</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2D2A2-F6F6-4EBA-97FD-C21DD05196E6}"/>
</file>

<file path=customXml/itemProps2.xml><?xml version="1.0" encoding="utf-8"?>
<ds:datastoreItem xmlns:ds="http://schemas.openxmlformats.org/officeDocument/2006/customXml" ds:itemID="{CCB1ED40-94F3-4304-9FD6-45D5B66C4628}"/>
</file>

<file path=customXml/itemProps3.xml><?xml version="1.0" encoding="utf-8"?>
<ds:datastoreItem xmlns:ds="http://schemas.openxmlformats.org/officeDocument/2006/customXml" ds:itemID="{6605E3BE-5B85-41B3-8350-64A20A02B37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Roadmap Summary</vt:lpstr>
      <vt:lpstr>Roadmap</vt:lpstr>
      <vt:lpstr>Summary Defect Backlog</vt:lpstr>
      <vt:lpstr>Defect Backlog</vt:lpstr>
      <vt:lpstr>'Summary Defect Backlog'!Print_Titles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CIRA Roadmap and Production Backlog Apr 17, 2018</dc:title>
  <dc:subject/>
  <dc:creator>Balasubramanian, Sandhya</dc:creator>
  <cp:keywords/>
  <dc:description/>
  <cp:lastModifiedBy>Cross, Jody</cp:lastModifiedBy>
  <dcterms:created xsi:type="dcterms:W3CDTF">2017-01-18T03:33:19Z</dcterms:created>
  <dcterms:modified xsi:type="dcterms:W3CDTF">2018-04-17T18:08:06Z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5574200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59;#Meetings and events|d107edf8-64c0-4dce-8774-a37690fdb43d</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