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charts/style5.xml" ContentType="application/vnd.ms-office.chartstyle+xml"/>
  <Override PartName="/xl/charts/chart4.xml" ContentType="application/vnd.openxmlformats-officedocument.drawingml.chart+xml"/>
  <Override PartName="/xl/worksheets/sheet1.xml" ContentType="application/vnd.openxmlformats-officedocument.spreadsheetml.worksheet+xml"/>
  <Override PartName="/xl/charts/colors4.xml" ContentType="application/vnd.ms-office.chartcolorstyle+xml"/>
  <Override PartName="/xl/charts/chart5.xml" ContentType="application/vnd.openxmlformats-officedocument.drawingml.chart+xml"/>
  <Override PartName="/xl/charts/colors3.xml" ContentType="application/vnd.ms-office.chartcolorstyle+xml"/>
  <Override PartName="/xl/charts/style4.xml" ContentType="application/vnd.ms-office.chartstyle+xml"/>
  <Override PartName="/xl/charts/chart3.xml" ContentType="application/vnd.openxmlformats-officedocument.drawingml.chart+xml"/>
  <Override PartName="/xl/pivotTables/pivotTable2.xml" ContentType="application/vnd.openxmlformats-officedocument.spreadsheetml.pivotTable+xml"/>
  <Override PartName="/xl/charts/colors1.xml" ContentType="application/vnd.ms-office.chartcolorstyle+xml"/>
  <Override PartName="/xl/charts/style3.xml" ContentType="application/vnd.ms-office.chartstyle+xml"/>
  <Override PartName="/xl/charts/chart1.xml" ContentType="application/vnd.openxmlformats-officedocument.drawingml.chart+xml"/>
  <Override PartName="/xl/drawings/drawing1.xml" ContentType="application/vnd.openxmlformats-officedocument.drawing+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pivotTables/pivotTable3.xml" ContentType="application/vnd.openxmlformats-officedocument.spreadsheetml.pivotTab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hart2.xml" ContentType="application/vnd.openxmlformats-officedocument.drawingml.chart+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2.xml" ContentType="application/vnd.openxmlformats-officedocument.drawing+xml"/>
  <Override PartName="/xl/pivotCache/pivotCacheDefinition3.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1.xml" ContentType="application/vnd.openxmlformats-officedocument.spreadsheetml.pivotCacheDefinition+xml"/>
  <Override PartName="/xl/pivotCache/pivotCacheRecords3.xml" ContentType="application/vnd.openxmlformats-officedocument.spreadsheetml.pivotCacheRecord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A CPG\2018\"/>
    </mc:Choice>
  </mc:AlternateContent>
  <bookViews>
    <workbookView xWindow="240" yWindow="120" windowWidth="14940" windowHeight="8115"/>
  </bookViews>
  <sheets>
    <sheet name="Roadmap Summary" sheetId="8" r:id="rId1"/>
    <sheet name="Roadmap" sheetId="2" r:id="rId2"/>
    <sheet name="Summary Defect Backlog" sheetId="3" r:id="rId3"/>
    <sheet name="Defect Backlog" sheetId="1" r:id="rId4"/>
  </sheets>
  <definedNames>
    <definedName name="_xlnm._FilterDatabase" localSheetId="3" hidden="1">'Defect Backlog'!$A$1:$U$210</definedName>
    <definedName name="_xlnm._FilterDatabase" localSheetId="1" hidden="1">Roadmap!$A$1:$I$32</definedName>
    <definedName name="_xlnm.Print_Titles" localSheetId="2">'Summary Defect Backlog'!$A:$A,'Summary Defect Backlog'!$26:$27</definedName>
  </definedNames>
  <calcPr calcId="152511"/>
  <pivotCaches>
    <pivotCache cacheId="3" r:id="rId5"/>
    <pivotCache cacheId="4" r:id="rId6"/>
    <pivotCache cacheId="5" r:id="rId7"/>
  </pivotCaches>
</workbook>
</file>

<file path=xl/calcChain.xml><?xml version="1.0" encoding="utf-8"?>
<calcChain xmlns="http://schemas.openxmlformats.org/spreadsheetml/2006/main">
  <c r="N210" i="1" l="1"/>
  <c r="U210" i="1" s="1"/>
  <c r="M210" i="1"/>
  <c r="L210" i="1"/>
  <c r="N209" i="1"/>
  <c r="U209" i="1" s="1"/>
  <c r="M209" i="1"/>
  <c r="L209" i="1"/>
  <c r="N208" i="1"/>
  <c r="U208" i="1" s="1"/>
  <c r="M208" i="1"/>
  <c r="L208" i="1"/>
  <c r="N207" i="1"/>
  <c r="U207" i="1" s="1"/>
  <c r="M207" i="1"/>
  <c r="L207" i="1"/>
  <c r="N206" i="1"/>
  <c r="U206" i="1" s="1"/>
  <c r="M206" i="1"/>
  <c r="L206" i="1"/>
  <c r="N205" i="1"/>
  <c r="U205" i="1" s="1"/>
  <c r="M205" i="1"/>
  <c r="L205" i="1"/>
  <c r="N204" i="1"/>
  <c r="U204" i="1" s="1"/>
  <c r="M204" i="1"/>
  <c r="L204" i="1"/>
  <c r="N203" i="1"/>
  <c r="U203" i="1" s="1"/>
  <c r="M203" i="1"/>
  <c r="L203" i="1"/>
  <c r="N202" i="1"/>
  <c r="U202" i="1" s="1"/>
  <c r="M202" i="1"/>
  <c r="L202" i="1"/>
  <c r="N201" i="1"/>
  <c r="U201" i="1" s="1"/>
  <c r="M201" i="1"/>
  <c r="L201" i="1"/>
  <c r="N200" i="1"/>
  <c r="U200" i="1" s="1"/>
  <c r="M200" i="1"/>
  <c r="L200" i="1"/>
  <c r="P200" i="1" l="1"/>
  <c r="R200" i="1"/>
  <c r="T200" i="1"/>
  <c r="P201" i="1"/>
  <c r="R201" i="1"/>
  <c r="T201" i="1"/>
  <c r="P202" i="1"/>
  <c r="R202" i="1"/>
  <c r="T202" i="1"/>
  <c r="P203" i="1"/>
  <c r="R203" i="1"/>
  <c r="T203" i="1"/>
  <c r="P204" i="1"/>
  <c r="R204" i="1"/>
  <c r="T204" i="1"/>
  <c r="P205" i="1"/>
  <c r="R205" i="1"/>
  <c r="T205" i="1"/>
  <c r="P206" i="1"/>
  <c r="R206" i="1"/>
  <c r="T206" i="1"/>
  <c r="P207" i="1"/>
  <c r="R207" i="1"/>
  <c r="T207" i="1"/>
  <c r="P208" i="1"/>
  <c r="R208" i="1"/>
  <c r="T208" i="1"/>
  <c r="P209" i="1"/>
  <c r="R209" i="1"/>
  <c r="T209" i="1"/>
  <c r="P210" i="1"/>
  <c r="R210" i="1"/>
  <c r="T210" i="1"/>
  <c r="O200" i="1"/>
  <c r="Q200" i="1"/>
  <c r="S200" i="1"/>
  <c r="O201" i="1"/>
  <c r="Q201" i="1"/>
  <c r="S201" i="1"/>
  <c r="O202" i="1"/>
  <c r="Q202" i="1"/>
  <c r="S202" i="1"/>
  <c r="O203" i="1"/>
  <c r="Q203" i="1"/>
  <c r="S203" i="1"/>
  <c r="O204" i="1"/>
  <c r="Q204" i="1"/>
  <c r="S204" i="1"/>
  <c r="O205" i="1"/>
  <c r="Q205" i="1"/>
  <c r="S205" i="1"/>
  <c r="O206" i="1"/>
  <c r="Q206" i="1"/>
  <c r="S206" i="1"/>
  <c r="O207" i="1"/>
  <c r="Q207" i="1"/>
  <c r="S207" i="1"/>
  <c r="O208" i="1"/>
  <c r="Q208" i="1"/>
  <c r="S208" i="1"/>
  <c r="O209" i="1"/>
  <c r="Q209" i="1"/>
  <c r="S209" i="1"/>
  <c r="O210" i="1"/>
  <c r="Q210" i="1"/>
  <c r="S210" i="1"/>
  <c r="M155" i="1"/>
  <c r="L155" i="1"/>
  <c r="M133" i="1"/>
  <c r="L133" i="1"/>
  <c r="M76" i="1"/>
  <c r="L76" i="1"/>
  <c r="M74" i="1"/>
  <c r="L74" i="1"/>
  <c r="N199" i="1"/>
  <c r="P199" i="1" s="1"/>
  <c r="M199" i="1"/>
  <c r="L199" i="1"/>
  <c r="N198" i="1"/>
  <c r="P198" i="1" s="1"/>
  <c r="N197" i="1"/>
  <c r="T197" i="1" s="1"/>
  <c r="N196" i="1"/>
  <c r="P196" i="1" s="1"/>
  <c r="N195" i="1"/>
  <c r="T195" i="1" s="1"/>
  <c r="N194" i="1"/>
  <c r="P194" i="1" s="1"/>
  <c r="M194" i="1"/>
  <c r="L194" i="1"/>
  <c r="N193" i="1"/>
  <c r="T193" i="1" s="1"/>
  <c r="N192" i="1"/>
  <c r="P192" i="1" s="1"/>
  <c r="N191" i="1"/>
  <c r="T191" i="1" s="1"/>
  <c r="N190" i="1"/>
  <c r="P190" i="1" s="1"/>
  <c r="N189" i="1"/>
  <c r="T189" i="1" s="1"/>
  <c r="N188" i="1"/>
  <c r="P188" i="1" s="1"/>
  <c r="N187" i="1"/>
  <c r="T187" i="1" s="1"/>
  <c r="N186" i="1"/>
  <c r="P186" i="1" s="1"/>
  <c r="M186" i="1"/>
  <c r="L186" i="1"/>
  <c r="N185" i="1"/>
  <c r="T185" i="1" s="1"/>
  <c r="M185" i="1"/>
  <c r="L185" i="1"/>
  <c r="N184" i="1"/>
  <c r="P184" i="1" s="1"/>
  <c r="M184" i="1"/>
  <c r="L184" i="1"/>
  <c r="N183" i="1"/>
  <c r="T183" i="1" s="1"/>
  <c r="M183" i="1"/>
  <c r="L183" i="1"/>
  <c r="N182" i="1"/>
  <c r="P182" i="1" s="1"/>
  <c r="M182" i="1"/>
  <c r="L182" i="1"/>
  <c r="N181" i="1"/>
  <c r="T181" i="1" s="1"/>
  <c r="M181" i="1"/>
  <c r="L181" i="1"/>
  <c r="N180" i="1"/>
  <c r="P180" i="1" s="1"/>
  <c r="N179" i="1"/>
  <c r="T179" i="1" s="1"/>
  <c r="M179" i="1"/>
  <c r="L179" i="1"/>
  <c r="N177" i="1"/>
  <c r="U177" i="1" s="1"/>
  <c r="M177" i="1"/>
  <c r="L177" i="1"/>
  <c r="N56" i="1"/>
  <c r="U56" i="1" s="1"/>
  <c r="M56" i="1"/>
  <c r="L56" i="1"/>
  <c r="P193" i="1" l="1"/>
  <c r="P185" i="1"/>
  <c r="P181" i="1"/>
  <c r="P189" i="1"/>
  <c r="P197" i="1"/>
  <c r="P179" i="1"/>
  <c r="P183" i="1"/>
  <c r="P187" i="1"/>
  <c r="P191" i="1"/>
  <c r="P195" i="1"/>
  <c r="T180" i="1"/>
  <c r="T182" i="1"/>
  <c r="T184" i="1"/>
  <c r="T186" i="1"/>
  <c r="T188" i="1"/>
  <c r="T190" i="1"/>
  <c r="T192" i="1"/>
  <c r="T194" i="1"/>
  <c r="T196" i="1"/>
  <c r="T198" i="1"/>
  <c r="U179" i="1"/>
  <c r="S179" i="1"/>
  <c r="Q179" i="1"/>
  <c r="O179" i="1"/>
  <c r="R179" i="1"/>
  <c r="U180" i="1"/>
  <c r="S180" i="1"/>
  <c r="Q180" i="1"/>
  <c r="O180" i="1"/>
  <c r="R180" i="1"/>
  <c r="U181" i="1"/>
  <c r="S181" i="1"/>
  <c r="Q181" i="1"/>
  <c r="O181" i="1"/>
  <c r="R181" i="1"/>
  <c r="U182" i="1"/>
  <c r="S182" i="1"/>
  <c r="Q182" i="1"/>
  <c r="O182" i="1"/>
  <c r="R182" i="1"/>
  <c r="U183" i="1"/>
  <c r="S183" i="1"/>
  <c r="Q183" i="1"/>
  <c r="O183" i="1"/>
  <c r="R183" i="1"/>
  <c r="U184" i="1"/>
  <c r="S184" i="1"/>
  <c r="Q184" i="1"/>
  <c r="O184" i="1"/>
  <c r="R184" i="1"/>
  <c r="U185" i="1"/>
  <c r="S185" i="1"/>
  <c r="Q185" i="1"/>
  <c r="O185" i="1"/>
  <c r="R185" i="1"/>
  <c r="U186" i="1"/>
  <c r="S186" i="1"/>
  <c r="Q186" i="1"/>
  <c r="O186" i="1"/>
  <c r="R186" i="1"/>
  <c r="U187" i="1"/>
  <c r="S187" i="1"/>
  <c r="Q187" i="1"/>
  <c r="O187" i="1"/>
  <c r="R187" i="1"/>
  <c r="U188" i="1"/>
  <c r="S188" i="1"/>
  <c r="Q188" i="1"/>
  <c r="O188" i="1"/>
  <c r="R188" i="1"/>
  <c r="U189" i="1"/>
  <c r="S189" i="1"/>
  <c r="Q189" i="1"/>
  <c r="O189" i="1"/>
  <c r="R189" i="1"/>
  <c r="U190" i="1"/>
  <c r="S190" i="1"/>
  <c r="Q190" i="1"/>
  <c r="O190" i="1"/>
  <c r="R190" i="1"/>
  <c r="U191" i="1"/>
  <c r="S191" i="1"/>
  <c r="Q191" i="1"/>
  <c r="O191" i="1"/>
  <c r="R191" i="1"/>
  <c r="U192" i="1"/>
  <c r="S192" i="1"/>
  <c r="Q192" i="1"/>
  <c r="O192" i="1"/>
  <c r="R192" i="1"/>
  <c r="U193" i="1"/>
  <c r="S193" i="1"/>
  <c r="Q193" i="1"/>
  <c r="O193" i="1"/>
  <c r="R193" i="1"/>
  <c r="U194" i="1"/>
  <c r="S194" i="1"/>
  <c r="Q194" i="1"/>
  <c r="O194" i="1"/>
  <c r="R194" i="1"/>
  <c r="U195" i="1"/>
  <c r="S195" i="1"/>
  <c r="Q195" i="1"/>
  <c r="O195" i="1"/>
  <c r="R195" i="1"/>
  <c r="U196" i="1"/>
  <c r="S196" i="1"/>
  <c r="Q196" i="1"/>
  <c r="O196" i="1"/>
  <c r="R196" i="1"/>
  <c r="U197" i="1"/>
  <c r="S197" i="1"/>
  <c r="Q197" i="1"/>
  <c r="O197" i="1"/>
  <c r="R197" i="1"/>
  <c r="U198" i="1"/>
  <c r="S198" i="1"/>
  <c r="Q198" i="1"/>
  <c r="O198" i="1"/>
  <c r="R198" i="1"/>
  <c r="U199" i="1"/>
  <c r="S199" i="1"/>
  <c r="Q199" i="1"/>
  <c r="O199" i="1"/>
  <c r="T199" i="1"/>
  <c r="R199" i="1"/>
  <c r="P177" i="1"/>
  <c r="R177" i="1"/>
  <c r="T177" i="1"/>
  <c r="O177" i="1"/>
  <c r="Q177" i="1"/>
  <c r="S177" i="1"/>
  <c r="P56" i="1"/>
  <c r="R56" i="1"/>
  <c r="T56" i="1"/>
  <c r="O56" i="1"/>
  <c r="Q56" i="1"/>
  <c r="S56" i="1"/>
  <c r="N178" i="1"/>
  <c r="T178" i="1" s="1"/>
  <c r="M178" i="1"/>
  <c r="L178" i="1"/>
  <c r="N173" i="1"/>
  <c r="T173" i="1" s="1"/>
  <c r="N168" i="1"/>
  <c r="T168" i="1" s="1"/>
  <c r="O178" i="1" l="1"/>
  <c r="S178" i="1"/>
  <c r="Q178" i="1"/>
  <c r="U178" i="1"/>
  <c r="S173" i="1"/>
  <c r="O173" i="1"/>
  <c r="P178" i="1"/>
  <c r="R178" i="1"/>
  <c r="Q173" i="1"/>
  <c r="U173" i="1"/>
  <c r="Q168" i="1"/>
  <c r="U168" i="1"/>
  <c r="O168" i="1"/>
  <c r="S168" i="1"/>
  <c r="P173" i="1"/>
  <c r="R173" i="1"/>
  <c r="P168" i="1"/>
  <c r="R168" i="1"/>
  <c r="N67" i="1"/>
  <c r="N160" i="1"/>
  <c r="N158" i="1"/>
  <c r="N153" i="1"/>
  <c r="O153" i="1" s="1"/>
  <c r="N150" i="1"/>
  <c r="N147" i="1"/>
  <c r="S147" i="1" s="1"/>
  <c r="N146" i="1"/>
  <c r="N145" i="1"/>
  <c r="N144" i="1"/>
  <c r="N141" i="1"/>
  <c r="O141" i="1" s="1"/>
  <c r="N137" i="1"/>
  <c r="N136" i="1"/>
  <c r="N135" i="1"/>
  <c r="N134" i="1"/>
  <c r="N132" i="1"/>
  <c r="N130" i="1"/>
  <c r="N128" i="1"/>
  <c r="N118" i="1"/>
  <c r="N117" i="1"/>
  <c r="N116" i="1"/>
  <c r="N115" i="1"/>
  <c r="N114" i="1"/>
  <c r="N113" i="1"/>
  <c r="N112" i="1"/>
  <c r="N111" i="1"/>
  <c r="N110" i="1"/>
  <c r="N109" i="1"/>
  <c r="N108" i="1"/>
  <c r="N107" i="1"/>
  <c r="N106" i="1"/>
  <c r="N105" i="1"/>
  <c r="N104" i="1"/>
  <c r="N103" i="1"/>
  <c r="N102" i="1"/>
  <c r="N101" i="1"/>
  <c r="N100" i="1"/>
  <c r="N99" i="1"/>
  <c r="N98" i="1"/>
  <c r="N97" i="1"/>
  <c r="N96" i="1"/>
  <c r="N95" i="1"/>
  <c r="N94" i="1"/>
  <c r="N93" i="1"/>
  <c r="N92" i="1"/>
  <c r="N91" i="1"/>
  <c r="N87" i="1"/>
  <c r="N86" i="1"/>
  <c r="N84" i="1"/>
  <c r="N83" i="1"/>
  <c r="N82" i="1"/>
  <c r="N81" i="1"/>
  <c r="N80" i="1"/>
  <c r="N79" i="1"/>
  <c r="N78" i="1"/>
  <c r="P78" i="1" s="1"/>
  <c r="N77" i="1"/>
  <c r="N75" i="1"/>
  <c r="S75" i="1" s="1"/>
  <c r="N73" i="1"/>
  <c r="N72" i="1"/>
  <c r="N71" i="1"/>
  <c r="N70" i="1"/>
  <c r="N69" i="1"/>
  <c r="N68" i="1"/>
  <c r="N66" i="1"/>
  <c r="N65" i="1"/>
  <c r="T65" i="1" s="1"/>
  <c r="N64" i="1"/>
  <c r="N63" i="1"/>
  <c r="N62" i="1"/>
  <c r="N61" i="1"/>
  <c r="N60" i="1"/>
  <c r="N59" i="1"/>
  <c r="S59" i="1" s="1"/>
  <c r="N58" i="1"/>
  <c r="N57"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N7" i="1"/>
  <c r="N6" i="1"/>
  <c r="N5" i="1"/>
  <c r="N4" i="1"/>
  <c r="N3" i="1"/>
  <c r="N2" i="1"/>
  <c r="N176" i="1"/>
  <c r="N175" i="1"/>
  <c r="N174" i="1"/>
  <c r="N172" i="1"/>
  <c r="N171" i="1"/>
  <c r="S171" i="1" s="1"/>
  <c r="N170" i="1"/>
  <c r="N169" i="1"/>
  <c r="O169" i="1" s="1"/>
  <c r="N167" i="1"/>
  <c r="N166" i="1"/>
  <c r="N165" i="1"/>
  <c r="O165" i="1" s="1"/>
  <c r="N164" i="1"/>
  <c r="N163" i="1"/>
  <c r="S163" i="1" s="1"/>
  <c r="N162" i="1"/>
  <c r="N161" i="1"/>
  <c r="N159" i="1"/>
  <c r="N157" i="1"/>
  <c r="O157" i="1" s="1"/>
  <c r="N156" i="1"/>
  <c r="N155" i="1"/>
  <c r="S155" i="1" s="1"/>
  <c r="N154" i="1"/>
  <c r="N152" i="1"/>
  <c r="N151" i="1"/>
  <c r="N149" i="1"/>
  <c r="O149" i="1" s="1"/>
  <c r="N148" i="1"/>
  <c r="N143" i="1"/>
  <c r="N142" i="1"/>
  <c r="N140" i="1"/>
  <c r="N139" i="1"/>
  <c r="N138" i="1"/>
  <c r="N133" i="1"/>
  <c r="N131" i="1"/>
  <c r="S131" i="1" s="1"/>
  <c r="N129" i="1"/>
  <c r="N127" i="1"/>
  <c r="N126" i="1"/>
  <c r="N125" i="1"/>
  <c r="O125" i="1" s="1"/>
  <c r="N124" i="1"/>
  <c r="N123" i="1"/>
  <c r="S123" i="1" s="1"/>
  <c r="N122" i="1"/>
  <c r="N121" i="1"/>
  <c r="O121" i="1" s="1"/>
  <c r="N120" i="1"/>
  <c r="N119" i="1"/>
  <c r="N90" i="1"/>
  <c r="N89" i="1"/>
  <c r="N88" i="1"/>
  <c r="N85" i="1"/>
  <c r="N76" i="1"/>
  <c r="N74" i="1"/>
  <c r="O74" i="1" l="1"/>
  <c r="R74" i="1"/>
  <c r="P74" i="1"/>
  <c r="U74" i="1"/>
  <c r="P138" i="1"/>
  <c r="U138" i="1"/>
  <c r="R140" i="1"/>
  <c r="Q140" i="1"/>
  <c r="U140" i="1"/>
  <c r="U152" i="1"/>
  <c r="Q152" i="1"/>
  <c r="T161" i="1"/>
  <c r="O161" i="1"/>
  <c r="P2" i="1"/>
  <c r="O2" i="1"/>
  <c r="S4" i="1"/>
  <c r="T4" i="1"/>
  <c r="Q4" i="1"/>
  <c r="O4" i="1"/>
  <c r="O6" i="1"/>
  <c r="R6" i="1"/>
  <c r="P6" i="1"/>
  <c r="Q8" i="1"/>
  <c r="O8" i="1"/>
  <c r="R10" i="1"/>
  <c r="P10" i="1"/>
  <c r="O10" i="1"/>
  <c r="Q12" i="1"/>
  <c r="O12" i="1"/>
  <c r="O14" i="1"/>
  <c r="R14" i="1"/>
  <c r="P14" i="1"/>
  <c r="Q16" i="1"/>
  <c r="O16" i="1"/>
  <c r="R18" i="1"/>
  <c r="P18" i="1"/>
  <c r="O18" i="1"/>
  <c r="Q20" i="1"/>
  <c r="O20" i="1"/>
  <c r="O22" i="1"/>
  <c r="R22" i="1"/>
  <c r="P22" i="1"/>
  <c r="Q24" i="1"/>
  <c r="O24" i="1"/>
  <c r="R26" i="1"/>
  <c r="P26" i="1"/>
  <c r="O26" i="1"/>
  <c r="Q28" i="1"/>
  <c r="O28" i="1"/>
  <c r="O30" i="1"/>
  <c r="R30" i="1"/>
  <c r="P30" i="1"/>
  <c r="Q32" i="1"/>
  <c r="O32" i="1"/>
  <c r="R34" i="1"/>
  <c r="P34" i="1"/>
  <c r="O34" i="1"/>
  <c r="Q36" i="1"/>
  <c r="O36" i="1"/>
  <c r="O38" i="1"/>
  <c r="R38" i="1"/>
  <c r="P38" i="1"/>
  <c r="Q40" i="1"/>
  <c r="O40" i="1"/>
  <c r="R42" i="1"/>
  <c r="P42" i="1"/>
  <c r="O42" i="1"/>
  <c r="Q44" i="1"/>
  <c r="O44" i="1"/>
  <c r="O46" i="1"/>
  <c r="R46" i="1"/>
  <c r="P46" i="1"/>
  <c r="Q48" i="1"/>
  <c r="O48" i="1"/>
  <c r="R50" i="1"/>
  <c r="P50" i="1"/>
  <c r="O50" i="1"/>
  <c r="Q52" i="1"/>
  <c r="O52" i="1"/>
  <c r="O54" i="1"/>
  <c r="R54" i="1"/>
  <c r="P54" i="1"/>
  <c r="Q68" i="1"/>
  <c r="O68" i="1"/>
  <c r="R70" i="1"/>
  <c r="P70" i="1"/>
  <c r="O70" i="1"/>
  <c r="Q72" i="1"/>
  <c r="O72" i="1"/>
  <c r="Q80" i="1"/>
  <c r="U80" i="1"/>
  <c r="O80" i="1"/>
  <c r="R82" i="1"/>
  <c r="P82" i="1"/>
  <c r="O82" i="1"/>
  <c r="U82" i="1"/>
  <c r="U84" i="1"/>
  <c r="Q84" i="1"/>
  <c r="O84" i="1"/>
  <c r="Q92" i="1"/>
  <c r="O92" i="1"/>
  <c r="U92" i="1"/>
  <c r="U94" i="1"/>
  <c r="R94" i="1"/>
  <c r="P94" i="1"/>
  <c r="O94" i="1"/>
  <c r="O96" i="1"/>
  <c r="Q96" i="1"/>
  <c r="U96" i="1"/>
  <c r="R98" i="1"/>
  <c r="P98" i="1"/>
  <c r="U98" i="1"/>
  <c r="O98" i="1"/>
  <c r="Q100" i="1"/>
  <c r="O100" i="1"/>
  <c r="U100" i="1"/>
  <c r="U102" i="1"/>
  <c r="R102" i="1"/>
  <c r="P102" i="1"/>
  <c r="O102" i="1"/>
  <c r="O104" i="1"/>
  <c r="Q104" i="1"/>
  <c r="U104" i="1"/>
  <c r="P106" i="1"/>
  <c r="U106" i="1"/>
  <c r="O106" i="1"/>
  <c r="R108" i="1"/>
  <c r="Q108" i="1"/>
  <c r="O108" i="1"/>
  <c r="U108" i="1"/>
  <c r="U110" i="1"/>
  <c r="P110" i="1"/>
  <c r="O110" i="1"/>
  <c r="O112" i="1"/>
  <c r="Q112" i="1"/>
  <c r="U112" i="1"/>
  <c r="P114" i="1"/>
  <c r="U114" i="1"/>
  <c r="O114" i="1"/>
  <c r="Q116" i="1"/>
  <c r="R116" i="1"/>
  <c r="U116" i="1"/>
  <c r="U118" i="1"/>
  <c r="P118" i="1"/>
  <c r="P130" i="1"/>
  <c r="U130" i="1"/>
  <c r="U134" i="1"/>
  <c r="P134" i="1"/>
  <c r="Q136" i="1"/>
  <c r="U136" i="1"/>
  <c r="T145" i="1"/>
  <c r="O145" i="1"/>
  <c r="Q160" i="1"/>
  <c r="U160" i="1"/>
  <c r="U46" i="1"/>
  <c r="U50" i="1"/>
  <c r="U54" i="1"/>
  <c r="U70" i="1"/>
  <c r="U48" i="1"/>
  <c r="U52" i="1"/>
  <c r="U68" i="1"/>
  <c r="U72" i="1"/>
  <c r="U78" i="1"/>
  <c r="O78" i="1"/>
  <c r="R78" i="1"/>
  <c r="T76" i="1"/>
  <c r="S76" i="1"/>
  <c r="T88" i="1"/>
  <c r="S88" i="1"/>
  <c r="T90" i="1"/>
  <c r="S90" i="1"/>
  <c r="T120" i="1"/>
  <c r="S120" i="1"/>
  <c r="O120" i="1"/>
  <c r="T122" i="1"/>
  <c r="S122" i="1"/>
  <c r="R122" i="1"/>
  <c r="O122" i="1"/>
  <c r="T124" i="1"/>
  <c r="S124" i="1"/>
  <c r="O124" i="1"/>
  <c r="T126" i="1"/>
  <c r="S126" i="1"/>
  <c r="R126" i="1"/>
  <c r="O126" i="1"/>
  <c r="R129" i="1"/>
  <c r="S129" i="1"/>
  <c r="Q129" i="1"/>
  <c r="P129" i="1"/>
  <c r="R133" i="1"/>
  <c r="T133" i="1"/>
  <c r="S133" i="1"/>
  <c r="Q133" i="1"/>
  <c r="P133" i="1"/>
  <c r="T139" i="1"/>
  <c r="R139" i="1"/>
  <c r="Q139" i="1"/>
  <c r="P139" i="1"/>
  <c r="T142" i="1"/>
  <c r="S142" i="1"/>
  <c r="R142" i="1"/>
  <c r="O142" i="1"/>
  <c r="T148" i="1"/>
  <c r="S148" i="1"/>
  <c r="O148" i="1"/>
  <c r="T151" i="1"/>
  <c r="R151" i="1"/>
  <c r="Q151" i="1"/>
  <c r="P151" i="1"/>
  <c r="T154" i="1"/>
  <c r="S154" i="1"/>
  <c r="R154" i="1"/>
  <c r="O154" i="1"/>
  <c r="T156" i="1"/>
  <c r="S156" i="1"/>
  <c r="O156" i="1"/>
  <c r="T159" i="1"/>
  <c r="R159" i="1"/>
  <c r="Q159" i="1"/>
  <c r="P159" i="1"/>
  <c r="T162" i="1"/>
  <c r="S162" i="1"/>
  <c r="R162" i="1"/>
  <c r="O162" i="1"/>
  <c r="T164" i="1"/>
  <c r="S164" i="1"/>
  <c r="O164" i="1"/>
  <c r="T166" i="1"/>
  <c r="S166" i="1"/>
  <c r="R166" i="1"/>
  <c r="O166" i="1"/>
  <c r="T170" i="1"/>
  <c r="S170" i="1"/>
  <c r="R170" i="1"/>
  <c r="O170" i="1"/>
  <c r="T172" i="1"/>
  <c r="S172" i="1"/>
  <c r="O172" i="1"/>
  <c r="T174" i="1"/>
  <c r="S174" i="1"/>
  <c r="R174" i="1"/>
  <c r="O174" i="1"/>
  <c r="T176" i="1"/>
  <c r="S176" i="1"/>
  <c r="O176" i="1"/>
  <c r="T3" i="1"/>
  <c r="R3" i="1"/>
  <c r="Q3" i="1"/>
  <c r="P3" i="1"/>
  <c r="T5" i="1"/>
  <c r="S5" i="1"/>
  <c r="R5" i="1"/>
  <c r="Q5" i="1"/>
  <c r="P5" i="1"/>
  <c r="T7" i="1"/>
  <c r="R7" i="1"/>
  <c r="Q7" i="1"/>
  <c r="P7" i="1"/>
  <c r="S9" i="1"/>
  <c r="R9" i="1"/>
  <c r="Q9" i="1"/>
  <c r="P9" i="1"/>
  <c r="T11" i="1"/>
  <c r="R11" i="1"/>
  <c r="Q11" i="1"/>
  <c r="P11" i="1"/>
  <c r="T13" i="1"/>
  <c r="S13" i="1"/>
  <c r="R13" i="1"/>
  <c r="Q13" i="1"/>
  <c r="P13" i="1"/>
  <c r="T15" i="1"/>
  <c r="R15" i="1"/>
  <c r="Q15" i="1"/>
  <c r="P15" i="1"/>
  <c r="S17" i="1"/>
  <c r="R17" i="1"/>
  <c r="Q17" i="1"/>
  <c r="P17" i="1"/>
  <c r="T19" i="1"/>
  <c r="R19" i="1"/>
  <c r="Q19" i="1"/>
  <c r="P19" i="1"/>
  <c r="T21" i="1"/>
  <c r="S21" i="1"/>
  <c r="R21" i="1"/>
  <c r="Q21" i="1"/>
  <c r="P21" i="1"/>
  <c r="T23" i="1"/>
  <c r="R23" i="1"/>
  <c r="Q23" i="1"/>
  <c r="P23" i="1"/>
  <c r="S25" i="1"/>
  <c r="R25" i="1"/>
  <c r="Q25" i="1"/>
  <c r="P25" i="1"/>
  <c r="T27" i="1"/>
  <c r="R27" i="1"/>
  <c r="Q27" i="1"/>
  <c r="P27" i="1"/>
  <c r="T29" i="1"/>
  <c r="S29" i="1"/>
  <c r="R29" i="1"/>
  <c r="Q29" i="1"/>
  <c r="P29" i="1"/>
  <c r="T31" i="1"/>
  <c r="R31" i="1"/>
  <c r="Q31" i="1"/>
  <c r="P31" i="1"/>
  <c r="S33" i="1"/>
  <c r="R33" i="1"/>
  <c r="Q33" i="1"/>
  <c r="P33" i="1"/>
  <c r="T35" i="1"/>
  <c r="R35" i="1"/>
  <c r="Q35" i="1"/>
  <c r="P35" i="1"/>
  <c r="T37" i="1"/>
  <c r="S37" i="1"/>
  <c r="R37" i="1"/>
  <c r="Q37" i="1"/>
  <c r="P37" i="1"/>
  <c r="T39" i="1"/>
  <c r="R39" i="1"/>
  <c r="Q39" i="1"/>
  <c r="P39" i="1"/>
  <c r="S41" i="1"/>
  <c r="R41" i="1"/>
  <c r="Q41" i="1"/>
  <c r="P41" i="1"/>
  <c r="T43" i="1"/>
  <c r="R43" i="1"/>
  <c r="Q43" i="1"/>
  <c r="P43" i="1"/>
  <c r="T45" i="1"/>
  <c r="S45" i="1"/>
  <c r="R45" i="1"/>
  <c r="Q45" i="1"/>
  <c r="P45" i="1"/>
  <c r="T47" i="1"/>
  <c r="R47" i="1"/>
  <c r="Q47" i="1"/>
  <c r="P47" i="1"/>
  <c r="S49" i="1"/>
  <c r="R49" i="1"/>
  <c r="Q49" i="1"/>
  <c r="P49" i="1"/>
  <c r="T51" i="1"/>
  <c r="R51" i="1"/>
  <c r="Q51" i="1"/>
  <c r="P51" i="1"/>
  <c r="T53" i="1"/>
  <c r="S53" i="1"/>
  <c r="R53" i="1"/>
  <c r="Q53" i="1"/>
  <c r="P53" i="1"/>
  <c r="T55" i="1"/>
  <c r="R55" i="1"/>
  <c r="Q55" i="1"/>
  <c r="P55" i="1"/>
  <c r="T58" i="1"/>
  <c r="S58" i="1"/>
  <c r="T60" i="1"/>
  <c r="S60" i="1"/>
  <c r="T62" i="1"/>
  <c r="S62" i="1"/>
  <c r="T64" i="1"/>
  <c r="S64" i="1"/>
  <c r="T66" i="1"/>
  <c r="S66" i="1"/>
  <c r="T69" i="1"/>
  <c r="S69" i="1"/>
  <c r="R69" i="1"/>
  <c r="Q69" i="1"/>
  <c r="P69" i="1"/>
  <c r="T71" i="1"/>
  <c r="R71" i="1"/>
  <c r="Q71" i="1"/>
  <c r="P71" i="1"/>
  <c r="S73" i="1"/>
  <c r="R73" i="1"/>
  <c r="Q73" i="1"/>
  <c r="P73" i="1"/>
  <c r="T77" i="1"/>
  <c r="S77" i="1"/>
  <c r="R77" i="1"/>
  <c r="Q77" i="1"/>
  <c r="P77" i="1"/>
  <c r="T79" i="1"/>
  <c r="R79" i="1"/>
  <c r="Q79" i="1"/>
  <c r="P79" i="1"/>
  <c r="S81" i="1"/>
  <c r="R81" i="1"/>
  <c r="Q81" i="1"/>
  <c r="P81" i="1"/>
  <c r="T83" i="1"/>
  <c r="R83" i="1"/>
  <c r="Q83" i="1"/>
  <c r="P83" i="1"/>
  <c r="T86" i="1"/>
  <c r="S86" i="1"/>
  <c r="T91" i="1"/>
  <c r="R91" i="1"/>
  <c r="Q91" i="1"/>
  <c r="P91" i="1"/>
  <c r="T93" i="1"/>
  <c r="S93" i="1"/>
  <c r="R93" i="1"/>
  <c r="Q93" i="1"/>
  <c r="P93" i="1"/>
  <c r="T95" i="1"/>
  <c r="R95" i="1"/>
  <c r="Q95" i="1"/>
  <c r="P95" i="1"/>
  <c r="S97" i="1"/>
  <c r="R97" i="1"/>
  <c r="Q97" i="1"/>
  <c r="P97" i="1"/>
  <c r="T99" i="1"/>
  <c r="R99" i="1"/>
  <c r="Q99" i="1"/>
  <c r="P99" i="1"/>
  <c r="T101" i="1"/>
  <c r="S101" i="1"/>
  <c r="R101" i="1"/>
  <c r="Q101" i="1"/>
  <c r="P101" i="1"/>
  <c r="T103" i="1"/>
  <c r="R103" i="1"/>
  <c r="Q103" i="1"/>
  <c r="P103" i="1"/>
  <c r="R105" i="1"/>
  <c r="S105" i="1"/>
  <c r="Q105" i="1"/>
  <c r="P105" i="1"/>
  <c r="T107" i="1"/>
  <c r="R107" i="1"/>
  <c r="Q107" i="1"/>
  <c r="P107" i="1"/>
  <c r="R109" i="1"/>
  <c r="T109" i="1"/>
  <c r="S109" i="1"/>
  <c r="Q109" i="1"/>
  <c r="P109" i="1"/>
  <c r="T111" i="1"/>
  <c r="R111" i="1"/>
  <c r="Q111" i="1"/>
  <c r="P111" i="1"/>
  <c r="R113" i="1"/>
  <c r="S113" i="1"/>
  <c r="Q113" i="1"/>
  <c r="P113" i="1"/>
  <c r="T115" i="1"/>
  <c r="R115" i="1"/>
  <c r="Q115" i="1"/>
  <c r="P115" i="1"/>
  <c r="R117" i="1"/>
  <c r="T117" i="1"/>
  <c r="S117" i="1"/>
  <c r="Q117" i="1"/>
  <c r="P117" i="1"/>
  <c r="T128" i="1"/>
  <c r="S128" i="1"/>
  <c r="O128" i="1"/>
  <c r="T132" i="1"/>
  <c r="S132" i="1"/>
  <c r="O132" i="1"/>
  <c r="T135" i="1"/>
  <c r="R135" i="1"/>
  <c r="Q135" i="1"/>
  <c r="P135" i="1"/>
  <c r="R137" i="1"/>
  <c r="S137" i="1"/>
  <c r="Q137" i="1"/>
  <c r="P137" i="1"/>
  <c r="T144" i="1"/>
  <c r="S144" i="1"/>
  <c r="O144" i="1"/>
  <c r="T146" i="1"/>
  <c r="S146" i="1"/>
  <c r="R146" i="1"/>
  <c r="O146" i="1"/>
  <c r="T150" i="1"/>
  <c r="S150" i="1"/>
  <c r="R150" i="1"/>
  <c r="O150" i="1"/>
  <c r="T158" i="1"/>
  <c r="S158" i="1"/>
  <c r="R158" i="1"/>
  <c r="O158" i="1"/>
  <c r="T67" i="1"/>
  <c r="R67" i="1"/>
  <c r="Q67" i="1"/>
  <c r="P67" i="1"/>
  <c r="U3" i="1"/>
  <c r="U5" i="1"/>
  <c r="U7" i="1"/>
  <c r="U9" i="1"/>
  <c r="U11" i="1"/>
  <c r="U13" i="1"/>
  <c r="U15" i="1"/>
  <c r="U17" i="1"/>
  <c r="U19" i="1"/>
  <c r="U21" i="1"/>
  <c r="U23" i="1"/>
  <c r="U25" i="1"/>
  <c r="U27" i="1"/>
  <c r="U29" i="1"/>
  <c r="U31" i="1"/>
  <c r="U33" i="1"/>
  <c r="U35" i="1"/>
  <c r="U37" i="1"/>
  <c r="U39" i="1"/>
  <c r="U41" i="1"/>
  <c r="U43" i="1"/>
  <c r="U58" i="1"/>
  <c r="U60" i="1"/>
  <c r="U62" i="1"/>
  <c r="U64" i="1"/>
  <c r="U66" i="1"/>
  <c r="U76" i="1"/>
  <c r="U86" i="1"/>
  <c r="U88" i="1"/>
  <c r="U90" i="1"/>
  <c r="U120" i="1"/>
  <c r="U122" i="1"/>
  <c r="U124" i="1"/>
  <c r="U126" i="1"/>
  <c r="U128" i="1"/>
  <c r="U132" i="1"/>
  <c r="U142" i="1"/>
  <c r="U144" i="1"/>
  <c r="U146" i="1"/>
  <c r="U148" i="1"/>
  <c r="U150" i="1"/>
  <c r="U154" i="1"/>
  <c r="U156" i="1"/>
  <c r="U158" i="1"/>
  <c r="U162" i="1"/>
  <c r="U164" i="1"/>
  <c r="U166" i="1"/>
  <c r="U170" i="1"/>
  <c r="U172" i="1"/>
  <c r="U174" i="1"/>
  <c r="U176" i="1"/>
  <c r="O58" i="1"/>
  <c r="O60" i="1"/>
  <c r="O62" i="1"/>
  <c r="O64" i="1"/>
  <c r="O66" i="1"/>
  <c r="O76" i="1"/>
  <c r="O86" i="1"/>
  <c r="O88" i="1"/>
  <c r="O90" i="1"/>
  <c r="O117" i="1"/>
  <c r="O129" i="1"/>
  <c r="O133" i="1"/>
  <c r="O137" i="1"/>
  <c r="P58" i="1"/>
  <c r="P62" i="1"/>
  <c r="P66" i="1"/>
  <c r="P86" i="1"/>
  <c r="P90" i="1"/>
  <c r="P122" i="1"/>
  <c r="P126" i="1"/>
  <c r="P142" i="1"/>
  <c r="P146" i="1"/>
  <c r="P150" i="1"/>
  <c r="P154" i="1"/>
  <c r="P158" i="1"/>
  <c r="P162" i="1"/>
  <c r="P166" i="1"/>
  <c r="P170" i="1"/>
  <c r="P174" i="1"/>
  <c r="Q60" i="1"/>
  <c r="Q64" i="1"/>
  <c r="Q76" i="1"/>
  <c r="Q88" i="1"/>
  <c r="Q120" i="1"/>
  <c r="Q124" i="1"/>
  <c r="Q128" i="1"/>
  <c r="Q132" i="1"/>
  <c r="Q144" i="1"/>
  <c r="Q148" i="1"/>
  <c r="Q156" i="1"/>
  <c r="Q164" i="1"/>
  <c r="Q172" i="1"/>
  <c r="Q176" i="1"/>
  <c r="R58" i="1"/>
  <c r="R62" i="1"/>
  <c r="R66" i="1"/>
  <c r="R86" i="1"/>
  <c r="R90" i="1"/>
  <c r="R124" i="1"/>
  <c r="R132" i="1"/>
  <c r="R148" i="1"/>
  <c r="R156" i="1"/>
  <c r="R164" i="1"/>
  <c r="R172" i="1"/>
  <c r="S3" i="1"/>
  <c r="S11" i="1"/>
  <c r="S19" i="1"/>
  <c r="S27" i="1"/>
  <c r="S35" i="1"/>
  <c r="S43" i="1"/>
  <c r="S51" i="1"/>
  <c r="S67" i="1"/>
  <c r="S83" i="1"/>
  <c r="S91" i="1"/>
  <c r="S99" i="1"/>
  <c r="S107" i="1"/>
  <c r="S115" i="1"/>
  <c r="S139" i="1"/>
  <c r="T17" i="1"/>
  <c r="T33" i="1"/>
  <c r="T49" i="1"/>
  <c r="T81" i="1"/>
  <c r="T97" i="1"/>
  <c r="T113" i="1"/>
  <c r="T129" i="1"/>
  <c r="T74" i="1"/>
  <c r="S74" i="1"/>
  <c r="T85" i="1"/>
  <c r="S85" i="1"/>
  <c r="R85" i="1"/>
  <c r="Q85" i="1"/>
  <c r="P85" i="1"/>
  <c r="S89" i="1"/>
  <c r="R89" i="1"/>
  <c r="Q89" i="1"/>
  <c r="P89" i="1"/>
  <c r="T119" i="1"/>
  <c r="R119" i="1"/>
  <c r="Q119" i="1"/>
  <c r="P119" i="1"/>
  <c r="R121" i="1"/>
  <c r="S121" i="1"/>
  <c r="Q121" i="1"/>
  <c r="P121" i="1"/>
  <c r="T123" i="1"/>
  <c r="R123" i="1"/>
  <c r="Q123" i="1"/>
  <c r="P123" i="1"/>
  <c r="R125" i="1"/>
  <c r="T125" i="1"/>
  <c r="S125" i="1"/>
  <c r="Q125" i="1"/>
  <c r="P125" i="1"/>
  <c r="T127" i="1"/>
  <c r="R127" i="1"/>
  <c r="Q127" i="1"/>
  <c r="P127" i="1"/>
  <c r="T131" i="1"/>
  <c r="R131" i="1"/>
  <c r="Q131" i="1"/>
  <c r="P131" i="1"/>
  <c r="T138" i="1"/>
  <c r="S138" i="1"/>
  <c r="R138" i="1"/>
  <c r="O138" i="1"/>
  <c r="T140" i="1"/>
  <c r="S140" i="1"/>
  <c r="O140" i="1"/>
  <c r="T143" i="1"/>
  <c r="R143" i="1"/>
  <c r="Q143" i="1"/>
  <c r="P143" i="1"/>
  <c r="R149" i="1"/>
  <c r="T149" i="1"/>
  <c r="S149" i="1"/>
  <c r="Q149" i="1"/>
  <c r="P149" i="1"/>
  <c r="T152" i="1"/>
  <c r="S152" i="1"/>
  <c r="O152" i="1"/>
  <c r="T155" i="1"/>
  <c r="R155" i="1"/>
  <c r="Q155" i="1"/>
  <c r="P155" i="1"/>
  <c r="R157" i="1"/>
  <c r="T157" i="1"/>
  <c r="S157" i="1"/>
  <c r="Q157" i="1"/>
  <c r="P157" i="1"/>
  <c r="R161" i="1"/>
  <c r="S161" i="1"/>
  <c r="Q161" i="1"/>
  <c r="P161" i="1"/>
  <c r="T163" i="1"/>
  <c r="R163" i="1"/>
  <c r="Q163" i="1"/>
  <c r="P163" i="1"/>
  <c r="R165" i="1"/>
  <c r="T165" i="1"/>
  <c r="S165" i="1"/>
  <c r="Q165" i="1"/>
  <c r="P165" i="1"/>
  <c r="T167" i="1"/>
  <c r="R167" i="1"/>
  <c r="Q167" i="1"/>
  <c r="P167" i="1"/>
  <c r="R169" i="1"/>
  <c r="S169" i="1"/>
  <c r="Q169" i="1"/>
  <c r="P169" i="1"/>
  <c r="T171" i="1"/>
  <c r="R171" i="1"/>
  <c r="Q171" i="1"/>
  <c r="P171" i="1"/>
  <c r="T175" i="1"/>
  <c r="R175" i="1"/>
  <c r="Q175" i="1"/>
  <c r="P175" i="1"/>
  <c r="S2" i="1"/>
  <c r="Q2" i="1"/>
  <c r="T2" i="1"/>
  <c r="R2" i="1"/>
  <c r="S6" i="1"/>
  <c r="T6" i="1"/>
  <c r="T8" i="1"/>
  <c r="S8" i="1"/>
  <c r="T10" i="1"/>
  <c r="S10" i="1"/>
  <c r="T12" i="1"/>
  <c r="S12" i="1"/>
  <c r="T14" i="1"/>
  <c r="S14" i="1"/>
  <c r="T16" i="1"/>
  <c r="S16" i="1"/>
  <c r="T18" i="1"/>
  <c r="S18" i="1"/>
  <c r="T20" i="1"/>
  <c r="S20" i="1"/>
  <c r="T22" i="1"/>
  <c r="S22" i="1"/>
  <c r="T24" i="1"/>
  <c r="S24" i="1"/>
  <c r="T26" i="1"/>
  <c r="S26" i="1"/>
  <c r="T28" i="1"/>
  <c r="S28" i="1"/>
  <c r="T30" i="1"/>
  <c r="S30" i="1"/>
  <c r="T32" i="1"/>
  <c r="S32" i="1"/>
  <c r="T34" i="1"/>
  <c r="S34" i="1"/>
  <c r="T36" i="1"/>
  <c r="S36" i="1"/>
  <c r="T38" i="1"/>
  <c r="S38" i="1"/>
  <c r="T40" i="1"/>
  <c r="S40" i="1"/>
  <c r="T42" i="1"/>
  <c r="S42" i="1"/>
  <c r="T44" i="1"/>
  <c r="S44" i="1"/>
  <c r="T46" i="1"/>
  <c r="S46" i="1"/>
  <c r="T48" i="1"/>
  <c r="S48" i="1"/>
  <c r="T50" i="1"/>
  <c r="S50" i="1"/>
  <c r="T52" i="1"/>
  <c r="S52" i="1"/>
  <c r="T54" i="1"/>
  <c r="S54" i="1"/>
  <c r="S57" i="1"/>
  <c r="R57" i="1"/>
  <c r="Q57" i="1"/>
  <c r="P57" i="1"/>
  <c r="T59" i="1"/>
  <c r="R59" i="1"/>
  <c r="Q59" i="1"/>
  <c r="P59" i="1"/>
  <c r="T61" i="1"/>
  <c r="S61" i="1"/>
  <c r="R61" i="1"/>
  <c r="Q61" i="1"/>
  <c r="P61" i="1"/>
  <c r="T63" i="1"/>
  <c r="R63" i="1"/>
  <c r="Q63" i="1"/>
  <c r="P63" i="1"/>
  <c r="S65" i="1"/>
  <c r="R65" i="1"/>
  <c r="Q65" i="1"/>
  <c r="P65" i="1"/>
  <c r="T68" i="1"/>
  <c r="S68" i="1"/>
  <c r="T70" i="1"/>
  <c r="S70" i="1"/>
  <c r="T72" i="1"/>
  <c r="S72" i="1"/>
  <c r="T75" i="1"/>
  <c r="R75" i="1"/>
  <c r="Q75" i="1"/>
  <c r="P75" i="1"/>
  <c r="T78" i="1"/>
  <c r="S78" i="1"/>
  <c r="T80" i="1"/>
  <c r="S80" i="1"/>
  <c r="T82" i="1"/>
  <c r="S82" i="1"/>
  <c r="T84" i="1"/>
  <c r="S84" i="1"/>
  <c r="T87" i="1"/>
  <c r="R87" i="1"/>
  <c r="Q87" i="1"/>
  <c r="P87" i="1"/>
  <c r="T92" i="1"/>
  <c r="S92" i="1"/>
  <c r="T94" i="1"/>
  <c r="S94" i="1"/>
  <c r="T96" i="1"/>
  <c r="S96" i="1"/>
  <c r="T98" i="1"/>
  <c r="S98" i="1"/>
  <c r="T100" i="1"/>
  <c r="S100" i="1"/>
  <c r="T102" i="1"/>
  <c r="S102" i="1"/>
  <c r="T104" i="1"/>
  <c r="S104" i="1"/>
  <c r="T106" i="1"/>
  <c r="S106" i="1"/>
  <c r="R106" i="1"/>
  <c r="T108" i="1"/>
  <c r="S108" i="1"/>
  <c r="T110" i="1"/>
  <c r="S110" i="1"/>
  <c r="R110" i="1"/>
  <c r="T112" i="1"/>
  <c r="S112" i="1"/>
  <c r="T114" i="1"/>
  <c r="S114" i="1"/>
  <c r="R114" i="1"/>
  <c r="T116" i="1"/>
  <c r="S116" i="1"/>
  <c r="O116" i="1"/>
  <c r="T118" i="1"/>
  <c r="S118" i="1"/>
  <c r="R118" i="1"/>
  <c r="O118" i="1"/>
  <c r="T130" i="1"/>
  <c r="S130" i="1"/>
  <c r="R130" i="1"/>
  <c r="O130" i="1"/>
  <c r="T134" i="1"/>
  <c r="S134" i="1"/>
  <c r="R134" i="1"/>
  <c r="O134" i="1"/>
  <c r="T136" i="1"/>
  <c r="S136" i="1"/>
  <c r="O136" i="1"/>
  <c r="R141" i="1"/>
  <c r="T141" i="1"/>
  <c r="S141" i="1"/>
  <c r="Q141" i="1"/>
  <c r="P141" i="1"/>
  <c r="R145" i="1"/>
  <c r="S145" i="1"/>
  <c r="Q145" i="1"/>
  <c r="P145" i="1"/>
  <c r="T147" i="1"/>
  <c r="R147" i="1"/>
  <c r="Q147" i="1"/>
  <c r="P147" i="1"/>
  <c r="R153" i="1"/>
  <c r="S153" i="1"/>
  <c r="Q153" i="1"/>
  <c r="P153" i="1"/>
  <c r="T160" i="1"/>
  <c r="S160" i="1"/>
  <c r="O160" i="1"/>
  <c r="U45" i="1"/>
  <c r="U4" i="1"/>
  <c r="U6" i="1"/>
  <c r="U8" i="1"/>
  <c r="U10" i="1"/>
  <c r="U12" i="1"/>
  <c r="U14" i="1"/>
  <c r="U16" i="1"/>
  <c r="U18" i="1"/>
  <c r="U20" i="1"/>
  <c r="U22" i="1"/>
  <c r="U24" i="1"/>
  <c r="U26" i="1"/>
  <c r="U28" i="1"/>
  <c r="U30" i="1"/>
  <c r="U32" i="1"/>
  <c r="U34" i="1"/>
  <c r="U36" i="1"/>
  <c r="U38" i="1"/>
  <c r="U40" i="1"/>
  <c r="U42" i="1"/>
  <c r="U44" i="1"/>
  <c r="U47" i="1"/>
  <c r="U49" i="1"/>
  <c r="U51" i="1"/>
  <c r="U53" i="1"/>
  <c r="U55" i="1"/>
  <c r="U57" i="1"/>
  <c r="U59" i="1"/>
  <c r="U61" i="1"/>
  <c r="U63" i="1"/>
  <c r="U65" i="1"/>
  <c r="U67" i="1"/>
  <c r="U69" i="1"/>
  <c r="U71" i="1"/>
  <c r="U73" i="1"/>
  <c r="U75" i="1"/>
  <c r="U77" i="1"/>
  <c r="U79" i="1"/>
  <c r="U81" i="1"/>
  <c r="U83" i="1"/>
  <c r="U85" i="1"/>
  <c r="U87" i="1"/>
  <c r="U89" i="1"/>
  <c r="U91" i="1"/>
  <c r="U93" i="1"/>
  <c r="U95" i="1"/>
  <c r="U97" i="1"/>
  <c r="U99" i="1"/>
  <c r="U101" i="1"/>
  <c r="U103" i="1"/>
  <c r="U105" i="1"/>
  <c r="U107" i="1"/>
  <c r="U109" i="1"/>
  <c r="U111" i="1"/>
  <c r="U113" i="1"/>
  <c r="U115" i="1"/>
  <c r="U117" i="1"/>
  <c r="U119" i="1"/>
  <c r="U121" i="1"/>
  <c r="U123" i="1"/>
  <c r="U125" i="1"/>
  <c r="U127" i="1"/>
  <c r="U129" i="1"/>
  <c r="U131" i="1"/>
  <c r="U133" i="1"/>
  <c r="U135" i="1"/>
  <c r="U137" i="1"/>
  <c r="U139" i="1"/>
  <c r="U141" i="1"/>
  <c r="U143" i="1"/>
  <c r="U145" i="1"/>
  <c r="U147" i="1"/>
  <c r="U149" i="1"/>
  <c r="U151" i="1"/>
  <c r="U153" i="1"/>
  <c r="U155" i="1"/>
  <c r="U157" i="1"/>
  <c r="U159" i="1"/>
  <c r="U161" i="1"/>
  <c r="U163" i="1"/>
  <c r="U165" i="1"/>
  <c r="U167" i="1"/>
  <c r="U169" i="1"/>
  <c r="U171" i="1"/>
  <c r="U175" i="1"/>
  <c r="U2" i="1"/>
  <c r="O3" i="1"/>
  <c r="O5" i="1"/>
  <c r="O7" i="1"/>
  <c r="O9" i="1"/>
  <c r="O11" i="1"/>
  <c r="O13" i="1"/>
  <c r="O15" i="1"/>
  <c r="O17" i="1"/>
  <c r="O19" i="1"/>
  <c r="O21" i="1"/>
  <c r="O23" i="1"/>
  <c r="O25" i="1"/>
  <c r="O27" i="1"/>
  <c r="O29" i="1"/>
  <c r="O31" i="1"/>
  <c r="O33" i="1"/>
  <c r="O35" i="1"/>
  <c r="O37" i="1"/>
  <c r="O39" i="1"/>
  <c r="O41" i="1"/>
  <c r="O43" i="1"/>
  <c r="O45" i="1"/>
  <c r="O47" i="1"/>
  <c r="O49" i="1"/>
  <c r="O51" i="1"/>
  <c r="O53" i="1"/>
  <c r="O55" i="1"/>
  <c r="O57" i="1"/>
  <c r="O59" i="1"/>
  <c r="O61" i="1"/>
  <c r="O63" i="1"/>
  <c r="O65" i="1"/>
  <c r="O67" i="1"/>
  <c r="O69" i="1"/>
  <c r="O71" i="1"/>
  <c r="O73" i="1"/>
  <c r="O75" i="1"/>
  <c r="O77" i="1"/>
  <c r="O79" i="1"/>
  <c r="O81" i="1"/>
  <c r="O83" i="1"/>
  <c r="O85" i="1"/>
  <c r="O87" i="1"/>
  <c r="O89" i="1"/>
  <c r="O91" i="1"/>
  <c r="O93" i="1"/>
  <c r="O95" i="1"/>
  <c r="O97" i="1"/>
  <c r="O99" i="1"/>
  <c r="O101" i="1"/>
  <c r="O103" i="1"/>
  <c r="O105" i="1"/>
  <c r="O107" i="1"/>
  <c r="O109" i="1"/>
  <c r="O111" i="1"/>
  <c r="O113" i="1"/>
  <c r="O115" i="1"/>
  <c r="O119" i="1"/>
  <c r="O123" i="1"/>
  <c r="O127" i="1"/>
  <c r="O131" i="1"/>
  <c r="O135" i="1"/>
  <c r="O139" i="1"/>
  <c r="O143" i="1"/>
  <c r="O147" i="1"/>
  <c r="O151" i="1"/>
  <c r="O155" i="1"/>
  <c r="O159" i="1"/>
  <c r="O163" i="1"/>
  <c r="O167" i="1"/>
  <c r="O171" i="1"/>
  <c r="O175" i="1"/>
  <c r="P4" i="1"/>
  <c r="P8" i="1"/>
  <c r="P12" i="1"/>
  <c r="P16" i="1"/>
  <c r="P20" i="1"/>
  <c r="P24" i="1"/>
  <c r="P28" i="1"/>
  <c r="P32" i="1"/>
  <c r="P36" i="1"/>
  <c r="P40" i="1"/>
  <c r="P44" i="1"/>
  <c r="P48" i="1"/>
  <c r="P52" i="1"/>
  <c r="P60" i="1"/>
  <c r="P64" i="1"/>
  <c r="P68" i="1"/>
  <c r="P72" i="1"/>
  <c r="P76" i="1"/>
  <c r="P80" i="1"/>
  <c r="P84" i="1"/>
  <c r="P88" i="1"/>
  <c r="P92" i="1"/>
  <c r="P96" i="1"/>
  <c r="P100" i="1"/>
  <c r="P104" i="1"/>
  <c r="P108" i="1"/>
  <c r="P112" i="1"/>
  <c r="P116" i="1"/>
  <c r="P120" i="1"/>
  <c r="P124" i="1"/>
  <c r="P128" i="1"/>
  <c r="P132" i="1"/>
  <c r="P136" i="1"/>
  <c r="P140" i="1"/>
  <c r="P144" i="1"/>
  <c r="P148" i="1"/>
  <c r="P152" i="1"/>
  <c r="P156" i="1"/>
  <c r="P160" i="1"/>
  <c r="P164" i="1"/>
  <c r="P172" i="1"/>
  <c r="P176" i="1"/>
  <c r="Q6" i="1"/>
  <c r="Q10" i="1"/>
  <c r="Q14" i="1"/>
  <c r="Q18" i="1"/>
  <c r="Q22" i="1"/>
  <c r="Q26" i="1"/>
  <c r="Q30" i="1"/>
  <c r="Q34" i="1"/>
  <c r="Q38" i="1"/>
  <c r="Q42" i="1"/>
  <c r="Q46" i="1"/>
  <c r="Q50" i="1"/>
  <c r="Q54" i="1"/>
  <c r="Q58" i="1"/>
  <c r="Q62" i="1"/>
  <c r="Q66" i="1"/>
  <c r="Q70" i="1"/>
  <c r="Q74" i="1"/>
  <c r="Q78" i="1"/>
  <c r="Q82" i="1"/>
  <c r="Q86" i="1"/>
  <c r="Q90" i="1"/>
  <c r="Q94" i="1"/>
  <c r="Q98" i="1"/>
  <c r="Q102" i="1"/>
  <c r="Q106" i="1"/>
  <c r="Q110" i="1"/>
  <c r="Q114" i="1"/>
  <c r="Q118" i="1"/>
  <c r="Q122" i="1"/>
  <c r="Q126" i="1"/>
  <c r="Q130" i="1"/>
  <c r="Q134" i="1"/>
  <c r="Q138" i="1"/>
  <c r="Q142" i="1"/>
  <c r="Q146" i="1"/>
  <c r="Q150" i="1"/>
  <c r="Q154" i="1"/>
  <c r="Q158" i="1"/>
  <c r="Q162" i="1"/>
  <c r="Q166" i="1"/>
  <c r="Q170" i="1"/>
  <c r="Q174" i="1"/>
  <c r="R4" i="1"/>
  <c r="R8" i="1"/>
  <c r="R12" i="1"/>
  <c r="R16" i="1"/>
  <c r="R20" i="1"/>
  <c r="R24" i="1"/>
  <c r="R28" i="1"/>
  <c r="R32" i="1"/>
  <c r="R36" i="1"/>
  <c r="R40" i="1"/>
  <c r="R44" i="1"/>
  <c r="R48" i="1"/>
  <c r="R52" i="1"/>
  <c r="R60" i="1"/>
  <c r="R64" i="1"/>
  <c r="R68" i="1"/>
  <c r="R72" i="1"/>
  <c r="R76" i="1"/>
  <c r="R80" i="1"/>
  <c r="R84" i="1"/>
  <c r="R88" i="1"/>
  <c r="R92" i="1"/>
  <c r="R96" i="1"/>
  <c r="R100" i="1"/>
  <c r="R104" i="1"/>
  <c r="R112" i="1"/>
  <c r="R120" i="1"/>
  <c r="R128" i="1"/>
  <c r="R136" i="1"/>
  <c r="R144" i="1"/>
  <c r="R152" i="1"/>
  <c r="R160" i="1"/>
  <c r="R176" i="1"/>
  <c r="S7" i="1"/>
  <c r="S15" i="1"/>
  <c r="S23" i="1"/>
  <c r="S31" i="1"/>
  <c r="S39" i="1"/>
  <c r="S47" i="1"/>
  <c r="S55" i="1"/>
  <c r="S63" i="1"/>
  <c r="S71" i="1"/>
  <c r="S79" i="1"/>
  <c r="S87" i="1"/>
  <c r="S95" i="1"/>
  <c r="S103" i="1"/>
  <c r="S111" i="1"/>
  <c r="S119" i="1"/>
  <c r="S127" i="1"/>
  <c r="S135" i="1"/>
  <c r="S143" i="1"/>
  <c r="S151" i="1"/>
  <c r="S159" i="1"/>
  <c r="S167" i="1"/>
  <c r="S175" i="1"/>
  <c r="T9" i="1"/>
  <c r="T25" i="1"/>
  <c r="T41" i="1"/>
  <c r="T57" i="1"/>
  <c r="T73" i="1"/>
  <c r="T89" i="1"/>
  <c r="T105" i="1"/>
  <c r="T121" i="1"/>
  <c r="T137" i="1"/>
  <c r="T153" i="1"/>
  <c r="T169" i="1"/>
  <c r="M160" i="1"/>
  <c r="M158" i="1"/>
  <c r="M153" i="1"/>
  <c r="M150" i="1"/>
  <c r="M147" i="1"/>
  <c r="M146" i="1"/>
  <c r="M145" i="1"/>
  <c r="M144" i="1"/>
  <c r="M141" i="1"/>
  <c r="M137" i="1"/>
  <c r="M136" i="1"/>
  <c r="M135" i="1"/>
  <c r="M134" i="1"/>
  <c r="M132" i="1"/>
  <c r="M130" i="1"/>
  <c r="M128"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87" i="1"/>
  <c r="M86" i="1"/>
  <c r="M84" i="1"/>
  <c r="M83" i="1"/>
  <c r="M82" i="1"/>
  <c r="M81" i="1"/>
  <c r="M80" i="1"/>
  <c r="M79" i="1"/>
  <c r="M78" i="1"/>
  <c r="M77" i="1"/>
  <c r="M75" i="1"/>
  <c r="M73" i="1"/>
  <c r="M72" i="1"/>
  <c r="M71" i="1"/>
  <c r="M70" i="1"/>
  <c r="M69" i="1"/>
  <c r="M68" i="1"/>
  <c r="L160" i="1"/>
  <c r="L158" i="1"/>
  <c r="L153" i="1"/>
  <c r="L150" i="1"/>
  <c r="L147" i="1"/>
  <c r="L146" i="1"/>
  <c r="L145" i="1"/>
  <c r="L144" i="1"/>
  <c r="L141" i="1"/>
  <c r="L137" i="1"/>
  <c r="L136" i="1"/>
  <c r="L135" i="1"/>
  <c r="L134" i="1"/>
  <c r="L132" i="1"/>
  <c r="L130" i="1"/>
  <c r="L128"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87" i="1"/>
  <c r="L86" i="1"/>
  <c r="L84" i="1"/>
  <c r="L83" i="1"/>
  <c r="L82" i="1"/>
  <c r="L81" i="1"/>
  <c r="L80" i="1"/>
  <c r="L79" i="1"/>
  <c r="L78" i="1"/>
  <c r="L77" i="1"/>
  <c r="L75" i="1"/>
  <c r="L73" i="1"/>
  <c r="L72" i="1"/>
  <c r="L71" i="1"/>
  <c r="L70" i="1"/>
  <c r="L69" i="1"/>
  <c r="L68" i="1"/>
  <c r="M66" i="1" l="1"/>
  <c r="L66" i="1"/>
  <c r="M65" i="1"/>
  <c r="L65" i="1"/>
  <c r="M64" i="1" l="1"/>
  <c r="L64" i="1"/>
  <c r="M63" i="1"/>
  <c r="L63" i="1"/>
  <c r="M62" i="1" l="1"/>
  <c r="L62" i="1"/>
  <c r="M60" i="1" l="1"/>
  <c r="L60" i="1"/>
  <c r="M61" i="1"/>
  <c r="L61" i="1"/>
  <c r="M57" i="1" l="1"/>
  <c r="L57" i="1"/>
  <c r="M59" i="1"/>
  <c r="L59" i="1"/>
  <c r="M58" i="1"/>
  <c r="L58" i="1"/>
  <c r="M55" i="1" l="1"/>
  <c r="L55" i="1"/>
  <c r="M54" i="1"/>
  <c r="L54" i="1"/>
  <c r="M53" i="1"/>
  <c r="L53" i="1"/>
  <c r="L52" i="1" l="1"/>
  <c r="M52" i="1"/>
  <c r="M50" i="1" l="1"/>
  <c r="L50" i="1"/>
  <c r="L51" i="1"/>
  <c r="M51" i="1"/>
  <c r="M49" i="1" l="1"/>
  <c r="M47" i="1"/>
  <c r="M48" i="1"/>
  <c r="M41" i="1"/>
  <c r="M42" i="1"/>
  <c r="M45" i="1"/>
  <c r="M46" i="1"/>
  <c r="M40" i="1"/>
  <c r="M43" i="1"/>
  <c r="M44" i="1"/>
  <c r="M39" i="1"/>
  <c r="M38" i="1"/>
  <c r="M37" i="1"/>
  <c r="M29" i="1"/>
  <c r="M36" i="1"/>
  <c r="M34" i="1"/>
  <c r="M35" i="1"/>
  <c r="M32" i="1"/>
  <c r="M33" i="1"/>
  <c r="M30" i="1"/>
  <c r="M31" i="1"/>
  <c r="M21" i="1"/>
  <c r="M22" i="1"/>
  <c r="M23" i="1"/>
  <c r="M24" i="1"/>
  <c r="M25" i="1"/>
  <c r="M26" i="1"/>
  <c r="M27" i="1"/>
  <c r="M28" i="1"/>
  <c r="M20" i="1"/>
  <c r="M19" i="1"/>
  <c r="M18" i="1"/>
  <c r="M16" i="1"/>
  <c r="M17" i="1"/>
  <c r="M15" i="1"/>
  <c r="M13" i="1"/>
  <c r="M14" i="1"/>
  <c r="M12" i="1"/>
  <c r="M11" i="1"/>
  <c r="M10" i="1"/>
  <c r="M9" i="1"/>
  <c r="M8" i="1"/>
  <c r="M7" i="1"/>
  <c r="M6" i="1"/>
  <c r="M2" i="1"/>
  <c r="M3" i="1"/>
  <c r="M4" i="1"/>
  <c r="M5" i="1"/>
  <c r="L49" i="1"/>
  <c r="L47" i="1"/>
  <c r="L48" i="1"/>
  <c r="L41" i="1"/>
  <c r="L42" i="1"/>
  <c r="L45" i="1"/>
  <c r="L46" i="1"/>
  <c r="L40" i="1"/>
  <c r="L43" i="1"/>
  <c r="L44" i="1"/>
  <c r="L39" i="1"/>
  <c r="L38" i="1"/>
  <c r="L37" i="1"/>
  <c r="L29" i="1"/>
  <c r="L36" i="1"/>
  <c r="L34" i="1"/>
  <c r="L35" i="1"/>
  <c r="L32" i="1"/>
  <c r="L33" i="1"/>
  <c r="L30" i="1"/>
  <c r="L31" i="1"/>
  <c r="L21" i="1"/>
  <c r="L22" i="1"/>
  <c r="L23" i="1"/>
  <c r="L24" i="1"/>
  <c r="L25" i="1"/>
  <c r="L26" i="1"/>
  <c r="L27" i="1"/>
  <c r="L28" i="1"/>
  <c r="L20" i="1"/>
  <c r="L19" i="1"/>
  <c r="L18" i="1"/>
  <c r="L16" i="1"/>
  <c r="L17" i="1"/>
  <c r="L15" i="1"/>
  <c r="L13" i="1"/>
  <c r="L14" i="1"/>
  <c r="L12" i="1"/>
  <c r="L11" i="1"/>
  <c r="L10" i="1"/>
  <c r="L9" i="1"/>
  <c r="L8" i="1"/>
  <c r="L7" i="1"/>
  <c r="L6" i="1"/>
  <c r="L2" i="1"/>
  <c r="L3" i="1"/>
  <c r="L4" i="1"/>
  <c r="L5" i="1"/>
</calcChain>
</file>

<file path=xl/sharedStrings.xml><?xml version="1.0" encoding="utf-8"?>
<sst xmlns="http://schemas.openxmlformats.org/spreadsheetml/2006/main" count="1355" uniqueCount="378">
  <si>
    <t>Severity</t>
  </si>
  <si>
    <t>Status</t>
  </si>
  <si>
    <t>3-High</t>
  </si>
  <si>
    <t>Closed</t>
  </si>
  <si>
    <t>CIRA Application was down and up frequently in Production</t>
  </si>
  <si>
    <t>RSI-Phase 1A: MKT SIM Jul16 Obligation Rpts Peak Demand Showing Not Reflecting Subset of Days Resource</t>
  </si>
  <si>
    <t>2-Very High</t>
  </si>
  <si>
    <t>4-Medium</t>
  </si>
  <si>
    <t>5-Low</t>
  </si>
  <si>
    <t>6-Enhancement</t>
  </si>
  <si>
    <t>CIRA APP is producing errors in server log, the bigger log is causing diskspace issue in Production</t>
  </si>
  <si>
    <t>CIDI 186988: SC gets an error while trying to approve SRs</t>
  </si>
  <si>
    <t>ETA</t>
  </si>
  <si>
    <t>Deployment date</t>
  </si>
  <si>
    <t>RSI-1A: Search not working as expected on CPM Designation screen (CIDI 00184091)</t>
  </si>
  <si>
    <t>Issue #</t>
  </si>
  <si>
    <t>Short Description</t>
  </si>
  <si>
    <t>CIDI</t>
  </si>
  <si>
    <t>Comments</t>
  </si>
  <si>
    <t>Usability</t>
  </si>
  <si>
    <t>API to upload RA/Supply Plans</t>
  </si>
  <si>
    <t>RSI 1B</t>
  </si>
  <si>
    <t xml:space="preserve">API to submit CSP Offers </t>
  </si>
  <si>
    <t>Post bilateral trades and NQC report on OASIS</t>
  </si>
  <si>
    <t>Acquired contracts</t>
  </si>
  <si>
    <t>API to submit submit/retreive substitutions</t>
  </si>
  <si>
    <t>Public posting of CSP Offers</t>
  </si>
  <si>
    <t>Ability to download/export non-RA capacity data</t>
  </si>
  <si>
    <t>Notification to SC of any Outage replacement approval request</t>
  </si>
  <si>
    <t>Ability to not have to select the compliance month for every filter (validation, TAC obligation, Peak obligation, outage replacement, outage impact)</t>
  </si>
  <si>
    <t>More frequent processing of EFC requests</t>
  </si>
  <si>
    <t>API Functionality supporting plan submittal, LSE/Supplier communication and daily RA commitments</t>
  </si>
  <si>
    <t>API Functionality for Replacements</t>
  </si>
  <si>
    <t>Detailed error/warning codes on RA/Supply Plan uploads (resource not in matching plan is not sufficient to coordinate)</t>
  </si>
  <si>
    <t>Need information from stakeholder</t>
  </si>
  <si>
    <t>Improved ability to coordinate supply plans with counterparties and better facilitate sales and re-sales</t>
  </si>
  <si>
    <t>More timely validation runs. SCs do not have to wait until next day or late afternoon to see immediate results. Stakeholder requested every 30 mins if there are changes to Plans.</t>
  </si>
  <si>
    <t>ISO will schedule two additonal runs. One at noon and one at 3 PM.</t>
  </si>
  <si>
    <t>Ability to nominate and receive Import Allocations Steps 8-11</t>
  </si>
  <si>
    <t>Policy</t>
  </si>
  <si>
    <t>Requesting CPM Mw on CPM Email</t>
  </si>
  <si>
    <t>Descoped from RSI-1B</t>
  </si>
  <si>
    <t>API</t>
  </si>
  <si>
    <t>Will be posted to OASIS</t>
  </si>
  <si>
    <t>POSO implementation</t>
  </si>
  <si>
    <t>a. Request to provide Export Functionality in Review Substituions Screen. 
b. Import/export buttons in CSP offer screen. 
c. Import/export buttons in Review Substitution screen. 
d. Add two additional columns in Review Substitution screen with Gen &amp; Flex substitution MW amount to be import/export easily &amp; effectively.</t>
  </si>
  <si>
    <t>CIDI-00187965; ALM 44850</t>
  </si>
  <si>
    <t>Theme</t>
  </si>
  <si>
    <t>Category</t>
  </si>
  <si>
    <t>Topic</t>
  </si>
  <si>
    <t>Sub Topics</t>
  </si>
  <si>
    <t>B2B API Impact</t>
  </si>
  <si>
    <t>Additional functionality</t>
  </si>
  <si>
    <t>Performance</t>
  </si>
  <si>
    <t>Populate queue number to be automatically on submission of a request</t>
  </si>
  <si>
    <t>Pre-population of compliance month on filters</t>
  </si>
  <si>
    <t>Error messages during uploads</t>
  </si>
  <si>
    <t>Error handling</t>
  </si>
  <si>
    <t>Business process</t>
  </si>
  <si>
    <t>Notification</t>
  </si>
  <si>
    <t>Reporting</t>
  </si>
  <si>
    <t>Automation of workflow</t>
  </si>
  <si>
    <t>Coordination of supply plans</t>
  </si>
  <si>
    <t>Frequent runs of validation</t>
  </si>
  <si>
    <t>This will allow firm imports to count across the entire month instead of only on peak days.</t>
  </si>
  <si>
    <t>Adopt the CPUC MCC buckets construct fully.</t>
  </si>
  <si>
    <t>Export/ Import, New columns</t>
  </si>
  <si>
    <t>Export substitutions, import/export CSP offers, new columns in review substitution screen</t>
  </si>
  <si>
    <t>Grand Total</t>
  </si>
  <si>
    <t>Descoped from RSI-1B. However, given the importance to MPs, this is under assessment if it can be delivered earlier.</t>
  </si>
  <si>
    <t>Open</t>
  </si>
  <si>
    <t>Deployment Month &amp; Year</t>
  </si>
  <si>
    <t>Issues resolved by deployment year and month</t>
  </si>
  <si>
    <t>Issue Status</t>
  </si>
  <si>
    <t>Count of Issues</t>
  </si>
  <si>
    <t>Issue Counts by Status</t>
  </si>
  <si>
    <t>The queue number is for new NQC request from RIMS</t>
  </si>
  <si>
    <t>System must have the ability for ISO users to download multiple RA/Supply Plans (excel files) across SCs for a given trade year and trade month. 
Note:  ISO users must be able to select multiple RA/Supply Plans and then download them all at once.  It will not be acceptable to download each RA/Supply Plan individually.</t>
  </si>
  <si>
    <t>Supply and RA plans</t>
  </si>
  <si>
    <t xml:space="preserve">Impacts ISO efficiency </t>
  </si>
  <si>
    <t>Issue with reading the MOO flag from MF due to date/time offset</t>
  </si>
  <si>
    <t>CIDI 188202 - availability calculation is incorrect for TG in RAAM</t>
  </si>
  <si>
    <t>Unification</t>
  </si>
  <si>
    <t>Resource to area mapping</t>
  </si>
  <si>
    <t>Impacts ISO's controls and error handling.</t>
  </si>
  <si>
    <t>CIDI-00181232: ability to cancel an ED once it has been declined
We can put a warning "This action will result in supplemental revenue for the next 30 days. Do you wish to continue?“
CIDI-00181230: After search, the monthly/intra-monthly/annually and start and end dates should be available so that users shouldn't have to reload the screen to re-query the results.
CIDI-00181223: CPM Type should be more descriptive</t>
  </si>
  <si>
    <t>ALM 43448 postponed</t>
  </si>
  <si>
    <t>CPM</t>
  </si>
  <si>
    <t xml:space="preserve">CIDI-00181431 -Allow users to load offers from Monthly and copy into Intra-monthly offers. 
</t>
  </si>
  <si>
    <t>ALM 41007 postponed</t>
  </si>
  <si>
    <t>CSP offers</t>
  </si>
  <si>
    <t>Make the CSP Offers window variable size. The search for available resources window is able to be variable size but the CSP offers window is not. It would be easier if the window can be made longer to let users see the entire list of offers.</t>
  </si>
  <si>
    <t>ALM 41008 postponed</t>
  </si>
  <si>
    <t>Not able to create RT Subs from Next Day onward</t>
  </si>
  <si>
    <t>ALM 40824 postponed</t>
  </si>
  <si>
    <t>Substitution</t>
  </si>
  <si>
    <t>System</t>
  </si>
  <si>
    <t>CIRA</t>
  </si>
  <si>
    <t>RA Plan versioning is incorrect which impacts the validation run.</t>
  </si>
  <si>
    <t>CIDI 00186484- 'No LSE found for supplier x for resource y' error</t>
  </si>
  <si>
    <t>Unable to approve future effective NQC for 1 resource in prod</t>
  </si>
  <si>
    <t>(CIDI 00186092) Spelling error when downloading Obligation Report from the UI</t>
  </si>
  <si>
    <t>CIDI 00187978 - RAAIM Pre-calc is not handling DST time</t>
  </si>
  <si>
    <t>Market participants are unable to submit replacements in CIRA</t>
  </si>
  <si>
    <t>Export screen data from NQC results not matching the filter results on the screen</t>
  </si>
  <si>
    <t>change the scheduled time for 'SG_BroadcastResourceAdequacyCapacityData_CIRAv1' payload</t>
  </si>
  <si>
    <t>remove ReceiveResourceAdequacyCapacityData_MFv1_INT_AP from AI/ESB</t>
  </si>
  <si>
    <t>Missing service for receciveRTMResourceAdequacyCapacityData to Settlements</t>
  </si>
  <si>
    <t>Ignore EDs with same start and end times i.e. cancelled EDs</t>
  </si>
  <si>
    <t>ISO offers not created when SC did not bid for intra-monthly</t>
  </si>
  <si>
    <t>CIDI 00186633 - Bilateral trade screen should allow SC ID same size as exists in MF</t>
  </si>
  <si>
    <t>ISO user unable to approve saved NQC record for SC's with future effective date</t>
  </si>
  <si>
    <t>Annual CV calculations are incorrect</t>
  </si>
  <si>
    <t>MED integration issue - resources where RA = PMax need to be sent in the payload</t>
  </si>
  <si>
    <t>CIDI 00187331 - Obligation report missing data by Peak</t>
  </si>
  <si>
    <t>Date on RAAIM Pre-calc run details screen different from Excel download</t>
  </si>
  <si>
    <t>CPM designation UI not displaying resources with multiple SC association</t>
  </si>
  <si>
    <t>CIDI 00186979 Import allocation issue</t>
  </si>
  <si>
    <t>CSP offer not created for a res that has multiple records in MF for the same Resource- SC association</t>
  </si>
  <si>
    <t>CIDI 00186598 - MOO flag needs to be derived at the time of payload broadcast</t>
  </si>
  <si>
    <t>Missing plans functionality not working for annual</t>
  </si>
  <si>
    <t>multiple CPM designation emails generated for the same resource</t>
  </si>
  <si>
    <t>ED CPM enhancement</t>
  </si>
  <si>
    <t>CIDI 00186601 - TG not allowed to submit CSP offer for Flex even when EFC/NQC exists for that month</t>
  </si>
  <si>
    <t>Search for all resources on compatible resources view screen times out</t>
  </si>
  <si>
    <t>RTM RA payload to Settlements failed due to a resource end dating</t>
  </si>
  <si>
    <t>CIDI 00188019 - RA report not taking into account multiple replacement records</t>
  </si>
  <si>
    <t>annual optimization is failing</t>
  </si>
  <si>
    <t>include null RMRFLAG records for CPM calculations</t>
  </si>
  <si>
    <t>defining allowable period for declining CPM</t>
  </si>
  <si>
    <t>rules for updates to the CPM designation screen</t>
  </si>
  <si>
    <t>CPM should be designated for only CISO resources with an active SC association</t>
  </si>
  <si>
    <t>Modify CPM email verbiage</t>
  </si>
  <si>
    <t>For FLEX RA category 3 resources RA not calculated correctly for days bordering weekends and holidays</t>
  </si>
  <si>
    <t>CPM emails are triggered for more resources than the one submitted</t>
  </si>
  <si>
    <t>Error in logs due to length of CSP_OFFER_SEGMENT.COMMENTS</t>
  </si>
  <si>
    <t>CIDI 00187927, CIRA's 2017 Annual CV LSE Obligation Details mismatch with Obligations rpt</t>
  </si>
  <si>
    <t>Resource area mapping is not updating when you upload and approve the NQC</t>
  </si>
  <si>
    <t>CIDI-00187435: SCs are not able to access Approve/Reject OM Replacments screen</t>
  </si>
  <si>
    <t>CIDI-00187618: CIRA doesn't bump up the RA capacity by 0.01 when RA=Pmin for SIBR</t>
  </si>
  <si>
    <t>RSI_Phase1a_Search Substitution Requests_Substitutions are showing up when there is no substitution in compliance month</t>
  </si>
  <si>
    <t>Dispute #181646 SCP calculation run is not picking up Substitute resource in some cases</t>
  </si>
  <si>
    <t>RAAM</t>
  </si>
  <si>
    <t>Settlements not receiving Exempt_quantity from SCP Availability Calculations</t>
  </si>
  <si>
    <t>CV errors our Supply/RA resources with incorrect Import allocation check</t>
  </si>
  <si>
    <t>app_cira_availcalc_int role user is unabe to access RAAIM Calculation functionality in CIRA application.</t>
  </si>
  <si>
    <t>OASIS</t>
  </si>
  <si>
    <t>RA data, Outage data, Replacement data, Substitution data</t>
  </si>
  <si>
    <t>CIDI 00185139 - Request for addition of operational RA data to the MPPF meetings, specifically:
1. Total RA Local/System/Flex requirements for the past, current and next month 
2. Total RA Local/System/Flex resources provided to ISO daily 
3. Total Planned Outage MWs that impacted the RA available MWs by day 
4. Total Forced Outage MWs that impacted teh RA available MWs by day 
5. Total MWs of replacement capacity provided for planned outages by day 
6. Total MWs of substitute capacity provided for forced outages by day</t>
  </si>
  <si>
    <t>CIRA - Replacement MW higher than provided as S replacements in RA plan- occurred due to multiple resources with different RA plans used the same contract ID. Handled via training &amp; CPG not code fix</t>
  </si>
  <si>
    <t>Y - will likely not be needed with replacements being phased out with RSI - 1B</t>
  </si>
  <si>
    <t>Y - priority 1</t>
  </si>
  <si>
    <t>Y - priority 2</t>
  </si>
  <si>
    <t>Y - priority 3</t>
  </si>
  <si>
    <t>CIRA - CIDI 00189853, 00189824 - RAAIM inconsistent with CAISO Tariff for Flex LF-MSS resources</t>
  </si>
  <si>
    <t>CIRA INT - rename RTM resource adequacy capacity payload as part of ESB replacement</t>
  </si>
  <si>
    <t>RAAIM calculation failure due to DST Short day
Data fix will be applied first; code fix will follow later</t>
  </si>
  <si>
    <t>API to retrieve POSO assignments</t>
  </si>
  <si>
    <t>API to retrieve RA Data</t>
  </si>
  <si>
    <t>to include all data elements on the RA tracker in the MOO flag payload</t>
  </si>
  <si>
    <t>Y - priority 4</t>
  </si>
  <si>
    <t>API to retrieve RAAIM pre-calculation run details</t>
  </si>
  <si>
    <t>API to retrieve NQC data</t>
  </si>
  <si>
    <t>CIRA must filter out revised set of ED instructions not eligible for CPM designations.</t>
  </si>
  <si>
    <t>Replacement requirement MW should not exceed RA plan MW</t>
  </si>
  <si>
    <t>191111, 191117, 191126, 191140, 191149, 191154, 191155, 191156, 191157</t>
  </si>
  <si>
    <t>Tech Enhancements</t>
  </si>
  <si>
    <t>Controlling the entry points to where updates to this information can be made in CIRA.</t>
  </si>
  <si>
    <t>Single substitution screen for POSO and forced substitution.</t>
  </si>
  <si>
    <t>No eta but cannot accommodate for RSI 2017 timelines.</t>
  </si>
  <si>
    <t>CPM Enhancement to compute the Daily Max RA MW as max of both Gen &amp; Flex</t>
  </si>
  <si>
    <t>OM Replacements screen doesn't display 2nd page after a sort</t>
  </si>
  <si>
    <t>Add 'pre-approved' to T45 approved &amp; pending OIA run and OM Replacements logic</t>
  </si>
  <si>
    <t>RA and Minimum Load data report - 
There was a fix that was deployed on 3/31/17 did not seem to have solved the issue reported in the CIDI.</t>
  </si>
  <si>
    <t>ResourceAdequacyCapacity payload failures</t>
  </si>
  <si>
    <t>OM RA report data changes post the trade date</t>
  </si>
  <si>
    <t># of s/w fixes</t>
  </si>
  <si>
    <t># reported through CIDI</t>
  </si>
  <si>
    <t>No longer needed</t>
  </si>
  <si>
    <t>CIDI 00186412; NA - Info sec did not approve sending MW and price in an email, so request is being closed.</t>
  </si>
  <si>
    <t>SDG's request is with the Data Release Committee for consideration.
Gautham to provide an update on May 17th, 2017
7/20 Gautham: Data was released for 2016, so this can be closed.</t>
  </si>
  <si>
    <t>(Multiple Items)</t>
  </si>
  <si>
    <t>Detected on Date</t>
  </si>
  <si>
    <t>Root Cause</t>
  </si>
  <si>
    <t>Software</t>
  </si>
  <si>
    <t>Documentation</t>
  </si>
  <si>
    <t>Data</t>
  </si>
  <si>
    <t>Enhancement</t>
  </si>
  <si>
    <t>Config / Install</t>
  </si>
  <si>
    <t>Design</t>
  </si>
  <si>
    <t>Functionality</t>
  </si>
  <si>
    <t>Install/Config</t>
  </si>
  <si>
    <t>Requirement Gap</t>
  </si>
  <si>
    <t>Integration</t>
  </si>
  <si>
    <t>Postponed</t>
  </si>
  <si>
    <t>Evaluated</t>
  </si>
  <si>
    <t>New</t>
  </si>
  <si>
    <t>SC Transfer Job does not transfer the Flex RA to the New Supplier when resource ownership is changed</t>
  </si>
  <si>
    <t>CIRA RSI_Phase 1A: As an ISO user Unable to reject approved NQC records</t>
  </si>
  <si>
    <t>CIRA: Cleaning unnecessary information from CIRA_MSTR. CIRA_DB_PROCESS_LOG  table</t>
  </si>
  <si>
    <t>CIRA_RSI Phase 1A_BSC ids are populating in SC in Substitute Resource Selection section.</t>
  </si>
  <si>
    <t>RAAM: Missing SCP_AVAIL payload for TD 2/21/16</t>
  </si>
  <si>
    <t>SCP Availability Calc Publish is erroring out for Trade Date 02-22-2016</t>
  </si>
  <si>
    <t>CIRA-RSI-Phase 1A: Unauthorized user is able view &amp; Download Outage Impact Report for both outage view T45 and OTD</t>
  </si>
  <si>
    <t>CIRA_RSI Phase 1A Menu bar is incorrectly rendered on user access exception</t>
  </si>
  <si>
    <t>CIRA-RSI-Phase 1A; Performance Requirement Details Missing from SRS</t>
  </si>
  <si>
    <t>CIRA-RSI-Phase 1A: Timestamp of SC Request Date does not update properly for Proxy details on OM Screen</t>
  </si>
  <si>
    <t>CIRA Enhancement CIDI 00180350: CIRA Notifications should show the environment name</t>
  </si>
  <si>
    <t>CIRA_RSI_Phase 1A: Flexible RA does not reflect all the hours it has been committed</t>
  </si>
  <si>
    <t>CIRS-RSI-Phase 1A: CIRA should not show ISO price for CPM to MPs in Data Maintenance Search screen as well as it should not send to settlement/MQS</t>
  </si>
  <si>
    <t>CIRA-RSI-Phase 1A: MKT SIM- Not able to create RT Subs from Next Day onward</t>
  </si>
  <si>
    <t>CIRA-RSI-Phase 1A: Show warning if resources are missing in resubmital plan were involved in any Substitution, Replacements and CPMs</t>
  </si>
  <si>
    <t>RAAM Prod error - Availability calculation fails when there are multiple substitutions in a request and calculation invoked specific to the substituted resources.</t>
  </si>
  <si>
    <t>CIRA: MF to CIRA refresh failure due to LSE SCIDs length more than defined constraint</t>
  </si>
  <si>
    <t>CIRA TAC Results report performance does not meet specified requirements</t>
  </si>
  <si>
    <t>CIRA - Monthly Obligation report and Peak Results report are incorrect</t>
  </si>
  <si>
    <t>CIRA: Annual Obligation report  shows incorrect data</t>
  </si>
  <si>
    <t>CIRA: Outage Availability report performance does not meet specified requirements</t>
  </si>
  <si>
    <t>CIRA-Total RA calculation during RA Plan reupload is incorrect</t>
  </si>
  <si>
    <t>CIRA-Yearly CV shows no records</t>
  </si>
  <si>
    <t>Prod Issue: bulk update all records in the SCP_GF_RES table to include the timestamp 23:59:59 for EFF_END_DTS</t>
  </si>
  <si>
    <t>CIRA - TAC Results are showing incorrect data</t>
  </si>
  <si>
    <t>CIRA - some resources not in 'Saved NQC request' Excel export</t>
  </si>
  <si>
    <t>CIRA - RAAM tool hanging when new SCP calculation was run</t>
  </si>
  <si>
    <t>CIRA- Review and make consistent jobs accross environments based on dependencies and business requirements</t>
  </si>
  <si>
    <t>CIRA is keeping the comments from Old CV instead of updating per new CV</t>
  </si>
  <si>
    <t>CIRA: Updating RA data in RR_RA table for SMUD Supporting Resources</t>
  </si>
  <si>
    <t>CIRA- RT Substitution for Flex RA</t>
  </si>
  <si>
    <t>CIRA: HTTP Status 404 error is displayed when user tries the URL manipulation when expected text is User Access Denied.</t>
  </si>
  <si>
    <t>CIRA PROD: Record count is increased when user sorts by a resource on OM Replacements screen.</t>
  </si>
  <si>
    <t>CIRA- OM Replacements screen shows additional pages after sort is applied on resource ID column</t>
  </si>
  <si>
    <t>CIRA-RSI-Phase 1A: New SC and/or ISO user is not able to submit the bid on behalf of new SC when resource ownership changes mid of the month.</t>
  </si>
  <si>
    <t>CIRA - OM Data report should disregard RA if deficiency config is set to N for obligation</t>
  </si>
  <si>
    <t>CIRA - CPM Enhancement to handle PMIN</t>
  </si>
  <si>
    <t>Monitoring</t>
  </si>
  <si>
    <t>CIRA - additional reason codes to read to determine CPM eligibility</t>
  </si>
  <si>
    <t>CIRA:RA Report Monthly download for ALL resources is throwing error.</t>
  </si>
  <si>
    <t>CIRA - Outages from OMS not being picked up by CIRA for a few days in April</t>
  </si>
  <si>
    <t>CIRA - Review Substitution screen displays the Sub request ID instead of the Sub ID</t>
  </si>
  <si>
    <t>CIRA - not handling multiple records for penalty price and softoffer cap for the same year</t>
  </si>
  <si>
    <t>CIRA - Intra-monthly CSP offers not getting adjusted due to ED or Substitution</t>
  </si>
  <si>
    <t>CIRA - Enhance CIRA to handle processing a larger volume of EDs</t>
  </si>
  <si>
    <t>CIRA - no data found error in annual transmission planning report</t>
  </si>
  <si>
    <t>RSI\CPM:App_cira_bid_read_ext role is unable to access Data Maintenance Search screen</t>
  </si>
  <si>
    <t>RSI-1A - CIRA - UAT - Outage exemption request functionality is missing the 5 business day validation rule which is available in RAAM</t>
  </si>
  <si>
    <t>CIRA - Resource Adequacy Showing line is incorrectly being calculated</t>
  </si>
  <si>
    <t>CIRA-RSI-1A- Real time substitution for Flex RA</t>
  </si>
  <si>
    <t>CIRA-RSI-Phase 1A: Not Published RAAIM Pre-Calcs are visible to External SCs (No data disclosure)</t>
  </si>
  <si>
    <t>CIRA - CPM change email is not being triggered for all elements of the CPM record</t>
  </si>
  <si>
    <t>CIRA: Flex Cap Requirement Yearly plan upload is failing.</t>
  </si>
  <si>
    <t>(STAGE)-&gt;Substituation SEARCH button taking longer to display data</t>
  </si>
  <si>
    <t>CIRA- OM Replacements report - OTD snapshot did not pick outage in T45 snapshot</t>
  </si>
  <si>
    <t>CIRA - NQC was uploaded with value as 0</t>
  </si>
  <si>
    <t>CIRA - TAC filter on Obligation report not working</t>
  </si>
  <si>
    <t>CIRA - Display label for environment the user is logged into</t>
  </si>
  <si>
    <t>Sub_request_id on CIRA UI but Substitution_ID sent to OMS</t>
  </si>
  <si>
    <t>CIRA - Rebroadcast RA for a specified resource for specified period</t>
  </si>
  <si>
    <t>CIRA - Not displaying 'in service' resources on the outage exemption screen for retro-active exemptions</t>
  </si>
  <si>
    <t>CIRA - Per Updates on One CPM Records system trigger the CPMDesignation and RA Payload for all CPM Resources.</t>
  </si>
  <si>
    <t>CIRA - SC transfer should have only 1 set of records for a unique effective date range</t>
  </si>
  <si>
    <t>CIRA - SC transfer details under Admin menu is non functional</t>
  </si>
  <si>
    <t>RAAM - SCP reruns in RAAM don't show as a recent run in the view</t>
  </si>
  <si>
    <t>CIRA - Data Fixes for Bilateral trade due to date and SC ID length issues</t>
  </si>
  <si>
    <t>CIRA - Annual CPUC Sub Poena Report not working</t>
  </si>
  <si>
    <t>CIRA- user unable to substitute resource on the last day of November</t>
  </si>
  <si>
    <t>CIRA - Replacement not allowed in system due to incorrectly calculated RA and validation of RA+Replacement &lt;= PMAX/NQC fails</t>
  </si>
  <si>
    <t>CIRA-RSI-1A - Annual CPM miscellaneous issues</t>
  </si>
  <si>
    <t>CIRA-RSI-1A - The 'capacity Designation' field on the 'Other' tab in RA plan template is inconsistent with the error message</t>
  </si>
  <si>
    <t>RSI-1A - CIRA - UAT - Two substitution requests submitted 2 seconds apart on the same unit because of which RA exceeds NQC</t>
  </si>
  <si>
    <t>CIRA - remove the app_cira_om role</t>
  </si>
  <si>
    <t>CIRA - Calculate CPM at the end of the parent ED interval</t>
  </si>
  <si>
    <t>B2B webservices descoped from RSI 1B and CPGs</t>
  </si>
  <si>
    <t>182460, 182420, 182456</t>
  </si>
  <si>
    <t>RAAM not allowing users to submit Subs</t>
  </si>
  <si>
    <t>Error when trying to load valid MW for Substitutions</t>
  </si>
  <si>
    <t>RAAM not showing the updated NQC values that are approved in CIRA</t>
  </si>
  <si>
    <t>TAC Results Report errors out in Prod</t>
  </si>
  <si>
    <t>SCE1 is getting an unknown error when they try to update August CSP Offers</t>
  </si>
  <si>
    <t>SCP Avail Data for resource for TDs in Septmeber2016 missing from the MF materialized view</t>
  </si>
  <si>
    <t>Replacement for Outage Details</t>
  </si>
  <si>
    <t xml:space="preserve">00191513, 00191525 </t>
  </si>
  <si>
    <t>RA tracker reflects cancelled Flex substitution incorrectly &amp; substitution is not released</t>
  </si>
  <si>
    <t>System does not allow user to upload plans for Import resources that are associated with a future dated BG</t>
  </si>
  <si>
    <t>Discrepancies on CIRA data sent to Settlements, regarding a resource in the payload if it does not qualify for a RAAIM exemption</t>
  </si>
  <si>
    <t>ResourceAdequacyCapacity payload has a 7 hour offset</t>
  </si>
  <si>
    <t>update the correct mw volumes for NOB_BG Import for the September showing</t>
  </si>
  <si>
    <t>Resource ID Drop-Down list does not populate the resources for newly created SCs.</t>
  </si>
  <si>
    <t>Error in the NQC Submission - CIRA shows the resource is not valid</t>
  </si>
  <si>
    <t>CIRA needs to round down fractional MW values on Interties to the integer level</t>
  </si>
  <si>
    <t>Need data fix for July Supply plan as the system is enforcing the SCID Import allocation check incorrectly</t>
  </si>
  <si>
    <t>Outage Availability Report - Unavailable</t>
  </si>
  <si>
    <t>Peak results screen error in Prod</t>
  </si>
  <si>
    <t>CIRA Should round down the RA numbers to the lower integers for down-stream systems if  the original RA capacity is a fractional number</t>
  </si>
  <si>
    <t>SC Transfer Job not transferring all resources to the new SC</t>
  </si>
  <si>
    <t>Reduction in LSEs obligation did not reflect in the adjusted_obligation table</t>
  </si>
  <si>
    <t>RAAM -NOW conversion issue for SLIC data</t>
  </si>
  <si>
    <t>ID22406</t>
  </si>
  <si>
    <t>Import Allocation Bilateral Trade not taking into account the start and end dates on the screen</t>
  </si>
  <si>
    <t>CIRA-RSI-Phase 1A: MKT SIM -CPM CSP Email Notification</t>
  </si>
  <si>
    <t>CIRA-RSI-Phase 1A: MKT SIM -CSP Offer Screen - Enhancement</t>
  </si>
  <si>
    <t>CIRA-RSI-Phase 1A: MKT SIM -Load CSP Offers Enhancement</t>
  </si>
  <si>
    <t>Enhancements to CSP offer submission</t>
  </si>
  <si>
    <t>requesting CPM Mw on CPM Email</t>
  </si>
  <si>
    <t>00181230, 00181232, 00181223</t>
  </si>
  <si>
    <t>SDGE requests the addition of CPM Capacity MWs for Generic/Flexible capacity on the API and RA Tracker</t>
  </si>
  <si>
    <t>Request to provide Export Functionality in Review Substituions Screen</t>
  </si>
  <si>
    <t>Closing Date</t>
  </si>
  <si>
    <t>2017 NQC resource validation using tech factor for 2016</t>
  </si>
  <si>
    <t>Peak &amp; TAC reports are displaying an incorrect 'Specified Replacement Increase' value on outage dates</t>
  </si>
  <si>
    <t>Deployment/ Closure Month</t>
  </si>
  <si>
    <t>Deployment / Closure Year</t>
  </si>
  <si>
    <t>Target Initiative</t>
  </si>
  <si>
    <t>Target Period</t>
  </si>
  <si>
    <t>Turnaround days</t>
  </si>
  <si>
    <t>Turnaround 11-20 days</t>
  </si>
  <si>
    <t>Turnaround 21-30 days</t>
  </si>
  <si>
    <t>Turnaround &lt;=5 days</t>
  </si>
  <si>
    <t>Turnaround 6-10 days</t>
  </si>
  <si>
    <t>Turnaround 31-45 days</t>
  </si>
  <si>
    <t>Turnaround 46-60 days</t>
  </si>
  <si>
    <t>Turnaround &gt;60 days</t>
  </si>
  <si>
    <t>Count of Issue #</t>
  </si>
  <si>
    <t>2016 Total</t>
  </si>
  <si>
    <t>2017 Total</t>
  </si>
  <si>
    <t>Average of Turnaround days</t>
  </si>
  <si>
    <t>Future</t>
  </si>
  <si>
    <t>TBD</t>
  </si>
  <si>
    <t>Count of Topic</t>
  </si>
  <si>
    <t>Column Labels</t>
  </si>
  <si>
    <t>Open versus Closed Defect Counts</t>
  </si>
  <si>
    <t>View by Severity for Closed Defects</t>
  </si>
  <si>
    <t>For closures, # reported via CIDI</t>
  </si>
  <si>
    <t>Turn-around time to close defects &amp; Defect counts</t>
  </si>
  <si>
    <t xml:space="preserve">Per CIDI:00190716
SC is requesting a bulk upload option to submit Planned Outage substitutions. For SC's that manage larger number of resources, a bulk upload option would assist in fufilling POS obligations. </t>
  </si>
  <si>
    <t>Either an API solution or a bulk upload solution is being requested.</t>
  </si>
  <si>
    <t>Nature of Work Rules need to be alighed with Reliability Requirement BPM</t>
  </si>
  <si>
    <t>CIRA - CIDI 00193890-  October 2017 obligation for PGE TAC is different across the Obligation report and the CV</t>
  </si>
  <si>
    <t>CIRA - release substitution did not reset Flex RA upon cancellation</t>
  </si>
  <si>
    <t>CIRA- CIDI 00193144 - Reduction in LSEs obligation did not reflect in the adjusted_obligation table</t>
  </si>
  <si>
    <t>CIRA - System does not trigger the broadcast when Annual CPMs are designated</t>
  </si>
  <si>
    <t>CIRA- PMin should not be reduced from CPM MW for a non RA resource</t>
  </si>
  <si>
    <t>CIRA- CPM designation UI did not reflect the designated record because of multiple area records for the resource in the DB (past and present)</t>
  </si>
  <si>
    <t>CIRA -CIDI 00198582 - OM Replacement UI is not showing outage records with status = IN_SERVICE</t>
  </si>
  <si>
    <t>CIRA handling of OMS ACL related outages</t>
  </si>
  <si>
    <t>CIRA - Annual Obligation for LSE TPES does not match the output from CV</t>
  </si>
  <si>
    <t>CIRA- Unable to upload annual obligation for 2018 from UI due to data volume</t>
  </si>
  <si>
    <t>Eligible Non-RA Capacity' is higher than the 'Availability MW' of external resource (TG)</t>
  </si>
  <si>
    <t>SC transfer report date filters not working as expected</t>
  </si>
  <si>
    <t>Monthly RA plan is allowing an end date = EOY in the Flex RA Capacity tab</t>
  </si>
  <si>
    <t>During Flex CV run, LSE's Flex RA MW is not capped with Supplier's Flex RAMW.</t>
  </si>
  <si>
    <t>Import Allocations screen not allowing IA for 2018</t>
  </si>
  <si>
    <t>Date filter for end date does not work as expected on import allocation screen</t>
  </si>
  <si>
    <t>ITC record added to Import Alloc screen does not show up for SC in the drop down - MWs do not show up for the LSE under view net allocation</t>
  </si>
  <si>
    <t>Searching for Flex Resources is displaying all ITIE resources in the Forced Substitution screen</t>
  </si>
  <si>
    <t>RAAIM Precalc for Short-Term Use Limit Reached Nature of Work</t>
  </si>
  <si>
    <t>Adjust CPM job does not adjust CPMs these are outside of the month boundary</t>
  </si>
  <si>
    <t>Warning/Error/Confirmation messages does not refresh automatically when user navigate to new page</t>
  </si>
  <si>
    <t>44841, 51837</t>
  </si>
  <si>
    <t>EIM Enhancements - New NOW to be configured</t>
  </si>
  <si>
    <t>Fix queued for prod</t>
  </si>
  <si>
    <t>CIRA - Intra-monthly final offer automated run does not create an extension when there is no CSP offer from the SC. (manual work-around exists)</t>
  </si>
  <si>
    <t>ReceiveResourceAdequacyCapacityData_SIBRv1_AP failure due to missing HE19 data</t>
  </si>
  <si>
    <t>RSI-1A - CIRA screen enhancements from CIDI for CPM Designation UI</t>
  </si>
  <si>
    <t>Deployment Year</t>
  </si>
  <si>
    <t>Initiative</t>
  </si>
  <si>
    <t>Short' classification incorrect in some cases where RA exceeds obligation</t>
  </si>
  <si>
    <t>RSI-1A - UAT - Outage exemption request functionality is missing the 5 business day validation rule which is available in RAAM</t>
  </si>
  <si>
    <t>Loss of type-ahead search capability on the RA Report</t>
  </si>
  <si>
    <t>RA Operator role: Loss of mouse roll-over function for Menu Items</t>
  </si>
  <si>
    <t>Default view results to 500 on RA report</t>
  </si>
  <si>
    <t>Hide the top menu 'RA Validation' for the operator role</t>
  </si>
  <si>
    <t>Legacy data in RA Report</t>
  </si>
  <si>
    <t>RSI-2017 - Change message color to blue on Create Forced Sub UI</t>
  </si>
  <si>
    <t>RAAIM calculation failure due to DST Short day</t>
  </si>
  <si>
    <t>CIRA - UNIT_TESTING NOW should be RAAIM Exempt (SDS#201611 and IMS#199963)</t>
  </si>
  <si>
    <t>(blank)</t>
  </si>
  <si>
    <t>Completed</t>
  </si>
  <si>
    <t>2018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</si>
</sst>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yy"/>
  </numFmts>
  <fonts count="10" x14ac:knownFonts="1">
    <font>
      <sz val="10"/>
      <name val="Arial"/>
      <family val="2"/>
    </font>
    <font>
      <b/>
      <sz val="10"/>
      <name val="Arial"/>
      <family val="2"/>
    </font>
    <font>
      <sz val="10"/>
      <name val="Arial"/>
      <family val="2"/>
    </font>
    <font>
      <sz val="10"/>
      <color theme="1"/>
      <name val="Arial"/>
      <family val="2"/>
    </font>
    <font>
      <sz val="10"/>
      <color rgb="FF000000"/>
      <name val="Arial"/>
      <family val="2"/>
    </font>
    <font>
      <b/>
      <sz val="11"/>
      <color theme="1"/>
      <name val="Calibri"/>
      <family val="2"/>
      <scheme val="minor"/>
    </font>
    <font>
      <b/>
      <sz val="12"/>
      <name val="Arial"/>
      <family val="2"/>
    </font>
    <font>
      <b/>
      <sz val="14"/>
      <name val="Arial"/>
      <family val="2"/>
    </font>
    <font>
      <sz val="12"/>
      <name val="Arial"/>
      <family val="2"/>
    </font>
    <font>
      <sz val="10"/>
      <color rgb="FFFF0000"/>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3" tint="0.59999389629810485"/>
        <bgColor indexed="64"/>
      </patternFill>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37">
    <xf numFmtId="0" fontId="0" fillId="0" borderId="0" xfId="0"/>
    <xf numFmtId="0" fontId="0" fillId="0" borderId="1" xfId="0" applyBorder="1" applyAlignment="1">
      <alignment vertical="top" wrapText="1"/>
    </xf>
    <xf numFmtId="0" fontId="0" fillId="0" borderId="1" xfId="0" applyFill="1" applyBorder="1" applyAlignment="1">
      <alignment vertical="top" wrapText="1"/>
    </xf>
    <xf numFmtId="0" fontId="0" fillId="0" borderId="0" xfId="0" applyFont="1" applyAlignment="1">
      <alignment vertical="top" wrapText="1" readingOrder="1"/>
    </xf>
    <xf numFmtId="0" fontId="5" fillId="2" borderId="1" xfId="0" applyFont="1" applyFill="1" applyBorder="1" applyAlignment="1">
      <alignment horizontal="left" vertical="top" wrapText="1"/>
    </xf>
    <xf numFmtId="0" fontId="0" fillId="0" borderId="1" xfId="0" applyFont="1" applyBorder="1" applyAlignment="1">
      <alignment vertical="top" wrapText="1" readingOrder="1"/>
    </xf>
    <xf numFmtId="0" fontId="4" fillId="0" borderId="1" xfId="0" applyFont="1" applyBorder="1" applyAlignment="1">
      <alignment horizontal="left" vertical="top" wrapText="1" readingOrder="1"/>
    </xf>
    <xf numFmtId="0" fontId="3" fillId="0" borderId="1" xfId="0" applyFont="1" applyBorder="1" applyAlignment="1">
      <alignment vertical="top" wrapText="1" readingOrder="1"/>
    </xf>
    <xf numFmtId="0" fontId="4" fillId="0" borderId="1" xfId="0" applyFont="1" applyFill="1" applyBorder="1" applyAlignment="1">
      <alignment horizontal="left" vertical="top" wrapText="1" readingOrder="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0" fontId="0" fillId="0" borderId="1" xfId="0" quotePrefix="1" applyFill="1" applyBorder="1" applyAlignment="1">
      <alignment vertical="top" wrapText="1"/>
    </xf>
    <xf numFmtId="14" fontId="0" fillId="0" borderId="1" xfId="0" applyNumberFormat="1" applyFill="1" applyBorder="1" applyAlignment="1">
      <alignment vertical="top" wrapText="1"/>
    </xf>
    <xf numFmtId="0" fontId="0" fillId="0" borderId="0" xfId="0" applyFill="1" applyBorder="1" applyAlignment="1">
      <alignment vertical="top" wrapText="1"/>
    </xf>
    <xf numFmtId="0" fontId="0" fillId="0" borderId="0" xfId="0" applyFill="1" applyAlignment="1">
      <alignment vertical="top" wrapText="1"/>
    </xf>
    <xf numFmtId="164" fontId="0" fillId="0" borderId="1" xfId="0" applyNumberFormat="1" applyFill="1" applyBorder="1" applyAlignment="1">
      <alignment vertical="top" wrapText="1"/>
    </xf>
    <xf numFmtId="164" fontId="0" fillId="0" borderId="0" xfId="0" applyNumberFormat="1" applyFill="1" applyAlignment="1">
      <alignment vertical="top" wrapText="1"/>
    </xf>
    <xf numFmtId="0" fontId="1" fillId="4" borderId="1" xfId="0" applyFont="1" applyFill="1" applyBorder="1" applyAlignment="1">
      <alignment horizontal="center" vertical="top" wrapText="1"/>
    </xf>
    <xf numFmtId="0" fontId="0" fillId="0" borderId="1" xfId="0" applyFill="1" applyBorder="1" applyAlignment="1">
      <alignment wrapText="1"/>
    </xf>
    <xf numFmtId="0" fontId="0" fillId="0" borderId="1" xfId="0" quotePrefix="1" applyFill="1" applyBorder="1" applyAlignment="1">
      <alignment wrapText="1"/>
    </xf>
    <xf numFmtId="14" fontId="0" fillId="0" borderId="1" xfId="0" applyNumberFormat="1" applyFill="1" applyBorder="1" applyAlignment="1">
      <alignment wrapText="1"/>
    </xf>
    <xf numFmtId="14" fontId="4" fillId="0" borderId="1" xfId="0" applyNumberFormat="1" applyFont="1" applyBorder="1" applyAlignment="1">
      <alignment horizontal="left" vertical="top" wrapText="1" readingOrder="1"/>
    </xf>
    <xf numFmtId="0" fontId="0" fillId="2" borderId="1" xfId="0" applyFill="1" applyBorder="1" applyAlignment="1">
      <alignment vertical="top" wrapText="1"/>
    </xf>
    <xf numFmtId="0" fontId="7" fillId="0" borderId="0" xfId="0" applyFont="1"/>
    <xf numFmtId="0" fontId="8" fillId="0" borderId="0" xfId="0" applyFont="1"/>
    <xf numFmtId="0" fontId="6" fillId="3" borderId="0" xfId="0" applyFont="1" applyFill="1"/>
    <xf numFmtId="0" fontId="8" fillId="3" borderId="0" xfId="0" applyFont="1" applyFill="1"/>
    <xf numFmtId="0" fontId="8" fillId="0" borderId="0" xfId="0" pivotButton="1" applyFont="1"/>
    <xf numFmtId="0" fontId="8" fillId="0" borderId="0" xfId="0" applyFont="1" applyAlignment="1">
      <alignment horizontal="left"/>
    </xf>
    <xf numFmtId="0" fontId="8" fillId="0" borderId="0" xfId="0" applyNumberFormat="1" applyFont="1"/>
    <xf numFmtId="0" fontId="8" fillId="0" borderId="0" xfId="0" applyFont="1" applyAlignment="1">
      <alignment horizontal="left" indent="1"/>
    </xf>
    <xf numFmtId="1" fontId="8" fillId="0" borderId="0" xfId="0" applyNumberFormat="1" applyFont="1"/>
    <xf numFmtId="0" fontId="7" fillId="0" borderId="0" xfId="0" applyFont="1" applyAlignment="1">
      <alignment horizontal="left"/>
    </xf>
    <xf numFmtId="14" fontId="9" fillId="0" borderId="1" xfId="0" applyNumberFormat="1" applyFont="1" applyFill="1" applyBorder="1" applyAlignment="1">
      <alignment vertical="top" wrapText="1"/>
    </xf>
    <xf numFmtId="14" fontId="0" fillId="0" borderId="1" xfId="0" applyNumberFormat="1" applyBorder="1" applyAlignment="1">
      <alignment vertical="top" wrapText="1"/>
    </xf>
  </cellXfs>
  <cellStyles count="6">
    <cellStyle name="Comma" xfId="4"/>
    <cellStyle name="Comma [0]" xfId="5"/>
    <cellStyle name="Currency" xfId="2"/>
    <cellStyle name="Currency [0]" xfId="3"/>
    <cellStyle name="Normal" xfId="0" builtinId="0"/>
    <cellStyle name="Percent" xfId="1"/>
  </cellStyles>
  <dxfs count="28">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
      <font>
        <sz val="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openxmlformats.org/officeDocument/2006/relationships/calcChain" Target="calcChain.xml"/><Relationship Id="rId5" Type="http://schemas.openxmlformats.org/officeDocument/2006/relationships/pivotCacheDefinition" Target="pivotCache/pivotCacheDefinition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[RA_Roadmap_ProductionBacklog.xlsx]Roadmap Summary!PivotTable8</c:name>
    <c:fmtId val="9"/>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pivotFmt>
      <c:pivotFmt>
        <c:idx val="21"/>
        <c:spPr>
          <a:solidFill>
            <a:schemeClr val="accent1"/>
          </a:solidFill>
          <a:ln>
            <a:noFill/>
          </a:ln>
          <a:effectLst/>
        </c:spPr>
        <c:marker>
          <c:symbol val="none"/>
        </c:marker>
      </c:pivotFmt>
      <c:pivotFmt>
        <c:idx val="22"/>
        <c:spPr>
          <a:solidFill>
            <a:schemeClr val="accent1"/>
          </a:solidFill>
          <a:ln>
            <a:noFill/>
          </a:ln>
          <a:effectLst/>
        </c:spPr>
        <c:marker>
          <c:symbol val="none"/>
        </c:marker>
      </c:pivotFmt>
      <c:pivotFmt>
        <c:idx val="23"/>
        <c:spPr>
          <a:solidFill>
            <a:schemeClr val="accent1"/>
          </a:solidFill>
          <a:ln>
            <a:noFill/>
          </a:ln>
          <a:effectLst/>
        </c:spPr>
        <c:marker>
          <c:symbol val="none"/>
        </c:marker>
      </c:pivotFmt>
      <c:pivotFmt>
        <c:idx val="24"/>
        <c:spPr>
          <a:solidFill>
            <a:schemeClr val="accent1"/>
          </a:solidFill>
          <a:ln>
            <a:noFill/>
          </a:ln>
          <a:effectLst/>
        </c:spPr>
        <c:marker>
          <c:symbol val="none"/>
        </c:marker>
      </c:pivotFmt>
      <c:pivotFmt>
        <c:idx val="25"/>
        <c:spPr>
          <a:solidFill>
            <a:schemeClr val="accent1"/>
          </a:solidFill>
          <a:ln>
            <a:noFill/>
          </a:ln>
          <a:effectLst/>
        </c:spPr>
        <c:marker>
          <c:symbol val="none"/>
        </c:marker>
      </c:pivotFmt>
      <c:pivotFmt>
        <c:idx val="26"/>
        <c:spPr>
          <a:solidFill>
            <a:schemeClr val="accent1"/>
          </a:solidFill>
          <a:ln>
            <a:noFill/>
          </a:ln>
          <a:effectLst/>
        </c:spPr>
        <c:marker>
          <c:symbol val="none"/>
        </c:marker>
      </c:pivotFmt>
      <c:pivotFmt>
        <c:idx val="27"/>
        <c:spPr>
          <a:solidFill>
            <a:schemeClr val="accent1"/>
          </a:solidFill>
          <a:ln>
            <a:noFill/>
          </a:ln>
          <a:effectLst/>
        </c:spPr>
        <c:marker>
          <c:symbol val="none"/>
        </c:marker>
      </c:pivotFmt>
      <c:pivotFmt>
        <c:idx val="28"/>
        <c:spPr>
          <a:solidFill>
            <a:schemeClr val="accent1"/>
          </a:solidFill>
          <a:ln>
            <a:noFill/>
          </a:ln>
          <a:effectLst/>
        </c:spPr>
        <c:marker>
          <c:symbol val="none"/>
        </c:marker>
      </c:pivotFmt>
      <c:pivotFmt>
        <c:idx val="29"/>
        <c:spPr>
          <a:solidFill>
            <a:schemeClr val="accent1"/>
          </a:solidFill>
          <a:ln>
            <a:noFill/>
          </a:ln>
          <a:effectLst/>
        </c:spPr>
        <c:marker>
          <c:symbol val="none"/>
        </c:marker>
      </c:pivotFmt>
      <c:pivotFmt>
        <c:idx val="30"/>
        <c:spPr>
          <a:solidFill>
            <a:schemeClr val="accent1"/>
          </a:solidFill>
          <a:ln>
            <a:noFill/>
          </a:ln>
          <a:effectLst/>
        </c:spPr>
        <c:marker>
          <c:symbol val="none"/>
        </c:marker>
      </c:pivotFmt>
      <c:pivotFmt>
        <c:idx val="31"/>
        <c:spPr>
          <a:solidFill>
            <a:schemeClr val="accent1"/>
          </a:solidFill>
          <a:ln>
            <a:noFill/>
          </a:ln>
          <a:effectLst/>
        </c:spPr>
        <c:marker>
          <c:symbol val="none"/>
        </c:marker>
      </c:pivotFmt>
      <c:pivotFmt>
        <c:idx val="32"/>
        <c:spPr>
          <a:solidFill>
            <a:schemeClr val="accent1"/>
          </a:solidFill>
          <a:ln>
            <a:noFill/>
          </a:ln>
          <a:effectLst/>
        </c:spPr>
        <c:marker>
          <c:symbol val="none"/>
        </c:marker>
      </c:pivotFmt>
      <c:pivotFmt>
        <c:idx val="33"/>
        <c:spPr>
          <a:solidFill>
            <a:schemeClr val="accent1"/>
          </a:solidFill>
          <a:ln>
            <a:noFill/>
          </a:ln>
          <a:effectLst/>
        </c:spPr>
        <c:marker>
          <c:symbol val="none"/>
        </c:marker>
      </c:pivotFmt>
      <c:pivotFmt>
        <c:idx val="34"/>
        <c:spPr>
          <a:solidFill>
            <a:schemeClr val="accent1"/>
          </a:solidFill>
          <a:ln>
            <a:noFill/>
          </a:ln>
          <a:effectLst/>
        </c:spPr>
        <c:marker>
          <c:symbol val="none"/>
        </c:marker>
      </c:pivotFmt>
      <c:pivotFmt>
        <c:idx val="35"/>
        <c:spPr>
          <a:solidFill>
            <a:schemeClr val="accent1"/>
          </a:solidFill>
          <a:ln>
            <a:noFill/>
          </a:ln>
          <a:effectLst/>
        </c:spPr>
        <c:marker>
          <c:symbol val="none"/>
        </c:marker>
      </c:pivotFmt>
      <c:pivotFmt>
        <c:idx val="36"/>
        <c:spPr>
          <a:solidFill>
            <a:schemeClr val="accent1"/>
          </a:solidFill>
          <a:ln>
            <a:noFill/>
          </a:ln>
          <a:effectLst/>
        </c:spPr>
        <c:marker>
          <c:symbol val="none"/>
        </c:marker>
      </c:pivotFmt>
      <c:pivotFmt>
        <c:idx val="37"/>
        <c:spPr>
          <a:solidFill>
            <a:schemeClr val="accent1"/>
          </a:solidFill>
          <a:ln>
            <a:noFill/>
          </a:ln>
          <a:effectLst/>
        </c:spPr>
        <c:marker>
          <c:symbol val="none"/>
        </c:marker>
      </c:pivotFmt>
      <c:pivotFmt>
        <c:idx val="38"/>
        <c:spPr>
          <a:solidFill>
            <a:schemeClr val="accent1"/>
          </a:solidFill>
          <a:ln>
            <a:noFill/>
          </a:ln>
          <a:effectLst/>
        </c:spPr>
        <c:marker>
          <c:symbol val="none"/>
        </c:marker>
      </c:pivotFmt>
      <c:pivotFmt>
        <c:idx val="39"/>
        <c:spPr>
          <a:solidFill>
            <a:schemeClr val="accent1"/>
          </a:solidFill>
          <a:ln>
            <a:noFill/>
          </a:ln>
          <a:effectLst/>
        </c:spPr>
        <c:marker>
          <c:symbol val="none"/>
        </c:marker>
      </c:pivotFmt>
      <c:pivotFmt>
        <c:idx val="40"/>
        <c:spPr>
          <a:solidFill>
            <a:schemeClr val="accent1"/>
          </a:solidFill>
          <a:ln>
            <a:noFill/>
          </a:ln>
          <a:effectLst/>
        </c:spPr>
        <c:marker>
          <c:symbol val="none"/>
        </c:marker>
      </c:pivotFmt>
      <c:pivotFmt>
        <c:idx val="41"/>
        <c:spPr>
          <a:solidFill>
            <a:schemeClr val="accent1"/>
          </a:solidFill>
          <a:ln>
            <a:noFill/>
          </a:ln>
          <a:effectLst/>
        </c:spPr>
        <c:marker>
          <c:symbol val="none"/>
        </c:marker>
      </c:pivotFmt>
    </c:pivotFmts>
    <c:plotArea>
      <c:layout>
        <c:manualLayout>
          <c:layoutTarget val="inner"/>
          <c:xMode val="edge"/>
          <c:yMode val="edge"/>
          <c:x val="0.10601085850900362"/>
          <c:y val="3.5056259399255663E-2"/>
          <c:w val="0.648186369279804"/>
          <c:h val="0.89101242326581298"/>
        </c:manualLayout>
      </c:layout>
      <c:barChart>
        <c:barDir val="bar"/>
        <c:grouping val="stacked"/>
        <c:varyColors val="0"/>
        <c:ser>
          <c:idx val="0"/>
          <c:order val="0"/>
          <c:tx>
            <c:strRef>
              <c:f>'Roadmap Summary'!$B$35:$B$36</c:f>
              <c:strCache>
                <c:ptCount val="1"/>
                <c:pt idx="0">
                  <c:v>API</c:v>
                </c:pt>
              </c:strCache>
            </c:strRef>
          </c:tx>
          <c:spPr>
            <a:solidFill>
              <a:schemeClr val="accent1"/>
            </a:solidFill>
            <a:ln>
              <a:noFill/>
            </a:ln>
            <a:effectLst/>
          </c:spPr>
          <c:invertIfNegative val="0"/>
          <c:cat>
            <c:multiLvlStrRef>
              <c:f>'Roadmap Summary'!$A$37:$A$41</c:f>
              <c:multiLvlStrCache>
                <c:ptCount val="2"/>
                <c:lvl>
                  <c:pt idx="0">
                    <c:v>Tech Enhancements</c:v>
                  </c:pt>
                  <c:pt idx="1">
                    <c:v>Future</c:v>
                  </c:pt>
                </c:lvl>
                <c:lvl>
                  <c:pt idx="0">
                    <c:v>2018</c:v>
                  </c:pt>
                  <c:pt idx="1">
                    <c:v>TBD</c:v>
                  </c:pt>
                </c:lvl>
              </c:multiLvlStrCache>
            </c:multiLvlStrRef>
          </c:cat>
          <c:val>
            <c:numRef>
              <c:f>'Roadmap Summary'!$B$37:$B$41</c:f>
              <c:numCache>
                <c:formatCode>General</c:formatCode>
                <c:ptCount val="2"/>
                <c:pt idx="0">
                  <c:v>7</c:v>
                </c:pt>
              </c:numCache>
            </c:numRef>
          </c:val>
        </c:ser>
        <c:ser>
          <c:idx val="1"/>
          <c:order val="1"/>
          <c:tx>
            <c:strRef>
              <c:f>'Roadmap Summary'!$C$35:$C$36</c:f>
              <c:strCache>
                <c:ptCount val="1"/>
                <c:pt idx="0">
                  <c:v>Automation of workflow</c:v>
                </c:pt>
              </c:strCache>
            </c:strRef>
          </c:tx>
          <c:spPr>
            <a:solidFill>
              <a:schemeClr val="accent2"/>
            </a:solidFill>
            <a:ln>
              <a:noFill/>
            </a:ln>
            <a:effectLst/>
          </c:spPr>
          <c:invertIfNegative val="0"/>
          <c:cat>
            <c:multiLvlStrRef>
              <c:f>'Roadmap Summary'!$A$37:$A$41</c:f>
              <c:multiLvlStrCache>
                <c:ptCount val="2"/>
                <c:lvl>
                  <c:pt idx="0">
                    <c:v>Tech Enhancements</c:v>
                  </c:pt>
                  <c:pt idx="1">
                    <c:v>Future</c:v>
                  </c:pt>
                </c:lvl>
                <c:lvl>
                  <c:pt idx="0">
                    <c:v>2018</c:v>
                  </c:pt>
                  <c:pt idx="1">
                    <c:v>TBD</c:v>
                  </c:pt>
                </c:lvl>
              </c:multiLvlStrCache>
            </c:multiLvlStrRef>
          </c:cat>
          <c:val>
            <c:numRef>
              <c:f>'Roadmap Summary'!$C$37:$C$41</c:f>
              <c:numCache>
                <c:formatCode>General</c:formatCode>
                <c:ptCount val="2"/>
                <c:pt idx="0">
                  <c:v>1</c:v>
                </c:pt>
              </c:numCache>
            </c:numRef>
          </c:val>
        </c:ser>
        <c:ser>
          <c:idx val="2"/>
          <c:order val="2"/>
          <c:tx>
            <c:strRef>
              <c:f>'Roadmap Summary'!$D$35:$D$36</c:f>
              <c:strCache>
                <c:ptCount val="1"/>
                <c:pt idx="0">
                  <c:v>Business process</c:v>
                </c:pt>
              </c:strCache>
            </c:strRef>
          </c:tx>
          <c:spPr>
            <a:solidFill>
              <a:schemeClr val="accent3"/>
            </a:solidFill>
            <a:ln>
              <a:noFill/>
            </a:ln>
            <a:effectLst/>
          </c:spPr>
          <c:invertIfNegative val="0"/>
          <c:cat>
            <c:multiLvlStrRef>
              <c:f>'Roadmap Summary'!$A$37:$A$41</c:f>
              <c:multiLvlStrCache>
                <c:ptCount val="2"/>
                <c:lvl>
                  <c:pt idx="0">
                    <c:v>Tech Enhancements</c:v>
                  </c:pt>
                  <c:pt idx="1">
                    <c:v>Future</c:v>
                  </c:pt>
                </c:lvl>
                <c:lvl>
                  <c:pt idx="0">
                    <c:v>2018</c:v>
                  </c:pt>
                  <c:pt idx="1">
                    <c:v>TBD</c:v>
                  </c:pt>
                </c:lvl>
              </c:multiLvlStrCache>
            </c:multiLvlStrRef>
          </c:cat>
          <c:val>
            <c:numRef>
              <c:f>'Roadmap Summary'!$D$37:$D$41</c:f>
              <c:numCache>
                <c:formatCode>General</c:formatCode>
                <c:ptCount val="2"/>
                <c:pt idx="0">
                  <c:v>3</c:v>
                </c:pt>
                <c:pt idx="1">
                  <c:v>3</c:v>
                </c:pt>
              </c:numCache>
            </c:numRef>
          </c:val>
        </c:ser>
        <c:ser>
          <c:idx val="3"/>
          <c:order val="3"/>
          <c:tx>
            <c:strRef>
              <c:f>'Roadmap Summary'!$E$35:$E$36</c:f>
              <c:strCache>
                <c:ptCount val="1"/>
                <c:pt idx="0">
                  <c:v>Export/ Import, New columns</c:v>
                </c:pt>
              </c:strCache>
            </c:strRef>
          </c:tx>
          <c:spPr>
            <a:solidFill>
              <a:schemeClr val="accent4"/>
            </a:solidFill>
            <a:ln>
              <a:noFill/>
            </a:ln>
            <a:effectLst/>
          </c:spPr>
          <c:invertIfNegative val="0"/>
          <c:cat>
            <c:multiLvlStrRef>
              <c:f>'Roadmap Summary'!$A$37:$A$41</c:f>
              <c:multiLvlStrCache>
                <c:ptCount val="2"/>
                <c:lvl>
                  <c:pt idx="0">
                    <c:v>Tech Enhancements</c:v>
                  </c:pt>
                  <c:pt idx="1">
                    <c:v>Future</c:v>
                  </c:pt>
                </c:lvl>
                <c:lvl>
                  <c:pt idx="0">
                    <c:v>2018</c:v>
                  </c:pt>
                  <c:pt idx="1">
                    <c:v>TBD</c:v>
                  </c:pt>
                </c:lvl>
              </c:multiLvlStrCache>
            </c:multiLvlStrRef>
          </c:cat>
          <c:val>
            <c:numRef>
              <c:f>'Roadmap Summary'!$E$37:$E$41</c:f>
              <c:numCache>
                <c:formatCode>General</c:formatCode>
                <c:ptCount val="2"/>
                <c:pt idx="1">
                  <c:v>1</c:v>
                </c:pt>
              </c:numCache>
            </c:numRef>
          </c:val>
        </c:ser>
        <c:ser>
          <c:idx val="4"/>
          <c:order val="4"/>
          <c:tx>
            <c:strRef>
              <c:f>'Roadmap Summary'!$F$35:$F$36</c:f>
              <c:strCache>
                <c:ptCount val="1"/>
                <c:pt idx="0">
                  <c:v>Policy</c:v>
                </c:pt>
              </c:strCache>
            </c:strRef>
          </c:tx>
          <c:spPr>
            <a:solidFill>
              <a:schemeClr val="accent5"/>
            </a:solidFill>
            <a:ln>
              <a:noFill/>
            </a:ln>
            <a:effectLst/>
          </c:spPr>
          <c:invertIfNegative val="0"/>
          <c:cat>
            <c:multiLvlStrRef>
              <c:f>'Roadmap Summary'!$A$37:$A$41</c:f>
              <c:multiLvlStrCache>
                <c:ptCount val="2"/>
                <c:lvl>
                  <c:pt idx="0">
                    <c:v>Tech Enhancements</c:v>
                  </c:pt>
                  <c:pt idx="1">
                    <c:v>Future</c:v>
                  </c:pt>
                </c:lvl>
                <c:lvl>
                  <c:pt idx="0">
                    <c:v>2018</c:v>
                  </c:pt>
                  <c:pt idx="1">
                    <c:v>TBD</c:v>
                  </c:pt>
                </c:lvl>
              </c:multiLvlStrCache>
            </c:multiLvlStrRef>
          </c:cat>
          <c:val>
            <c:numRef>
              <c:f>'Roadmap Summary'!$F$37:$F$41</c:f>
              <c:numCache>
                <c:formatCode>General</c:formatCode>
                <c:ptCount val="2"/>
                <c:pt idx="1">
                  <c:v>2</c:v>
                </c:pt>
              </c:numCache>
            </c:numRef>
          </c:val>
        </c:ser>
        <c:ser>
          <c:idx val="5"/>
          <c:order val="5"/>
          <c:tx>
            <c:strRef>
              <c:f>'Roadmap Summary'!$G$35:$G$36</c:f>
              <c:strCache>
                <c:ptCount val="1"/>
                <c:pt idx="0">
                  <c:v>Reporting</c:v>
                </c:pt>
              </c:strCache>
            </c:strRef>
          </c:tx>
          <c:spPr>
            <a:solidFill>
              <a:schemeClr val="accent6"/>
            </a:solidFill>
            <a:ln>
              <a:noFill/>
            </a:ln>
            <a:effectLst/>
          </c:spPr>
          <c:invertIfNegative val="0"/>
          <c:cat>
            <c:multiLvlStrRef>
              <c:f>'Roadmap Summary'!$A$37:$A$41</c:f>
              <c:multiLvlStrCache>
                <c:ptCount val="2"/>
                <c:lvl>
                  <c:pt idx="0">
                    <c:v>Tech Enhancements</c:v>
                  </c:pt>
                  <c:pt idx="1">
                    <c:v>Future</c:v>
                  </c:pt>
                </c:lvl>
                <c:lvl>
                  <c:pt idx="0">
                    <c:v>2018</c:v>
                  </c:pt>
                  <c:pt idx="1">
                    <c:v>TBD</c:v>
                  </c:pt>
                </c:lvl>
              </c:multiLvlStrCache>
            </c:multiLvlStrRef>
          </c:cat>
          <c:val>
            <c:numRef>
              <c:f>'Roadmap Summary'!$G$37:$G$41</c:f>
              <c:numCache>
                <c:formatCode>General</c:formatCode>
                <c:ptCount val="2"/>
                <c:pt idx="0">
                  <c:v>1</c:v>
                </c:pt>
              </c:numCache>
            </c:numRef>
          </c:val>
        </c:ser>
        <c:ser>
          <c:idx val="6"/>
          <c:order val="6"/>
          <c:tx>
            <c:strRef>
              <c:f>'Roadmap Summary'!$H$35:$H$36</c:f>
              <c:strCache>
                <c:ptCount val="1"/>
                <c:pt idx="0">
                  <c:v>Unification</c:v>
                </c:pt>
              </c:strCache>
            </c:strRef>
          </c:tx>
          <c:spPr>
            <a:solidFill>
              <a:schemeClr val="accent1">
                <a:lumMod val="60000"/>
              </a:schemeClr>
            </a:solidFill>
            <a:ln>
              <a:noFill/>
            </a:ln>
            <a:effectLst/>
          </c:spPr>
          <c:invertIfNegative val="0"/>
          <c:cat>
            <c:multiLvlStrRef>
              <c:f>'Roadmap Summary'!$A$37:$A$41</c:f>
              <c:multiLvlStrCache>
                <c:ptCount val="2"/>
                <c:lvl>
                  <c:pt idx="0">
                    <c:v>Tech Enhancements</c:v>
                  </c:pt>
                  <c:pt idx="1">
                    <c:v>Future</c:v>
                  </c:pt>
                </c:lvl>
                <c:lvl>
                  <c:pt idx="0">
                    <c:v>2018</c:v>
                  </c:pt>
                  <c:pt idx="1">
                    <c:v>TBD</c:v>
                  </c:pt>
                </c:lvl>
              </c:multiLvlStrCache>
            </c:multiLvlStrRef>
          </c:cat>
          <c:val>
            <c:numRef>
              <c:f>'Roadmap Summary'!$H$37:$H$41</c:f>
              <c:numCache>
                <c:formatCode>General</c:formatCode>
                <c:ptCount val="2"/>
                <c:pt idx="0">
                  <c:v>1</c:v>
                </c:pt>
              </c:numCache>
            </c:numRef>
          </c:val>
        </c:ser>
        <c:ser>
          <c:idx val="7"/>
          <c:order val="7"/>
          <c:tx>
            <c:strRef>
              <c:f>'Roadmap Summary'!$I$35:$I$36</c:f>
              <c:strCache>
                <c:ptCount val="1"/>
                <c:pt idx="0">
                  <c:v>Usability</c:v>
                </c:pt>
              </c:strCache>
            </c:strRef>
          </c:tx>
          <c:spPr>
            <a:solidFill>
              <a:schemeClr val="accent2">
                <a:lumMod val="60000"/>
              </a:schemeClr>
            </a:solidFill>
            <a:ln>
              <a:noFill/>
            </a:ln>
            <a:effectLst/>
          </c:spPr>
          <c:invertIfNegative val="0"/>
          <c:cat>
            <c:multiLvlStrRef>
              <c:f>'Roadmap Summary'!$A$37:$A$41</c:f>
              <c:multiLvlStrCache>
                <c:ptCount val="2"/>
                <c:lvl>
                  <c:pt idx="0">
                    <c:v>Tech Enhancements</c:v>
                  </c:pt>
                  <c:pt idx="1">
                    <c:v>Future</c:v>
                  </c:pt>
                </c:lvl>
                <c:lvl>
                  <c:pt idx="0">
                    <c:v>2018</c:v>
                  </c:pt>
                  <c:pt idx="1">
                    <c:v>TBD</c:v>
                  </c:pt>
                </c:lvl>
              </c:multiLvlStrCache>
            </c:multiLvlStrRef>
          </c:cat>
          <c:val>
            <c:numRef>
              <c:f>'Roadmap Summary'!$I$37:$I$41</c:f>
              <c:numCache>
                <c:formatCode>General</c:formatCode>
                <c:ptCount val="2"/>
                <c:pt idx="1">
                  <c:v>3</c:v>
                </c:pt>
              </c:numCache>
            </c:numRef>
          </c:val>
        </c:ser>
        <c:dLbls>
          <c:showLegendKey val="0"/>
          <c:showVal val="0"/>
          <c:showCatName val="0"/>
          <c:showSerName val="0"/>
          <c:showPercent val="0"/>
          <c:showBubbleSize val="0"/>
        </c:dLbls>
        <c:gapWidth val="182"/>
        <c:overlap val="100"/>
        <c:axId val="404693048"/>
        <c:axId val="404693440"/>
      </c:barChart>
      <c:catAx>
        <c:axId val="40469304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693440"/>
        <c:crosses val="autoZero"/>
        <c:auto val="1"/>
        <c:lblAlgn val="ctr"/>
        <c:lblOffset val="100"/>
        <c:noMultiLvlLbl val="0"/>
      </c:catAx>
      <c:valAx>
        <c:axId val="4046934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693048"/>
        <c:crosses val="autoZero"/>
        <c:crossBetween val="between"/>
      </c:valAx>
      <c:spPr>
        <a:noFill/>
        <a:ln>
          <a:noFill/>
        </a:ln>
        <a:effectLst/>
      </c:spPr>
    </c:plotArea>
    <c:legend>
      <c:legendPos val="r"/>
      <c:layout>
        <c:manualLayout>
          <c:xMode val="edge"/>
          <c:yMode val="edge"/>
          <c:x val="0.78820460522767988"/>
          <c:y val="0.23110054822770154"/>
          <c:w val="0.12040663857350645"/>
          <c:h val="0.5536795063867913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[RA_Roadmap_ProductionBacklog.xlsx]Summary Defect Backlog!PivotTable1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3">
              <a:lumMod val="75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8715910511186102E-2"/>
          <c:y val="0.15482250930037003"/>
          <c:w val="0.66434961085832556"/>
          <c:h val="0.61877034120734897"/>
        </c:manualLayout>
      </c:layout>
      <c:barChart>
        <c:barDir val="col"/>
        <c:grouping val="clustered"/>
        <c:varyColors val="0"/>
        <c:ser>
          <c:idx val="0"/>
          <c:order val="0"/>
          <c:tx>
            <c:strRef>
              <c:f>'Summary Defect Backlog'!$B$137</c:f>
              <c:strCache>
                <c:ptCount val="1"/>
                <c:pt idx="0">
                  <c:v># of s/w fixes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 Defect Backlog'!$A$138:$A$148</c:f>
              <c:multiLvlStrCache>
                <c:ptCount val="7"/>
                <c:lvl>
                  <c:pt idx="0">
                    <c:v>2-Very High</c:v>
                  </c:pt>
                  <c:pt idx="1">
                    <c:v>3-High</c:v>
                  </c:pt>
                  <c:pt idx="2">
                    <c:v>4-Medium</c:v>
                  </c:pt>
                  <c:pt idx="3">
                    <c:v>5-Low</c:v>
                  </c:pt>
                  <c:pt idx="4">
                    <c:v>3-High</c:v>
                  </c:pt>
                  <c:pt idx="5">
                    <c:v>4-Medium</c:v>
                  </c:pt>
                  <c:pt idx="6">
                    <c:v>3-High</c:v>
                  </c:pt>
                </c:lvl>
                <c:lvl>
                  <c:pt idx="0">
                    <c:v>2016</c:v>
                  </c:pt>
                  <c:pt idx="4">
                    <c:v>2017</c:v>
                  </c:pt>
                  <c:pt idx="6">
                    <c:v>(blank)</c:v>
                  </c:pt>
                </c:lvl>
              </c:multiLvlStrCache>
            </c:multiLvlStrRef>
          </c:cat>
          <c:val>
            <c:numRef>
              <c:f>'Summary Defect Backlog'!$B$138:$B$148</c:f>
              <c:numCache>
                <c:formatCode>General</c:formatCode>
                <c:ptCount val="7"/>
                <c:pt idx="0">
                  <c:v>5</c:v>
                </c:pt>
                <c:pt idx="1">
                  <c:v>54</c:v>
                </c:pt>
                <c:pt idx="2">
                  <c:v>14</c:v>
                </c:pt>
                <c:pt idx="3">
                  <c:v>3</c:v>
                </c:pt>
                <c:pt idx="4">
                  <c:v>33</c:v>
                </c:pt>
                <c:pt idx="5">
                  <c:v>12</c:v>
                </c:pt>
                <c:pt idx="6">
                  <c:v>4</c:v>
                </c:pt>
              </c:numCache>
            </c:numRef>
          </c:val>
        </c:ser>
        <c:ser>
          <c:idx val="1"/>
          <c:order val="1"/>
          <c:tx>
            <c:strRef>
              <c:f>'Summary Defect Backlog'!$C$137</c:f>
              <c:strCache>
                <c:ptCount val="1"/>
                <c:pt idx="0">
                  <c:v># reported through CIDI</c:v>
                </c:pt>
              </c:strCache>
            </c:strRef>
          </c:tx>
          <c:spPr>
            <a:solidFill>
              <a:schemeClr val="accent3">
                <a:lumMod val="75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'Summary Defect Backlog'!$A$138:$A$148</c:f>
              <c:multiLvlStrCache>
                <c:ptCount val="7"/>
                <c:lvl>
                  <c:pt idx="0">
                    <c:v>2-Very High</c:v>
                  </c:pt>
                  <c:pt idx="1">
                    <c:v>3-High</c:v>
                  </c:pt>
                  <c:pt idx="2">
                    <c:v>4-Medium</c:v>
                  </c:pt>
                  <c:pt idx="3">
                    <c:v>5-Low</c:v>
                  </c:pt>
                  <c:pt idx="4">
                    <c:v>3-High</c:v>
                  </c:pt>
                  <c:pt idx="5">
                    <c:v>4-Medium</c:v>
                  </c:pt>
                  <c:pt idx="6">
                    <c:v>3-High</c:v>
                  </c:pt>
                </c:lvl>
                <c:lvl>
                  <c:pt idx="0">
                    <c:v>2016</c:v>
                  </c:pt>
                  <c:pt idx="4">
                    <c:v>2017</c:v>
                  </c:pt>
                  <c:pt idx="6">
                    <c:v>(blank)</c:v>
                  </c:pt>
                </c:lvl>
              </c:multiLvlStrCache>
            </c:multiLvlStrRef>
          </c:cat>
          <c:val>
            <c:numRef>
              <c:f>'Summary Defect Backlog'!$C$138:$C$148</c:f>
              <c:numCache>
                <c:formatCode>General</c:formatCode>
                <c:ptCount val="7"/>
                <c:pt idx="0">
                  <c:v>2</c:v>
                </c:pt>
                <c:pt idx="1">
                  <c:v>18</c:v>
                </c:pt>
                <c:pt idx="2">
                  <c:v>2</c:v>
                </c:pt>
                <c:pt idx="3">
                  <c:v>1</c:v>
                </c:pt>
                <c:pt idx="4">
                  <c:v>10</c:v>
                </c:pt>
                <c:pt idx="5">
                  <c:v>4</c:v>
                </c:pt>
                <c:pt idx="6">
                  <c:v>1</c:v>
                </c:pt>
              </c:numCache>
            </c:numRef>
          </c:val>
        </c:ser>
        <c:dLbls>
          <c:showLegendKey val="0"/>
          <c:showVal val="0"/>
          <c:showCatName val="0"/>
          <c:showSerName val="0"/>
          <c:showPercent val="0"/>
          <c:showBubbleSize val="0"/>
        </c:dLbls>
        <c:gapWidth val="219"/>
        <c:overlap val="-27"/>
        <c:axId val="404694224"/>
        <c:axId val="542122416"/>
      </c:barChart>
      <c:catAx>
        <c:axId val="404694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2122416"/>
        <c:crosses val="autoZero"/>
        <c:auto val="1"/>
        <c:lblAlgn val="ctr"/>
        <c:lblOffset val="100"/>
        <c:noMultiLvlLbl val="0"/>
      </c:catAx>
      <c:valAx>
        <c:axId val="54212241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404694224"/>
        <c:crosses val="autoZero"/>
        <c:crossBetween val="between"/>
      </c:valAx>
      <c:spPr>
        <a:noFill/>
        <a:ln>
          <a:noFill/>
        </a:ln>
        <a:effectLst/>
      </c:spPr>
    </c:plotArea>
    <c:legend>
      <c:legendPos val="r"/>
      <c:layout>
        <c:manualLayout>
          <c:xMode val="edge"/>
          <c:yMode val="edge"/>
          <c:x val="0.7501748328490202"/>
          <c:y val="0.44295064996836281"/>
          <c:w val="0.23774969640967097"/>
          <c:h val="9.7372111238654871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[RA_Roadmap_ProductionBacklog.xlsx]Summary Defect Backlog!PivotTable7</c:name>
    <c:fmtId val="1"/>
  </c:pivotSource>
  <c:chart>
    <c:autoTitleDeleted val="1"/>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1"/>
        <c:spPr>
          <a:solidFill>
            <a:schemeClr val="accent1"/>
          </a:solidFill>
          <a:ln w="28575" cap="rnd">
            <a:solidFill>
              <a:schemeClr val="accent1"/>
            </a:solidFill>
            <a:round/>
          </a:ln>
          <a:effectLst/>
        </c:spPr>
        <c:marker>
          <c:symbol val="none"/>
        </c:marker>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solidFill>
            <a:schemeClr val="accent1"/>
          </a:solidFill>
          <a:ln w="28575" cap="rnd">
            <a:solidFill>
              <a:schemeClr val="accent1"/>
            </a:solidFill>
            <a:round/>
          </a:ln>
          <a:effectLst/>
        </c:spPr>
        <c:marker>
          <c:symbol val="none"/>
        </c:marker>
      </c:pivotFmt>
      <c:pivotFmt>
        <c:idx val="5"/>
        <c:spPr>
          <a:solidFill>
            <a:schemeClr val="accent1"/>
          </a:solidFill>
          <a:ln w="28575" cap="rnd">
            <a:solidFill>
              <a:schemeClr val="accent1"/>
            </a:solidFill>
            <a:round/>
          </a:ln>
          <a:effectLst/>
        </c:spPr>
        <c:marker>
          <c:symbol val="none"/>
        </c:marker>
      </c:pivotFmt>
      <c:pivotFmt>
        <c:idx val="6"/>
        <c:spPr>
          <a:solidFill>
            <a:schemeClr val="accent1"/>
          </a:solidFill>
          <a:ln w="28575" cap="rnd">
            <a:solidFill>
              <a:schemeClr val="accent1"/>
            </a:solidFill>
            <a:round/>
          </a:ln>
          <a:effectLst/>
        </c:spPr>
        <c:marker>
          <c:symbol val="none"/>
        </c:marker>
      </c:pivotFmt>
      <c:pivotFmt>
        <c:idx val="7"/>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8"/>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0"/>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1"/>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2"/>
        <c:spPr>
          <a:solidFill>
            <a:schemeClr val="accent1"/>
          </a:solidFill>
          <a:ln w="19050">
            <a:solidFill>
              <a:schemeClr val="lt1"/>
            </a:solidFill>
          </a:ln>
          <a:effectLst/>
        </c:spPr>
        <c:dLbl>
          <c:idx val="0"/>
          <c:spPr>
            <a:noFill/>
            <a:ln>
              <a:noFill/>
            </a:ln>
            <a:effectLst/>
          </c:spPr>
          <c:txPr>
            <a:bodyPr rot="0" spcFirstLastPara="1" vertOverflow="overflow" horzOverflow="overflow" vert="horz" wrap="square" lIns="38100" tIns="19050" rIns="38100" bIns="19050" anchor="ctr" anchorCtr="1">
              <a:noAutofit/>
            </a:bodyPr>
            <a:lstStyle/>
            <a:p>
              <a:pPr>
                <a:defRPr sz="11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1"/>
          <c:showPercent val="0"/>
          <c:showBubbleSize val="0"/>
          <c:extLst>
            <c:ext xmlns:c15="http://schemas.microsoft.com/office/drawing/2012/chart" uri="{CE6537A1-D6FC-4f65-9D91-7224C49458BB}"/>
          </c:extLst>
        </c:dLbl>
      </c:pivotFmt>
      <c:pivotFmt>
        <c:idx val="13"/>
        <c:spPr>
          <a:solidFill>
            <a:schemeClr val="accent1"/>
          </a:solidFill>
          <a:ln w="19050">
            <a:solidFill>
              <a:schemeClr val="lt1"/>
            </a:solidFill>
          </a:ln>
          <a:effectLst/>
        </c:spPr>
      </c:pivotFmt>
      <c:pivotFmt>
        <c:idx val="14"/>
        <c:spPr>
          <a:solidFill>
            <a:schemeClr val="accent1"/>
          </a:solidFill>
          <a:ln w="19050">
            <a:solidFill>
              <a:schemeClr val="lt1"/>
            </a:solidFill>
          </a:ln>
          <a:effectLst/>
        </c:spPr>
      </c:pivotFmt>
      <c:pivotFmt>
        <c:idx val="15"/>
        <c:spPr>
          <a:solidFill>
            <a:schemeClr val="accent1"/>
          </a:solidFill>
          <a:ln w="19050">
            <a:solidFill>
              <a:schemeClr val="lt1"/>
            </a:solidFill>
          </a:ln>
          <a:effectLst/>
        </c:spPr>
      </c:pivotFmt>
      <c:pivotFmt>
        <c:idx val="16"/>
        <c:spPr>
          <a:solidFill>
            <a:schemeClr val="accent1"/>
          </a:solidFill>
          <a:ln w="19050">
            <a:solidFill>
              <a:schemeClr val="lt1"/>
            </a:solidFill>
          </a:ln>
          <a:effectLst/>
        </c:spPr>
      </c:pivotFmt>
      <c:pivotFmt>
        <c:idx val="17"/>
        <c:spPr>
          <a:solidFill>
            <a:schemeClr val="accent1"/>
          </a:solidFill>
          <a:ln w="19050">
            <a:solidFill>
              <a:schemeClr val="lt1"/>
            </a:solidFill>
          </a:ln>
          <a:effectLst/>
        </c:spPr>
      </c:pivotFmt>
      <c:pivotFmt>
        <c:idx val="18"/>
        <c:spPr>
          <a:solidFill>
            <a:schemeClr val="accent1"/>
          </a:solidFill>
          <a:ln w="19050">
            <a:solidFill>
              <a:schemeClr val="lt1"/>
            </a:solidFill>
          </a:ln>
          <a:effectLst/>
        </c:spPr>
      </c:pivotFmt>
      <c:pivotFmt>
        <c:idx val="19"/>
        <c:spPr>
          <a:solidFill>
            <a:schemeClr val="accent1"/>
          </a:solidFill>
          <a:ln w="19050">
            <a:solidFill>
              <a:schemeClr val="lt1"/>
            </a:solidFill>
          </a:ln>
          <a:effectLst/>
        </c:spPr>
      </c:pivotFmt>
      <c:pivotFmt>
        <c:idx val="20"/>
        <c:spPr>
          <a:solidFill>
            <a:schemeClr val="accent1"/>
          </a:solidFill>
          <a:ln w="19050">
            <a:solidFill>
              <a:schemeClr val="lt1"/>
            </a:solidFill>
          </a:ln>
          <a:effectLst/>
        </c:spPr>
      </c:pivotFmt>
      <c:pivotFmt>
        <c:idx val="21"/>
        <c:spPr>
          <a:solidFill>
            <a:schemeClr val="accent1"/>
          </a:solidFill>
          <a:ln w="19050">
            <a:solidFill>
              <a:schemeClr val="lt1"/>
            </a:solidFill>
          </a:ln>
          <a:effectLst/>
        </c:spPr>
      </c:pivotFmt>
      <c:pivotFmt>
        <c:idx val="22"/>
        <c:spPr>
          <a:solidFill>
            <a:schemeClr val="accent1"/>
          </a:solidFill>
          <a:ln w="19050">
            <a:solidFill>
              <a:schemeClr val="lt1"/>
            </a:solidFill>
          </a:ln>
          <a:effectLst/>
        </c:spPr>
      </c:pivotFmt>
      <c:pivotFmt>
        <c:idx val="23"/>
        <c:spPr>
          <a:solidFill>
            <a:schemeClr val="accent1"/>
          </a:solidFill>
          <a:ln w="19050">
            <a:solidFill>
              <a:schemeClr val="lt1"/>
            </a:solidFill>
          </a:ln>
          <a:effectLst/>
        </c:spPr>
      </c:pivotFmt>
      <c:pivotFmt>
        <c:idx val="24"/>
        <c:spPr>
          <a:solidFill>
            <a:schemeClr val="accent1"/>
          </a:solidFill>
          <a:ln w="19050">
            <a:solidFill>
              <a:schemeClr val="lt1"/>
            </a:solidFill>
          </a:ln>
          <a:effectLst/>
        </c:spPr>
      </c:pivotFmt>
      <c:pivotFmt>
        <c:idx val="25"/>
        <c:spPr>
          <a:solidFill>
            <a:schemeClr val="accent1"/>
          </a:solidFill>
          <a:ln w="19050">
            <a:solidFill>
              <a:schemeClr val="lt1"/>
            </a:solidFill>
          </a:ln>
          <a:effectLst/>
        </c:spPr>
      </c:pivotFmt>
      <c:pivotFmt>
        <c:idx val="26"/>
        <c:spPr>
          <a:solidFill>
            <a:schemeClr val="accent1"/>
          </a:solidFill>
          <a:ln w="19050">
            <a:solidFill>
              <a:schemeClr val="lt1"/>
            </a:solidFill>
          </a:ln>
          <a:effectLst/>
        </c:spPr>
      </c:pivotFmt>
      <c:pivotFmt>
        <c:idx val="27"/>
        <c:spPr>
          <a:solidFill>
            <a:schemeClr val="accent1"/>
          </a:solidFill>
          <a:ln w="19050">
            <a:solidFill>
              <a:schemeClr val="lt1"/>
            </a:solidFill>
          </a:ln>
          <a:effectLst/>
        </c:spPr>
      </c:pivotFmt>
      <c:pivotFmt>
        <c:idx val="28"/>
        <c:spPr>
          <a:solidFill>
            <a:schemeClr val="accent1"/>
          </a:solidFill>
          <a:ln w="19050">
            <a:solidFill>
              <a:schemeClr val="lt1"/>
            </a:solidFill>
          </a:ln>
          <a:effectLst/>
        </c:spPr>
      </c:pivotFmt>
      <c:pivotFmt>
        <c:idx val="29"/>
        <c:spPr>
          <a:solidFill>
            <a:schemeClr val="accent1"/>
          </a:solidFill>
          <a:ln w="19050">
            <a:solidFill>
              <a:schemeClr val="lt1"/>
            </a:solidFill>
          </a:ln>
          <a:effectLst/>
        </c:spPr>
      </c:pivotFmt>
      <c:pivotFmt>
        <c:idx val="30"/>
        <c:spPr>
          <a:solidFill>
            <a:schemeClr val="accent1"/>
          </a:solidFill>
          <a:ln w="19050">
            <a:solidFill>
              <a:schemeClr val="lt1"/>
            </a:solidFill>
          </a:ln>
          <a:effectLst/>
        </c:spPr>
      </c:pivotFmt>
      <c:pivotFmt>
        <c:idx val="31"/>
        <c:spPr>
          <a:solidFill>
            <a:schemeClr val="accent1"/>
          </a:solidFill>
          <a:ln w="19050">
            <a:solidFill>
              <a:schemeClr val="lt1"/>
            </a:solidFill>
          </a:ln>
          <a:effectLst/>
        </c:spPr>
      </c:pivotFmt>
      <c:pivotFmt>
        <c:idx val="32"/>
        <c:spPr>
          <a:solidFill>
            <a:schemeClr val="accent1"/>
          </a:solidFill>
          <a:ln w="19050">
            <a:solidFill>
              <a:schemeClr val="lt1"/>
            </a:solidFill>
          </a:ln>
          <a:effectLst/>
        </c:spPr>
      </c:pivotFmt>
      <c:pivotFmt>
        <c:idx val="33"/>
        <c:spPr>
          <a:solidFill>
            <a:schemeClr val="accent1"/>
          </a:solidFill>
          <a:ln w="19050">
            <a:solidFill>
              <a:schemeClr val="lt1"/>
            </a:solidFill>
          </a:ln>
          <a:effectLst/>
        </c:spPr>
      </c:pivotFmt>
      <c:pivotFmt>
        <c:idx val="34"/>
        <c:spPr>
          <a:solidFill>
            <a:schemeClr val="accent1"/>
          </a:solidFill>
          <a:ln w="19050">
            <a:solidFill>
              <a:schemeClr val="lt1"/>
            </a:solidFill>
          </a:ln>
          <a:effectLst/>
        </c:spPr>
      </c:pivotFmt>
      <c:pivotFmt>
        <c:idx val="35"/>
        <c:spPr>
          <a:solidFill>
            <a:schemeClr val="accent1"/>
          </a:solidFill>
          <a:ln w="19050">
            <a:solidFill>
              <a:schemeClr val="lt1"/>
            </a:solidFill>
          </a:ln>
          <a:effectLst/>
        </c:spPr>
      </c:pivotFmt>
      <c:pivotFmt>
        <c:idx val="36"/>
        <c:spPr>
          <a:solidFill>
            <a:schemeClr val="accent1"/>
          </a:solidFill>
          <a:ln w="19050">
            <a:solidFill>
              <a:schemeClr val="lt1"/>
            </a:solidFill>
          </a:ln>
          <a:effectLst/>
        </c:spPr>
      </c:pivotFmt>
      <c:pivotFmt>
        <c:idx val="37"/>
        <c:spPr>
          <a:solidFill>
            <a:schemeClr val="accent1"/>
          </a:solidFill>
          <a:ln w="19050">
            <a:solidFill>
              <a:schemeClr val="lt1"/>
            </a:solidFill>
          </a:ln>
          <a:effectLst/>
        </c:spPr>
      </c:pivotFmt>
      <c:pivotFmt>
        <c:idx val="38"/>
        <c:spPr>
          <a:solidFill>
            <a:schemeClr val="accent1"/>
          </a:solidFill>
          <a:ln w="19050">
            <a:solidFill>
              <a:schemeClr val="lt1"/>
            </a:solidFill>
          </a:ln>
          <a:effectLst/>
        </c:spPr>
      </c:pivotFmt>
      <c:pivotFmt>
        <c:idx val="39"/>
        <c:spPr>
          <a:solidFill>
            <a:schemeClr val="accent1"/>
          </a:solidFill>
          <a:ln w="19050">
            <a:solidFill>
              <a:schemeClr val="lt1"/>
            </a:solidFill>
          </a:ln>
          <a:effectLst/>
        </c:spPr>
      </c:pivotFmt>
      <c:pivotFmt>
        <c:idx val="40"/>
        <c:spPr>
          <a:solidFill>
            <a:schemeClr val="accent1"/>
          </a:solidFill>
          <a:ln w="19050">
            <a:solidFill>
              <a:schemeClr val="lt1"/>
            </a:solidFill>
          </a:ln>
          <a:effectLst/>
        </c:spPr>
      </c:pivotFmt>
      <c:pivotFmt>
        <c:idx val="41"/>
        <c:spPr>
          <a:solidFill>
            <a:schemeClr val="accent1"/>
          </a:solidFill>
          <a:ln w="19050">
            <a:solidFill>
              <a:schemeClr val="lt1"/>
            </a:solidFill>
          </a:ln>
          <a:effectLst/>
        </c:spPr>
      </c:pivotFmt>
      <c:pivotFmt>
        <c:idx val="42"/>
        <c:spPr>
          <a:solidFill>
            <a:schemeClr val="accent1"/>
          </a:solidFill>
          <a:ln w="19050">
            <a:solidFill>
              <a:schemeClr val="lt1"/>
            </a:solidFill>
          </a:ln>
          <a:effectLst/>
        </c:spPr>
      </c:pivotFmt>
      <c:pivotFmt>
        <c:idx val="43"/>
        <c:spPr>
          <a:solidFill>
            <a:schemeClr val="accent1"/>
          </a:solidFill>
          <a:ln w="19050">
            <a:solidFill>
              <a:schemeClr val="lt1"/>
            </a:solidFill>
          </a:ln>
          <a:effectLst/>
        </c:spPr>
      </c:pivotFmt>
      <c:pivotFmt>
        <c:idx val="44"/>
        <c:spPr>
          <a:solidFill>
            <a:schemeClr val="accent1"/>
          </a:solidFill>
          <a:ln w="19050">
            <a:solidFill>
              <a:schemeClr val="lt1"/>
            </a:solidFill>
          </a:ln>
          <a:effectLst/>
        </c:spPr>
      </c:pivotFmt>
      <c:pivotFmt>
        <c:idx val="45"/>
        <c:spPr>
          <a:solidFill>
            <a:schemeClr val="accent1"/>
          </a:solidFill>
          <a:ln w="19050">
            <a:solidFill>
              <a:schemeClr val="lt1"/>
            </a:solidFill>
          </a:ln>
          <a:effectLst/>
        </c:spPr>
      </c:pivotFmt>
      <c:pivotFmt>
        <c:idx val="46"/>
        <c:spPr>
          <a:solidFill>
            <a:schemeClr val="accent1"/>
          </a:solidFill>
          <a:ln w="19050">
            <a:solidFill>
              <a:schemeClr val="lt1"/>
            </a:solidFill>
          </a:ln>
          <a:effectLst/>
        </c:spPr>
      </c:pivotFmt>
      <c:pivotFmt>
        <c:idx val="47"/>
        <c:spPr>
          <a:solidFill>
            <a:schemeClr val="accent1"/>
          </a:solidFill>
          <a:ln w="19050">
            <a:solidFill>
              <a:schemeClr val="lt1"/>
            </a:solidFill>
          </a:ln>
          <a:effectLst/>
        </c:spPr>
      </c:pivotFmt>
      <c:pivotFmt>
        <c:idx val="48"/>
        <c:spPr>
          <a:solidFill>
            <a:schemeClr val="accent1"/>
          </a:solidFill>
          <a:ln w="19050">
            <a:solidFill>
              <a:schemeClr val="lt1"/>
            </a:solidFill>
          </a:ln>
          <a:effectLst/>
        </c:spPr>
      </c:pivotFmt>
      <c:pivotFmt>
        <c:idx val="49"/>
        <c:spPr>
          <a:solidFill>
            <a:schemeClr val="accent1"/>
          </a:solidFill>
          <a:ln w="28575" cap="rnd">
            <a:solidFill>
              <a:schemeClr val="accent1"/>
            </a:solidFill>
            <a:round/>
          </a:ln>
          <a:effectLst/>
        </c:spPr>
        <c:marker>
          <c:symbol val="none"/>
        </c:marker>
      </c:pivotFmt>
      <c:pivotFmt>
        <c:idx val="50"/>
        <c:spPr>
          <a:solidFill>
            <a:schemeClr val="accent1"/>
          </a:solidFill>
          <a:ln w="28575" cap="rnd">
            <a:solidFill>
              <a:schemeClr val="accent1"/>
            </a:solidFill>
            <a:round/>
          </a:ln>
          <a:effectLst/>
        </c:spPr>
        <c:marker>
          <c:symbol val="none"/>
        </c:marker>
      </c:pivotFmt>
      <c:pivotFmt>
        <c:idx val="51"/>
        <c:spPr>
          <a:solidFill>
            <a:schemeClr val="accent1"/>
          </a:solidFill>
          <a:ln w="28575" cap="rnd">
            <a:solidFill>
              <a:schemeClr val="accent1"/>
            </a:solidFill>
            <a:round/>
          </a:ln>
          <a:effectLst/>
        </c:spPr>
        <c:marker>
          <c:symbol val="none"/>
        </c:marker>
      </c:pivotFmt>
      <c:pivotFmt>
        <c:idx val="52"/>
        <c:spPr>
          <a:solidFill>
            <a:schemeClr val="accent1"/>
          </a:solidFill>
          <a:ln w="28575" cap="rnd">
            <a:solidFill>
              <a:schemeClr val="accent1"/>
            </a:solidFill>
            <a:round/>
          </a:ln>
          <a:effectLst/>
        </c:spPr>
        <c:marker>
          <c:symbol val="none"/>
        </c:marker>
      </c:pivotFmt>
      <c:pivotFmt>
        <c:idx val="53"/>
        <c:spPr>
          <a:solidFill>
            <a:schemeClr val="accent1"/>
          </a:solidFill>
          <a:ln w="28575" cap="rnd">
            <a:solidFill>
              <a:schemeClr val="accent1"/>
            </a:solidFill>
            <a:round/>
          </a:ln>
          <a:effectLst/>
        </c:spPr>
        <c:marker>
          <c:symbol val="none"/>
        </c:marker>
      </c:pivotFmt>
      <c:pivotFmt>
        <c:idx val="54"/>
        <c:spPr>
          <a:solidFill>
            <a:schemeClr val="accent1"/>
          </a:solidFill>
          <a:ln w="28575" cap="rnd">
            <a:solidFill>
              <a:schemeClr val="accent1"/>
            </a:solidFill>
            <a:round/>
          </a:ln>
          <a:effectLst/>
        </c:spPr>
        <c:marker>
          <c:symbol val="none"/>
        </c:marker>
      </c:pivotFmt>
      <c:pivotFmt>
        <c:idx val="55"/>
        <c:spPr>
          <a:solidFill>
            <a:schemeClr val="accent1"/>
          </a:solidFill>
          <a:ln w="28575" cap="rnd">
            <a:solidFill>
              <a:schemeClr val="accent1"/>
            </a:solidFill>
            <a:round/>
          </a:ln>
          <a:effectLst/>
        </c:spPr>
        <c:marker>
          <c:symbol val="none"/>
        </c:marker>
      </c:pivotFmt>
      <c:pivotFmt>
        <c:idx val="56"/>
        <c:spPr>
          <a:solidFill>
            <a:schemeClr val="accent1"/>
          </a:solidFill>
          <a:ln w="28575" cap="rnd">
            <a:solidFill>
              <a:schemeClr val="accent1"/>
            </a:solidFill>
            <a:round/>
          </a:ln>
          <a:effectLst/>
        </c:spPr>
        <c:marker>
          <c:symbol val="none"/>
        </c:marker>
      </c:pivotFmt>
      <c:pivotFmt>
        <c:idx val="57"/>
        <c:spPr>
          <a:solidFill>
            <a:schemeClr val="accent1"/>
          </a:solidFill>
          <a:ln w="28575" cap="rnd">
            <a:solidFill>
              <a:schemeClr val="accent1"/>
            </a:solidFill>
            <a:round/>
          </a:ln>
          <a:effectLst/>
        </c:spPr>
        <c:marker>
          <c:symbol val="none"/>
        </c:marker>
      </c:pivotFmt>
      <c:pivotFmt>
        <c:idx val="58"/>
        <c:spPr>
          <a:solidFill>
            <a:schemeClr val="accent1"/>
          </a:solidFill>
          <a:ln w="28575" cap="rnd">
            <a:solidFill>
              <a:schemeClr val="accent1"/>
            </a:solidFill>
            <a:round/>
          </a:ln>
          <a:effectLst/>
        </c:spPr>
        <c:marker>
          <c:symbol val="none"/>
        </c:marker>
      </c:pivotFmt>
      <c:pivotFmt>
        <c:idx val="59"/>
        <c:spPr>
          <a:solidFill>
            <a:schemeClr val="accent1"/>
          </a:solidFill>
          <a:ln w="28575" cap="rnd">
            <a:solidFill>
              <a:schemeClr val="accent1"/>
            </a:solidFill>
            <a:round/>
          </a:ln>
          <a:effectLst/>
        </c:spPr>
        <c:marker>
          <c:symbol val="none"/>
        </c:marker>
      </c:pivotFmt>
      <c:pivotFmt>
        <c:idx val="60"/>
        <c:spPr>
          <a:solidFill>
            <a:schemeClr val="accent1"/>
          </a:solidFill>
          <a:ln w="28575" cap="rnd">
            <a:solidFill>
              <a:schemeClr val="accent1"/>
            </a:solidFill>
            <a:round/>
          </a:ln>
          <a:effectLst/>
        </c:spPr>
        <c:marker>
          <c:symbol val="none"/>
        </c:marker>
      </c:pivotFmt>
      <c:pivotFmt>
        <c:idx val="61"/>
        <c:spPr>
          <a:solidFill>
            <a:schemeClr val="accent1"/>
          </a:solidFill>
          <a:ln w="28575" cap="rnd">
            <a:solidFill>
              <a:schemeClr val="accent1"/>
            </a:solidFill>
            <a:round/>
          </a:ln>
          <a:effectLst/>
        </c:spPr>
        <c:marker>
          <c:symbol val="none"/>
        </c:marker>
      </c:pivotFmt>
      <c:pivotFmt>
        <c:idx val="62"/>
        <c:spPr>
          <a:solidFill>
            <a:schemeClr val="accent1"/>
          </a:solidFill>
          <a:ln w="28575" cap="rnd">
            <a:solidFill>
              <a:schemeClr val="accent1"/>
            </a:solidFill>
            <a:round/>
          </a:ln>
          <a:effectLst/>
        </c:spPr>
        <c:marker>
          <c:symbol val="none"/>
        </c:marker>
      </c:pivotFmt>
      <c:pivotFmt>
        <c:idx val="63"/>
        <c:spPr>
          <a:solidFill>
            <a:schemeClr val="accent1"/>
          </a:solidFill>
          <a:ln w="28575" cap="rnd">
            <a:solidFill>
              <a:schemeClr val="accent1"/>
            </a:solidFill>
            <a:round/>
          </a:ln>
          <a:effectLst/>
        </c:spPr>
        <c:marker>
          <c:symbol val="none"/>
        </c:marker>
      </c:pivotFmt>
      <c:pivotFmt>
        <c:idx val="64"/>
        <c:spPr>
          <a:solidFill>
            <a:schemeClr val="accent1"/>
          </a:solidFill>
          <a:ln w="28575" cap="rnd">
            <a:solidFill>
              <a:schemeClr val="accent1"/>
            </a:solidFill>
            <a:round/>
          </a:ln>
          <a:effectLst/>
        </c:spPr>
        <c:marker>
          <c:symbol val="none"/>
        </c:marker>
      </c:pivotFmt>
      <c:pivotFmt>
        <c:idx val="65"/>
        <c:spPr>
          <a:solidFill>
            <a:schemeClr val="accent1"/>
          </a:solidFill>
          <a:ln w="28575" cap="rnd">
            <a:solidFill>
              <a:schemeClr val="accent1"/>
            </a:solidFill>
            <a:round/>
          </a:ln>
          <a:effectLst/>
        </c:spPr>
        <c:marker>
          <c:symbol val="none"/>
        </c:marker>
      </c:pivotFmt>
      <c:pivotFmt>
        <c:idx val="66"/>
        <c:spPr>
          <a:solidFill>
            <a:schemeClr val="accent1"/>
          </a:solidFill>
          <a:ln w="28575" cap="rnd">
            <a:solidFill>
              <a:schemeClr val="accent1"/>
            </a:solidFill>
            <a:round/>
          </a:ln>
          <a:effectLst/>
        </c:spPr>
        <c:marker>
          <c:symbol val="none"/>
        </c:marker>
      </c:pivotFmt>
      <c:pivotFmt>
        <c:idx val="67"/>
        <c:spPr>
          <a:solidFill>
            <a:schemeClr val="accent1"/>
          </a:solidFill>
          <a:ln w="28575" cap="rnd">
            <a:solidFill>
              <a:schemeClr val="accent1"/>
            </a:solidFill>
            <a:round/>
          </a:ln>
          <a:effectLst/>
        </c:spPr>
        <c:marker>
          <c:symbol val="none"/>
        </c:marker>
      </c:pivotFmt>
      <c:pivotFmt>
        <c:idx val="68"/>
        <c:spPr>
          <a:solidFill>
            <a:schemeClr val="accent1"/>
          </a:solidFill>
          <a:ln w="28575" cap="rnd">
            <a:solidFill>
              <a:schemeClr val="accent1"/>
            </a:solidFill>
            <a:round/>
          </a:ln>
          <a:effectLst/>
        </c:spPr>
        <c:marker>
          <c:symbol val="none"/>
        </c:marker>
      </c:pivotFmt>
      <c:pivotFmt>
        <c:idx val="69"/>
        <c:spPr>
          <a:solidFill>
            <a:schemeClr val="accent1"/>
          </a:solidFill>
          <a:ln w="28575" cap="rnd">
            <a:solidFill>
              <a:schemeClr val="accent1"/>
            </a:solidFill>
            <a:round/>
          </a:ln>
          <a:effectLst/>
        </c:spPr>
        <c:marker>
          <c:symbol val="none"/>
        </c:marker>
      </c:pivotFmt>
      <c:pivotFmt>
        <c:idx val="70"/>
        <c:spPr>
          <a:solidFill>
            <a:schemeClr val="accent1"/>
          </a:solidFill>
          <a:ln w="28575" cap="rnd">
            <a:solidFill>
              <a:schemeClr val="accent1"/>
            </a:solidFill>
            <a:round/>
          </a:ln>
          <a:effectLst/>
        </c:spPr>
        <c:marker>
          <c:symbol val="none"/>
        </c:marker>
      </c:pivotFmt>
      <c:pivotFmt>
        <c:idx val="71"/>
        <c:spPr>
          <a:solidFill>
            <a:schemeClr val="accent1"/>
          </a:solidFill>
          <a:ln w="28575" cap="rnd">
            <a:solidFill>
              <a:schemeClr val="accent1"/>
            </a:solidFill>
            <a:round/>
          </a:ln>
          <a:effectLst/>
        </c:spPr>
        <c:marker>
          <c:symbol val="none"/>
        </c:marker>
      </c:pivotFmt>
      <c:pivotFmt>
        <c:idx val="72"/>
        <c:spPr>
          <a:solidFill>
            <a:schemeClr val="accent1"/>
          </a:solidFill>
          <a:ln w="28575" cap="rnd">
            <a:solidFill>
              <a:schemeClr val="accent1"/>
            </a:solidFill>
            <a:round/>
          </a:ln>
          <a:effectLst/>
        </c:spPr>
        <c:marker>
          <c:symbol val="none"/>
        </c:marker>
      </c:pivotFmt>
      <c:pivotFmt>
        <c:idx val="73"/>
        <c:spPr>
          <a:solidFill>
            <a:schemeClr val="accent1"/>
          </a:solidFill>
          <a:ln w="28575" cap="rnd">
            <a:solidFill>
              <a:schemeClr val="accent1"/>
            </a:solidFill>
            <a:round/>
          </a:ln>
          <a:effectLst/>
        </c:spPr>
        <c:marker>
          <c:symbol val="none"/>
        </c:marker>
      </c:pivotFmt>
      <c:pivotFmt>
        <c:idx val="74"/>
        <c:spPr>
          <a:solidFill>
            <a:schemeClr val="accent1"/>
          </a:solidFill>
          <a:ln w="28575" cap="rnd">
            <a:solidFill>
              <a:schemeClr val="accent1"/>
            </a:solidFill>
            <a:round/>
          </a:ln>
          <a:effectLst/>
        </c:spPr>
        <c:marker>
          <c:symbol val="none"/>
        </c:marker>
      </c:pivotFmt>
      <c:pivotFmt>
        <c:idx val="75"/>
        <c:spPr>
          <a:solidFill>
            <a:schemeClr val="accent1"/>
          </a:solidFill>
          <a:ln w="28575" cap="rnd">
            <a:solidFill>
              <a:schemeClr val="accent1"/>
            </a:solidFill>
            <a:round/>
          </a:ln>
          <a:effectLst/>
        </c:spPr>
        <c:marker>
          <c:symbol val="none"/>
        </c:marker>
      </c:pivotFmt>
      <c:pivotFmt>
        <c:idx val="76"/>
        <c:spPr>
          <a:solidFill>
            <a:schemeClr val="accent1"/>
          </a:solidFill>
          <a:ln w="28575" cap="rnd">
            <a:solidFill>
              <a:schemeClr val="accent1"/>
            </a:solidFill>
            <a:round/>
          </a:ln>
          <a:effectLst/>
        </c:spPr>
        <c:marker>
          <c:symbol val="none"/>
        </c:marker>
      </c:pivotFmt>
      <c:pivotFmt>
        <c:idx val="77"/>
        <c:spPr>
          <a:solidFill>
            <a:schemeClr val="accent1"/>
          </a:solidFill>
          <a:ln w="28575" cap="rnd">
            <a:solidFill>
              <a:schemeClr val="accent1"/>
            </a:solidFill>
            <a:round/>
          </a:ln>
          <a:effectLst/>
        </c:spPr>
        <c:marker>
          <c:symbol val="none"/>
        </c:marker>
      </c:pivotFmt>
      <c:pivotFmt>
        <c:idx val="78"/>
        <c:spPr>
          <a:solidFill>
            <a:schemeClr val="accent1"/>
          </a:solidFill>
          <a:ln w="28575" cap="rnd">
            <a:solidFill>
              <a:schemeClr val="accent1"/>
            </a:solidFill>
            <a:round/>
          </a:ln>
          <a:effectLst/>
        </c:spPr>
        <c:marker>
          <c:symbol val="none"/>
        </c:marker>
      </c:pivotFmt>
      <c:pivotFmt>
        <c:idx val="79"/>
        <c:spPr>
          <a:solidFill>
            <a:schemeClr val="accent1"/>
          </a:solidFill>
          <a:ln w="28575" cap="rnd">
            <a:solidFill>
              <a:schemeClr val="accent1"/>
            </a:solidFill>
            <a:round/>
          </a:ln>
          <a:effectLst/>
        </c:spPr>
        <c:marker>
          <c:symbol val="none"/>
        </c:marker>
      </c:pivotFmt>
      <c:pivotFmt>
        <c:idx val="80"/>
        <c:marker>
          <c:symbol val="none"/>
        </c:marker>
      </c:pivotFmt>
      <c:pivotFmt>
        <c:idx val="81"/>
        <c:marker>
          <c:symbol val="none"/>
        </c:marker>
      </c:pivotFmt>
      <c:pivotFmt>
        <c:idx val="82"/>
        <c:marker>
          <c:symbol val="none"/>
        </c:marker>
      </c:pivotFmt>
      <c:pivotFmt>
        <c:idx val="83"/>
        <c:marker>
          <c:symbol val="none"/>
        </c:marker>
      </c:pivotFmt>
      <c:pivotFmt>
        <c:idx val="84"/>
        <c:marker>
          <c:symbol val="none"/>
        </c:marker>
      </c:pivotFmt>
      <c:pivotFmt>
        <c:idx val="85"/>
        <c:marker>
          <c:symbol val="none"/>
        </c:marker>
      </c:pivotFmt>
      <c:pivotFmt>
        <c:idx val="86"/>
        <c:spPr>
          <a:solidFill>
            <a:schemeClr val="accent1"/>
          </a:solidFill>
          <a:ln w="28575" cap="rnd">
            <a:solidFill>
              <a:schemeClr val="accent1"/>
            </a:solidFill>
            <a:round/>
          </a:ln>
          <a:effectLst/>
        </c:spPr>
        <c:marker>
          <c:symbol val="none"/>
        </c:marker>
      </c:pivotFmt>
      <c:pivotFmt>
        <c:idx val="87"/>
        <c:spPr>
          <a:solidFill>
            <a:schemeClr val="accent1"/>
          </a:solidFill>
          <a:ln w="28575" cap="rnd">
            <a:solidFill>
              <a:schemeClr val="accent1"/>
            </a:solidFill>
            <a:round/>
          </a:ln>
          <a:effectLst/>
        </c:spPr>
        <c:marker>
          <c:symbol val="none"/>
        </c:marker>
      </c:pivotFmt>
      <c:pivotFmt>
        <c:idx val="88"/>
        <c:spPr>
          <a:solidFill>
            <a:schemeClr val="accent1"/>
          </a:solidFill>
          <a:ln w="28575" cap="rnd">
            <a:solidFill>
              <a:schemeClr val="accent1"/>
            </a:solidFill>
            <a:round/>
          </a:ln>
          <a:effectLst/>
        </c:spPr>
        <c:marker>
          <c:symbol val="none"/>
        </c:marker>
      </c:pivotFmt>
      <c:pivotFmt>
        <c:idx val="89"/>
        <c:spPr>
          <a:solidFill>
            <a:schemeClr val="accent1"/>
          </a:solidFill>
          <a:ln w="28575" cap="rnd">
            <a:solidFill>
              <a:schemeClr val="accent1"/>
            </a:solidFill>
            <a:round/>
          </a:ln>
          <a:effectLst/>
        </c:spPr>
        <c:marker>
          <c:symbol val="none"/>
        </c:marker>
      </c:pivotFmt>
      <c:pivotFmt>
        <c:idx val="90"/>
        <c:spPr>
          <a:solidFill>
            <a:schemeClr val="accent1"/>
          </a:solidFill>
          <a:ln w="28575" cap="rnd">
            <a:solidFill>
              <a:schemeClr val="accent1"/>
            </a:solidFill>
            <a:round/>
          </a:ln>
          <a:effectLst/>
        </c:spPr>
        <c:marker>
          <c:symbol val="none"/>
        </c:marker>
      </c:pivotFmt>
      <c:pivotFmt>
        <c:idx val="91"/>
        <c:spPr>
          <a:solidFill>
            <a:schemeClr val="accent1"/>
          </a:solidFill>
          <a:ln w="28575" cap="rnd">
            <a:solidFill>
              <a:schemeClr val="accent1"/>
            </a:solidFill>
            <a:round/>
          </a:ln>
          <a:effectLst/>
        </c:spPr>
        <c:marker>
          <c:symbol val="none"/>
        </c:marker>
      </c:pivotFmt>
      <c:pivotFmt>
        <c:idx val="92"/>
        <c:spPr>
          <a:solidFill>
            <a:schemeClr val="accent1"/>
          </a:solidFill>
          <a:ln w="28575" cap="rnd">
            <a:solidFill>
              <a:schemeClr val="accent1"/>
            </a:solidFill>
            <a:round/>
          </a:ln>
          <a:effectLst/>
        </c:spPr>
        <c:marker>
          <c:symbol val="none"/>
        </c:marker>
      </c:pivotFmt>
      <c:pivotFmt>
        <c:idx val="93"/>
        <c:spPr>
          <a:solidFill>
            <a:schemeClr val="accent1"/>
          </a:solidFill>
          <a:ln w="28575" cap="rnd">
            <a:solidFill>
              <a:schemeClr val="accent1"/>
            </a:solidFill>
            <a:round/>
          </a:ln>
          <a:effectLst/>
        </c:spPr>
        <c:marker>
          <c:symbol val="none"/>
        </c:marker>
      </c:pivotFmt>
      <c:pivotFmt>
        <c:idx val="94"/>
        <c:spPr>
          <a:solidFill>
            <a:schemeClr val="accent1"/>
          </a:solidFill>
          <a:ln w="28575" cap="rnd">
            <a:solidFill>
              <a:schemeClr val="accent1"/>
            </a:solidFill>
            <a:round/>
          </a:ln>
          <a:effectLst/>
        </c:spPr>
        <c:marker>
          <c:symbol val="none"/>
        </c:marker>
      </c:pivotFmt>
      <c:pivotFmt>
        <c:idx val="95"/>
        <c:spPr>
          <a:solidFill>
            <a:schemeClr val="accent1"/>
          </a:solidFill>
          <a:ln w="28575" cap="rnd">
            <a:solidFill>
              <a:schemeClr val="accent1"/>
            </a:solidFill>
            <a:round/>
          </a:ln>
          <a:effectLst/>
        </c:spPr>
        <c:marker>
          <c:symbol val="none"/>
        </c:marker>
      </c:pivotFmt>
      <c:pivotFmt>
        <c:idx val="96"/>
        <c:spPr>
          <a:solidFill>
            <a:schemeClr val="accent1"/>
          </a:solidFill>
          <a:ln w="28575" cap="rnd">
            <a:solidFill>
              <a:schemeClr val="accent1"/>
            </a:solidFill>
            <a:round/>
          </a:ln>
          <a:effectLst/>
        </c:spPr>
        <c:marker>
          <c:symbol val="none"/>
        </c:marker>
      </c:pivotFmt>
      <c:pivotFmt>
        <c:idx val="97"/>
        <c:spPr>
          <a:solidFill>
            <a:schemeClr val="accent1"/>
          </a:solidFill>
          <a:ln w="28575" cap="rnd">
            <a:solidFill>
              <a:schemeClr val="accent1"/>
            </a:solidFill>
            <a:round/>
          </a:ln>
          <a:effectLst/>
        </c:spPr>
        <c:marker>
          <c:symbol val="none"/>
        </c:marker>
      </c:pivotFmt>
      <c:pivotFmt>
        <c:idx val="98"/>
        <c:spPr>
          <a:solidFill>
            <a:schemeClr val="accent1"/>
          </a:solidFill>
          <a:ln w="28575" cap="rnd">
            <a:solidFill>
              <a:schemeClr val="accent1"/>
            </a:solidFill>
            <a:round/>
          </a:ln>
          <a:effectLst/>
        </c:spPr>
        <c:marker>
          <c:symbol val="none"/>
        </c:marker>
      </c:pivotFmt>
      <c:pivotFmt>
        <c:idx val="99"/>
        <c:spPr>
          <a:solidFill>
            <a:schemeClr val="accent1"/>
          </a:solidFill>
          <a:ln w="28575" cap="rnd">
            <a:solidFill>
              <a:schemeClr val="accent1"/>
            </a:solidFill>
            <a:round/>
          </a:ln>
          <a:effectLst/>
        </c:spPr>
        <c:marker>
          <c:symbol val="none"/>
        </c:marker>
      </c:pivotFmt>
      <c:pivotFmt>
        <c:idx val="100"/>
        <c:spPr>
          <a:solidFill>
            <a:schemeClr val="accent1"/>
          </a:solidFill>
          <a:ln w="28575" cap="rnd">
            <a:solidFill>
              <a:schemeClr val="accent1"/>
            </a:solidFill>
            <a:round/>
          </a:ln>
          <a:effectLst/>
        </c:spPr>
        <c:marker>
          <c:symbol val="none"/>
        </c:marker>
      </c:pivotFmt>
      <c:pivotFmt>
        <c:idx val="101"/>
        <c:spPr>
          <a:solidFill>
            <a:schemeClr val="accent1"/>
          </a:solidFill>
          <a:ln w="28575" cap="rnd">
            <a:solidFill>
              <a:schemeClr val="accent1"/>
            </a:solidFill>
            <a:round/>
          </a:ln>
          <a:effectLst/>
        </c:spPr>
        <c:marker>
          <c:symbol val="none"/>
        </c:marker>
      </c:pivotFmt>
      <c:pivotFmt>
        <c:idx val="102"/>
        <c:spPr>
          <a:solidFill>
            <a:schemeClr val="accent1"/>
          </a:solidFill>
          <a:ln w="28575" cap="rnd">
            <a:solidFill>
              <a:schemeClr val="accent1"/>
            </a:solidFill>
            <a:round/>
          </a:ln>
          <a:effectLst/>
        </c:spPr>
        <c:marker>
          <c:symbol val="none"/>
        </c:marker>
      </c:pivotFmt>
      <c:pivotFmt>
        <c:idx val="103"/>
        <c:spPr>
          <a:solidFill>
            <a:schemeClr val="accent1"/>
          </a:solidFill>
          <a:ln w="28575" cap="rnd">
            <a:solidFill>
              <a:schemeClr val="accent1"/>
            </a:solidFill>
            <a:round/>
          </a:ln>
          <a:effectLst/>
        </c:spPr>
        <c:marker>
          <c:symbol val="none"/>
        </c:marker>
      </c:pivotFmt>
      <c:pivotFmt>
        <c:idx val="104"/>
        <c:spPr>
          <a:solidFill>
            <a:schemeClr val="accent1"/>
          </a:solidFill>
          <a:ln w="28575" cap="rnd">
            <a:solidFill>
              <a:schemeClr val="accent1"/>
            </a:solidFill>
            <a:round/>
          </a:ln>
          <a:effectLst/>
        </c:spPr>
        <c:marker>
          <c:symbol val="none"/>
        </c:marker>
      </c:pivotFmt>
      <c:pivotFmt>
        <c:idx val="105"/>
        <c:spPr>
          <a:solidFill>
            <a:schemeClr val="accent1"/>
          </a:solidFill>
          <a:ln w="28575" cap="rnd">
            <a:solidFill>
              <a:schemeClr val="accent1"/>
            </a:solidFill>
            <a:round/>
          </a:ln>
          <a:effectLst/>
        </c:spPr>
        <c:marker>
          <c:symbol val="none"/>
        </c:marker>
      </c:pivotFmt>
      <c:pivotFmt>
        <c:idx val="106"/>
        <c:spPr>
          <a:solidFill>
            <a:schemeClr val="accent1"/>
          </a:solidFill>
          <a:ln w="28575" cap="rnd">
            <a:solidFill>
              <a:schemeClr val="accent1"/>
            </a:solidFill>
            <a:round/>
          </a:ln>
          <a:effectLst/>
        </c:spPr>
        <c:marker>
          <c:symbol val="none"/>
        </c:marker>
      </c:pivotFmt>
      <c:pivotFmt>
        <c:idx val="107"/>
        <c:spPr>
          <a:solidFill>
            <a:schemeClr val="accent1"/>
          </a:solidFill>
          <a:ln w="28575" cap="rnd">
            <a:solidFill>
              <a:schemeClr val="accent1"/>
            </a:solidFill>
            <a:round/>
          </a:ln>
          <a:effectLst/>
        </c:spPr>
        <c:marker>
          <c:symbol val="none"/>
        </c:marker>
      </c:pivotFmt>
      <c:pivotFmt>
        <c:idx val="108"/>
        <c:spPr>
          <a:solidFill>
            <a:schemeClr val="accent1"/>
          </a:solidFill>
          <a:ln w="28575" cap="rnd">
            <a:solidFill>
              <a:schemeClr val="accent1"/>
            </a:solidFill>
            <a:round/>
          </a:ln>
          <a:effectLst/>
        </c:spPr>
        <c:marker>
          <c:symbol val="none"/>
        </c:marker>
      </c:pivotFmt>
      <c:pivotFmt>
        <c:idx val="109"/>
        <c:spPr>
          <a:solidFill>
            <a:schemeClr val="accent1"/>
          </a:solidFill>
          <a:ln w="28575" cap="rnd">
            <a:solidFill>
              <a:schemeClr val="accent1"/>
            </a:solidFill>
            <a:round/>
          </a:ln>
          <a:effectLst/>
        </c:spPr>
        <c:marker>
          <c:symbol val="none"/>
        </c:marker>
      </c:pivotFmt>
      <c:pivotFmt>
        <c:idx val="110"/>
        <c:spPr>
          <a:solidFill>
            <a:schemeClr val="accent1"/>
          </a:solidFill>
          <a:ln w="28575" cap="rnd">
            <a:solidFill>
              <a:schemeClr val="accent1"/>
            </a:solidFill>
            <a:round/>
          </a:ln>
          <a:effectLst/>
        </c:spPr>
        <c:marker>
          <c:symbol val="none"/>
        </c:marker>
      </c:pivotFmt>
      <c:pivotFmt>
        <c:idx val="111"/>
        <c:spPr>
          <a:solidFill>
            <a:schemeClr val="accent1"/>
          </a:solidFill>
          <a:ln w="28575" cap="rnd">
            <a:solidFill>
              <a:schemeClr val="accent1"/>
            </a:solidFill>
            <a:round/>
          </a:ln>
          <a:effectLst/>
        </c:spPr>
        <c:marker>
          <c:symbol val="none"/>
        </c:marker>
      </c:pivotFmt>
      <c:pivotFmt>
        <c:idx val="112"/>
        <c:spPr>
          <a:solidFill>
            <a:schemeClr val="accent1"/>
          </a:solidFill>
          <a:ln w="28575" cap="rnd">
            <a:solidFill>
              <a:schemeClr val="accent1"/>
            </a:solidFill>
            <a:round/>
          </a:ln>
          <a:effectLst/>
        </c:spPr>
        <c:marker>
          <c:symbol val="none"/>
        </c:marker>
      </c:pivotFmt>
      <c:pivotFmt>
        <c:idx val="113"/>
        <c:spPr>
          <a:solidFill>
            <a:schemeClr val="accent1"/>
          </a:solidFill>
          <a:ln w="28575" cap="rnd">
            <a:solidFill>
              <a:schemeClr val="accent1"/>
            </a:solidFill>
            <a:round/>
          </a:ln>
          <a:effectLst/>
        </c:spPr>
        <c:marker>
          <c:symbol val="none"/>
        </c:marker>
      </c:pivotFmt>
      <c:pivotFmt>
        <c:idx val="114"/>
        <c:spPr>
          <a:solidFill>
            <a:schemeClr val="accent1"/>
          </a:solidFill>
          <a:ln w="28575" cap="rnd">
            <a:solidFill>
              <a:schemeClr val="accent1"/>
            </a:solidFill>
            <a:round/>
          </a:ln>
          <a:effectLst/>
        </c:spPr>
        <c:marker>
          <c:symbol val="none"/>
        </c:marker>
      </c:pivotFmt>
      <c:pivotFmt>
        <c:idx val="115"/>
        <c:spPr>
          <a:solidFill>
            <a:schemeClr val="accent1"/>
          </a:solidFill>
          <a:ln w="28575" cap="rnd">
            <a:solidFill>
              <a:schemeClr val="accent1"/>
            </a:solidFill>
            <a:round/>
          </a:ln>
          <a:effectLst/>
        </c:spPr>
        <c:marker>
          <c:symbol val="none"/>
        </c:marker>
      </c:pivotFmt>
      <c:pivotFmt>
        <c:idx val="116"/>
        <c:spPr>
          <a:solidFill>
            <a:schemeClr val="accent1"/>
          </a:solidFill>
          <a:ln w="28575" cap="rnd">
            <a:solidFill>
              <a:schemeClr val="accent1"/>
            </a:solidFill>
            <a:round/>
          </a:ln>
          <a:effectLst/>
        </c:spPr>
        <c:marker>
          <c:symbol val="none"/>
        </c:marker>
      </c:pivotFmt>
      <c:pivotFmt>
        <c:idx val="117"/>
        <c:spPr>
          <a:solidFill>
            <a:schemeClr val="accent1"/>
          </a:solidFill>
          <a:ln w="28575" cap="rnd">
            <a:solidFill>
              <a:schemeClr val="accent1"/>
            </a:solidFill>
            <a:round/>
          </a:ln>
          <a:effectLst/>
        </c:spPr>
        <c:marker>
          <c:symbol val="none"/>
        </c:marker>
      </c:pivotFmt>
      <c:pivotFmt>
        <c:idx val="118"/>
        <c:spPr>
          <a:solidFill>
            <a:schemeClr val="accent1"/>
          </a:solidFill>
          <a:ln w="28575" cap="rnd">
            <a:solidFill>
              <a:schemeClr val="accent1"/>
            </a:solidFill>
            <a:round/>
          </a:ln>
          <a:effectLst/>
        </c:spPr>
        <c:marker>
          <c:symbol val="none"/>
        </c:marker>
      </c:pivotFmt>
      <c:pivotFmt>
        <c:idx val="119"/>
        <c:spPr>
          <a:solidFill>
            <a:schemeClr val="accent1"/>
          </a:solidFill>
          <a:ln w="28575" cap="rnd">
            <a:solidFill>
              <a:schemeClr val="accent1"/>
            </a:solidFill>
            <a:round/>
          </a:ln>
          <a:effectLst/>
        </c:spPr>
        <c:marker>
          <c:symbol val="none"/>
        </c:marker>
      </c:pivotFmt>
      <c:pivotFmt>
        <c:idx val="120"/>
        <c:spPr>
          <a:solidFill>
            <a:schemeClr val="accent1"/>
          </a:solidFill>
          <a:ln w="28575" cap="rnd">
            <a:solidFill>
              <a:schemeClr val="accent1"/>
            </a:solidFill>
            <a:round/>
          </a:ln>
          <a:effectLst/>
        </c:spPr>
        <c:marker>
          <c:symbol val="none"/>
        </c:marker>
      </c:pivotFmt>
      <c:pivotFmt>
        <c:idx val="121"/>
        <c:spPr>
          <a:solidFill>
            <a:schemeClr val="accent1"/>
          </a:solidFill>
          <a:ln w="28575" cap="rnd">
            <a:solidFill>
              <a:schemeClr val="accent1"/>
            </a:solidFill>
            <a:round/>
          </a:ln>
          <a:effectLst/>
        </c:spPr>
        <c:marker>
          <c:symbol val="none"/>
        </c:marker>
      </c:pivotFmt>
      <c:pivotFmt>
        <c:idx val="122"/>
        <c:spPr>
          <a:solidFill>
            <a:schemeClr val="accent1"/>
          </a:solidFill>
          <a:ln w="28575" cap="rnd">
            <a:solidFill>
              <a:schemeClr val="accent1"/>
            </a:solidFill>
            <a:round/>
          </a:ln>
          <a:effectLst/>
        </c:spPr>
        <c:marker>
          <c:symbol val="none"/>
        </c:marker>
      </c:pivotFmt>
      <c:pivotFmt>
        <c:idx val="123"/>
        <c:spPr>
          <a:solidFill>
            <a:schemeClr val="accent1"/>
          </a:solidFill>
          <a:ln w="28575" cap="rnd">
            <a:solidFill>
              <a:schemeClr val="accent1"/>
            </a:solidFill>
            <a:round/>
          </a:ln>
          <a:effectLst/>
        </c:spPr>
        <c:marker>
          <c:symbol val="none"/>
        </c:marker>
      </c:pivotFmt>
      <c:pivotFmt>
        <c:idx val="124"/>
        <c:spPr>
          <a:solidFill>
            <a:schemeClr val="accent1"/>
          </a:solidFill>
          <a:ln w="28575" cap="rnd">
            <a:solidFill>
              <a:schemeClr val="accent1"/>
            </a:solidFill>
            <a:round/>
          </a:ln>
          <a:effectLst/>
        </c:spPr>
        <c:marker>
          <c:symbol val="none"/>
        </c:marker>
      </c:pivotFmt>
      <c:pivotFmt>
        <c:idx val="125"/>
        <c:spPr>
          <a:solidFill>
            <a:schemeClr val="accent1"/>
          </a:solidFill>
          <a:ln w="28575" cap="rnd">
            <a:solidFill>
              <a:schemeClr val="accent1"/>
            </a:solidFill>
            <a:round/>
          </a:ln>
          <a:effectLst/>
        </c:spPr>
        <c:marker>
          <c:symbol val="none"/>
        </c:marker>
      </c:pivotFmt>
      <c:pivotFmt>
        <c:idx val="126"/>
        <c:spPr>
          <a:solidFill>
            <a:schemeClr val="accent1"/>
          </a:solidFill>
          <a:ln w="28575" cap="rnd">
            <a:solidFill>
              <a:schemeClr val="accent1"/>
            </a:solidFill>
            <a:round/>
          </a:ln>
          <a:effectLst/>
        </c:spPr>
        <c:marker>
          <c:symbol val="none"/>
        </c:marker>
      </c:pivotFmt>
      <c:pivotFmt>
        <c:idx val="127"/>
        <c:spPr>
          <a:solidFill>
            <a:schemeClr val="accent1"/>
          </a:solidFill>
          <a:ln w="28575" cap="rnd">
            <a:solidFill>
              <a:schemeClr val="accent1"/>
            </a:solidFill>
            <a:round/>
          </a:ln>
          <a:effectLst/>
        </c:spPr>
        <c:marker>
          <c:symbol val="none"/>
        </c:marker>
      </c:pivotFmt>
      <c:pivotFmt>
        <c:idx val="128"/>
        <c:spPr>
          <a:solidFill>
            <a:schemeClr val="accent1"/>
          </a:solidFill>
          <a:ln w="28575" cap="rnd">
            <a:solidFill>
              <a:schemeClr val="accent1"/>
            </a:solidFill>
            <a:round/>
          </a:ln>
          <a:effectLst/>
        </c:spPr>
        <c:marker>
          <c:symbol val="none"/>
        </c:marker>
      </c:pivotFmt>
      <c:pivotFmt>
        <c:idx val="129"/>
        <c:spPr>
          <a:solidFill>
            <a:schemeClr val="accent1"/>
          </a:solidFill>
          <a:ln w="28575" cap="rnd">
            <a:solidFill>
              <a:schemeClr val="accent1"/>
            </a:solidFill>
            <a:round/>
          </a:ln>
          <a:effectLst/>
        </c:spPr>
        <c:marker>
          <c:symbol val="none"/>
        </c:marker>
      </c:pivotFmt>
      <c:pivotFmt>
        <c:idx val="130"/>
        <c:spPr>
          <a:solidFill>
            <a:schemeClr val="accent1"/>
          </a:solidFill>
          <a:ln w="28575" cap="rnd">
            <a:solidFill>
              <a:schemeClr val="accent1"/>
            </a:solidFill>
            <a:round/>
          </a:ln>
          <a:effectLst/>
        </c:spPr>
        <c:marker>
          <c:symbol val="none"/>
        </c:marker>
      </c:pivotFmt>
      <c:pivotFmt>
        <c:idx val="131"/>
        <c:spPr>
          <a:solidFill>
            <a:schemeClr val="accent1"/>
          </a:solidFill>
          <a:ln w="28575" cap="rnd">
            <a:solidFill>
              <a:schemeClr val="accent1"/>
            </a:solidFill>
            <a:round/>
          </a:ln>
          <a:effectLst/>
        </c:spPr>
        <c:marker>
          <c:symbol val="none"/>
        </c:marker>
      </c:pivotFmt>
      <c:pivotFmt>
        <c:idx val="132"/>
        <c:spPr>
          <a:solidFill>
            <a:schemeClr val="accent1"/>
          </a:solidFill>
          <a:ln w="28575" cap="rnd">
            <a:solidFill>
              <a:schemeClr val="accent1"/>
            </a:solidFill>
            <a:round/>
          </a:ln>
          <a:effectLst/>
        </c:spPr>
        <c:marker>
          <c:symbol val="none"/>
        </c:marker>
      </c:pivotFmt>
      <c:pivotFmt>
        <c:idx val="133"/>
        <c:spPr>
          <a:solidFill>
            <a:schemeClr val="accent1"/>
          </a:solidFill>
          <a:ln w="28575" cap="rnd">
            <a:solidFill>
              <a:schemeClr val="accent1"/>
            </a:solidFill>
            <a:round/>
          </a:ln>
          <a:effectLst/>
        </c:spPr>
        <c:marker>
          <c:symbol val="none"/>
        </c:marker>
      </c:pivotFmt>
      <c:pivotFmt>
        <c:idx val="134"/>
        <c:spPr>
          <a:solidFill>
            <a:schemeClr val="accent1"/>
          </a:solidFill>
          <a:ln w="28575" cap="rnd">
            <a:solidFill>
              <a:schemeClr val="accent1"/>
            </a:solidFill>
            <a:round/>
          </a:ln>
          <a:effectLst/>
        </c:spPr>
        <c:marker>
          <c:symbol val="none"/>
        </c:marker>
      </c:pivotFmt>
      <c:pivotFmt>
        <c:idx val="135"/>
        <c:spPr>
          <a:solidFill>
            <a:schemeClr val="accent1"/>
          </a:solidFill>
          <a:ln w="28575" cap="rnd">
            <a:solidFill>
              <a:schemeClr val="accent1"/>
            </a:solidFill>
            <a:round/>
          </a:ln>
          <a:effectLst/>
        </c:spPr>
        <c:marker>
          <c:symbol val="none"/>
        </c:marker>
      </c:pivotFmt>
      <c:pivotFmt>
        <c:idx val="136"/>
        <c:spPr>
          <a:solidFill>
            <a:schemeClr val="accent1"/>
          </a:solidFill>
          <a:ln w="28575" cap="rnd">
            <a:solidFill>
              <a:schemeClr val="accent1"/>
            </a:solidFill>
            <a:round/>
          </a:ln>
          <a:effectLst/>
        </c:spPr>
        <c:marker>
          <c:symbol val="none"/>
        </c:marker>
      </c:pivotFmt>
      <c:pivotFmt>
        <c:idx val="137"/>
        <c:spPr>
          <a:solidFill>
            <a:schemeClr val="accent1"/>
          </a:solidFill>
          <a:ln w="28575" cap="rnd">
            <a:solidFill>
              <a:schemeClr val="accent1"/>
            </a:solidFill>
            <a:round/>
          </a:ln>
          <a:effectLst/>
        </c:spPr>
        <c:marker>
          <c:symbol val="none"/>
        </c:marker>
      </c:pivotFmt>
      <c:pivotFmt>
        <c:idx val="138"/>
        <c:spPr>
          <a:solidFill>
            <a:schemeClr val="accent1"/>
          </a:solidFill>
          <a:ln w="28575" cap="rnd">
            <a:solidFill>
              <a:schemeClr val="accent1"/>
            </a:solidFill>
            <a:round/>
          </a:ln>
          <a:effectLst/>
        </c:spPr>
        <c:marker>
          <c:symbol val="none"/>
        </c:marker>
      </c:pivotFmt>
      <c:pivotFmt>
        <c:idx val="139"/>
        <c:spPr>
          <a:solidFill>
            <a:schemeClr val="accent1"/>
          </a:solidFill>
          <a:ln w="28575" cap="rnd">
            <a:solidFill>
              <a:schemeClr val="accent1"/>
            </a:solidFill>
            <a:round/>
          </a:ln>
          <a:effectLst/>
        </c:spPr>
        <c:marker>
          <c:symbol val="none"/>
        </c:marker>
      </c:pivotFmt>
      <c:pivotFmt>
        <c:idx val="140"/>
        <c:spPr>
          <a:solidFill>
            <a:schemeClr val="accent1"/>
          </a:solidFill>
          <a:ln w="28575" cap="rnd">
            <a:solidFill>
              <a:schemeClr val="accent1"/>
            </a:solidFill>
            <a:round/>
          </a:ln>
          <a:effectLst/>
        </c:spPr>
        <c:marker>
          <c:symbol val="none"/>
        </c:marker>
      </c:pivotFmt>
      <c:pivotFmt>
        <c:idx val="141"/>
        <c:spPr>
          <a:solidFill>
            <a:schemeClr val="accent1"/>
          </a:solidFill>
          <a:ln w="28575" cap="rnd">
            <a:solidFill>
              <a:schemeClr val="accent1"/>
            </a:solidFill>
            <a:round/>
          </a:ln>
          <a:effectLst/>
        </c:spPr>
        <c:marker>
          <c:symbol val="none"/>
        </c:marker>
      </c:pivotFmt>
      <c:pivotFmt>
        <c:idx val="142"/>
        <c:spPr>
          <a:solidFill>
            <a:schemeClr val="accent1"/>
          </a:solidFill>
          <a:ln w="28575" cap="rnd">
            <a:solidFill>
              <a:schemeClr val="accent1"/>
            </a:solidFill>
            <a:round/>
          </a:ln>
          <a:effectLst/>
        </c:spPr>
        <c:marker>
          <c:symbol val="none"/>
        </c:marker>
      </c:pivotFmt>
      <c:pivotFmt>
        <c:idx val="143"/>
        <c:spPr>
          <a:solidFill>
            <a:schemeClr val="accent1"/>
          </a:solidFill>
          <a:ln w="28575" cap="rnd">
            <a:solidFill>
              <a:schemeClr val="accent1"/>
            </a:solidFill>
            <a:round/>
          </a:ln>
          <a:effectLst/>
        </c:spPr>
        <c:marker>
          <c:symbol val="none"/>
        </c:marker>
      </c:pivotFmt>
      <c:pivotFmt>
        <c:idx val="144"/>
        <c:spPr>
          <a:solidFill>
            <a:schemeClr val="accent1"/>
          </a:solidFill>
          <a:ln w="28575" cap="rnd">
            <a:solidFill>
              <a:schemeClr val="accent1"/>
            </a:solidFill>
            <a:round/>
          </a:ln>
          <a:effectLst/>
        </c:spPr>
        <c:marker>
          <c:symbol val="none"/>
        </c:marker>
      </c:pivotFmt>
      <c:pivotFmt>
        <c:idx val="145"/>
        <c:spPr>
          <a:solidFill>
            <a:schemeClr val="accent1"/>
          </a:solidFill>
          <a:ln w="28575" cap="rnd">
            <a:solidFill>
              <a:schemeClr val="accent1"/>
            </a:solidFill>
            <a:round/>
          </a:ln>
          <a:effectLst/>
        </c:spPr>
        <c:marker>
          <c:symbol val="none"/>
        </c:marker>
      </c:pivotFmt>
      <c:pivotFmt>
        <c:idx val="146"/>
        <c:spPr>
          <a:solidFill>
            <a:schemeClr val="accent1"/>
          </a:solidFill>
          <a:ln w="28575" cap="rnd">
            <a:solidFill>
              <a:schemeClr val="accent1"/>
            </a:solidFill>
            <a:round/>
          </a:ln>
          <a:effectLst/>
        </c:spPr>
        <c:marker>
          <c:symbol val="none"/>
        </c:marker>
      </c:pivotFmt>
      <c:pivotFmt>
        <c:idx val="147"/>
        <c:spPr>
          <a:solidFill>
            <a:schemeClr val="accent1"/>
          </a:solidFill>
          <a:ln w="28575" cap="rnd">
            <a:solidFill>
              <a:schemeClr val="accent1"/>
            </a:solidFill>
            <a:round/>
          </a:ln>
          <a:effectLst/>
        </c:spPr>
        <c:marker>
          <c:symbol val="none"/>
        </c:marker>
      </c:pivotFmt>
      <c:pivotFmt>
        <c:idx val="148"/>
        <c:spPr>
          <a:solidFill>
            <a:schemeClr val="accent1"/>
          </a:solidFill>
          <a:ln w="28575" cap="rnd">
            <a:solidFill>
              <a:schemeClr val="accent1"/>
            </a:solidFill>
            <a:round/>
          </a:ln>
          <a:effectLst/>
        </c:spPr>
        <c:marker>
          <c:symbol val="none"/>
        </c:marker>
      </c:pivotFmt>
      <c:pivotFmt>
        <c:idx val="149"/>
        <c:spPr>
          <a:solidFill>
            <a:schemeClr val="accent1"/>
          </a:solidFill>
          <a:ln w="28575" cap="rnd">
            <a:solidFill>
              <a:schemeClr val="accent1"/>
            </a:solidFill>
            <a:round/>
          </a:ln>
          <a:effectLst/>
        </c:spPr>
        <c:marker>
          <c:symbol val="none"/>
        </c:marker>
      </c:pivotFmt>
      <c:pivotFmt>
        <c:idx val="150"/>
        <c:spPr>
          <a:solidFill>
            <a:schemeClr val="accent1"/>
          </a:solidFill>
          <a:ln w="28575" cap="rnd">
            <a:solidFill>
              <a:schemeClr val="accent1"/>
            </a:solidFill>
            <a:round/>
          </a:ln>
          <a:effectLst/>
        </c:spPr>
        <c:marker>
          <c:symbol val="none"/>
        </c:marker>
      </c:pivotFmt>
      <c:pivotFmt>
        <c:idx val="151"/>
        <c:spPr>
          <a:solidFill>
            <a:schemeClr val="accent1"/>
          </a:solidFill>
          <a:ln w="28575" cap="rnd">
            <a:solidFill>
              <a:schemeClr val="accent1"/>
            </a:solidFill>
            <a:round/>
          </a:ln>
          <a:effectLst/>
        </c:spPr>
        <c:marker>
          <c:symbol val="none"/>
        </c:marker>
      </c:pivotFmt>
      <c:pivotFmt>
        <c:idx val="152"/>
        <c:spPr>
          <a:solidFill>
            <a:schemeClr val="accent1"/>
          </a:solidFill>
          <a:ln w="28575" cap="rnd">
            <a:solidFill>
              <a:schemeClr val="accent1"/>
            </a:solidFill>
            <a:round/>
          </a:ln>
          <a:effectLst/>
        </c:spPr>
        <c:marker>
          <c:symbol val="none"/>
        </c:marker>
      </c:pivotFmt>
      <c:pivotFmt>
        <c:idx val="153"/>
        <c:spPr>
          <a:solidFill>
            <a:schemeClr val="accent1"/>
          </a:solidFill>
          <a:ln w="28575" cap="rnd">
            <a:solidFill>
              <a:schemeClr val="accent1"/>
            </a:solidFill>
            <a:round/>
          </a:ln>
          <a:effectLst/>
        </c:spPr>
        <c:marker>
          <c:symbol val="none"/>
        </c:marker>
      </c:pivotFmt>
      <c:pivotFmt>
        <c:idx val="154"/>
        <c:spPr>
          <a:solidFill>
            <a:schemeClr val="accent1"/>
          </a:solidFill>
          <a:ln w="28575" cap="rnd">
            <a:solidFill>
              <a:schemeClr val="accent1"/>
            </a:solidFill>
            <a:round/>
          </a:ln>
          <a:effectLst/>
        </c:spPr>
        <c:marker>
          <c:symbol val="none"/>
        </c:marker>
      </c:pivotFmt>
      <c:pivotFmt>
        <c:idx val="155"/>
        <c:spPr>
          <a:solidFill>
            <a:schemeClr val="accent1"/>
          </a:solidFill>
          <a:ln w="28575" cap="rnd">
            <a:solidFill>
              <a:schemeClr val="accent1"/>
            </a:solidFill>
            <a:round/>
          </a:ln>
          <a:effectLst/>
        </c:spPr>
        <c:marker>
          <c:symbol val="none"/>
        </c:marker>
      </c:pivotFmt>
      <c:pivotFmt>
        <c:idx val="156"/>
        <c:spPr>
          <a:solidFill>
            <a:schemeClr val="accent1"/>
          </a:solidFill>
          <a:ln w="28575" cap="rnd">
            <a:solidFill>
              <a:schemeClr val="accent1"/>
            </a:solidFill>
            <a:round/>
          </a:ln>
          <a:effectLst/>
        </c:spPr>
        <c:marker>
          <c:symbol val="none"/>
        </c:marker>
      </c:pivotFmt>
      <c:pivotFmt>
        <c:idx val="157"/>
        <c:spPr>
          <a:solidFill>
            <a:schemeClr val="accent1"/>
          </a:solidFill>
          <a:ln w="28575" cap="rnd">
            <a:solidFill>
              <a:schemeClr val="accent1"/>
            </a:solidFill>
            <a:round/>
          </a:ln>
          <a:effectLst/>
        </c:spPr>
        <c:marker>
          <c:symbol val="none"/>
        </c:marker>
      </c:pivotFmt>
      <c:pivotFmt>
        <c:idx val="158"/>
        <c:spPr>
          <a:solidFill>
            <a:schemeClr val="accent1"/>
          </a:solidFill>
          <a:ln w="28575" cap="rnd">
            <a:solidFill>
              <a:schemeClr val="accent1"/>
            </a:solidFill>
            <a:round/>
          </a:ln>
          <a:effectLst/>
        </c:spPr>
        <c:marker>
          <c:symbol val="none"/>
        </c:marker>
      </c:pivotFmt>
      <c:pivotFmt>
        <c:idx val="159"/>
        <c:spPr>
          <a:solidFill>
            <a:schemeClr val="accent1"/>
          </a:solidFill>
          <a:ln w="28575" cap="rnd">
            <a:solidFill>
              <a:schemeClr val="accent1"/>
            </a:solidFill>
            <a:round/>
          </a:ln>
          <a:effectLst/>
        </c:spPr>
        <c:marker>
          <c:symbol val="none"/>
        </c:marker>
      </c:pivotFmt>
      <c:pivotFmt>
        <c:idx val="160"/>
        <c:spPr>
          <a:solidFill>
            <a:schemeClr val="accent1"/>
          </a:solidFill>
          <a:ln w="28575" cap="rnd">
            <a:solidFill>
              <a:schemeClr val="accent1"/>
            </a:solidFill>
            <a:round/>
          </a:ln>
          <a:effectLst/>
        </c:spPr>
        <c:marker>
          <c:symbol val="none"/>
        </c:marker>
      </c:pivotFmt>
      <c:pivotFmt>
        <c:idx val="161"/>
        <c:spPr>
          <a:solidFill>
            <a:schemeClr val="accent1"/>
          </a:solidFill>
          <a:ln w="28575" cap="rnd">
            <a:solidFill>
              <a:schemeClr val="accent1"/>
            </a:solidFill>
            <a:round/>
          </a:ln>
          <a:effectLst/>
        </c:spPr>
        <c:marker>
          <c:symbol val="none"/>
        </c:marker>
      </c:pivotFmt>
      <c:pivotFmt>
        <c:idx val="162"/>
        <c:spPr>
          <a:solidFill>
            <a:schemeClr val="accent1"/>
          </a:solidFill>
          <a:ln w="28575" cap="rnd">
            <a:solidFill>
              <a:schemeClr val="accent1"/>
            </a:solidFill>
            <a:round/>
          </a:ln>
          <a:effectLst/>
        </c:spPr>
        <c:marker>
          <c:symbol val="none"/>
        </c:marker>
      </c:pivotFmt>
      <c:pivotFmt>
        <c:idx val="163"/>
        <c:spPr>
          <a:solidFill>
            <a:schemeClr val="accent1"/>
          </a:solidFill>
          <a:ln w="28575" cap="rnd">
            <a:solidFill>
              <a:schemeClr val="accent1"/>
            </a:solidFill>
            <a:round/>
          </a:ln>
          <a:effectLst/>
        </c:spPr>
        <c:marker>
          <c:symbol val="none"/>
        </c:marker>
      </c:pivotFmt>
      <c:pivotFmt>
        <c:idx val="164"/>
        <c:spPr>
          <a:solidFill>
            <a:schemeClr val="accent1"/>
          </a:solidFill>
          <a:ln w="28575" cap="rnd">
            <a:solidFill>
              <a:schemeClr val="accent1"/>
            </a:solidFill>
            <a:round/>
          </a:ln>
          <a:effectLst/>
        </c:spPr>
        <c:marker>
          <c:symbol val="none"/>
        </c:marker>
      </c:pivotFmt>
      <c:pivotFmt>
        <c:idx val="165"/>
        <c:spPr>
          <a:solidFill>
            <a:schemeClr val="accent1"/>
          </a:solidFill>
          <a:ln w="28575" cap="rnd">
            <a:solidFill>
              <a:schemeClr val="accent1"/>
            </a:solidFill>
            <a:round/>
          </a:ln>
          <a:effectLst/>
        </c:spPr>
        <c:marker>
          <c:symbol val="none"/>
        </c:marker>
      </c:pivotFmt>
      <c:pivotFmt>
        <c:idx val="166"/>
        <c:spPr>
          <a:solidFill>
            <a:schemeClr val="accent1"/>
          </a:solidFill>
          <a:ln w="28575" cap="rnd">
            <a:solidFill>
              <a:schemeClr val="accent1"/>
            </a:solidFill>
            <a:round/>
          </a:ln>
          <a:effectLst/>
        </c:spPr>
        <c:marker>
          <c:symbol val="none"/>
        </c:marker>
      </c:pivotFmt>
      <c:pivotFmt>
        <c:idx val="167"/>
        <c:spPr>
          <a:solidFill>
            <a:schemeClr val="accent1"/>
          </a:solidFill>
          <a:ln w="28575" cap="rnd">
            <a:solidFill>
              <a:schemeClr val="accent1"/>
            </a:solidFill>
            <a:round/>
          </a:ln>
          <a:effectLst/>
        </c:spPr>
        <c:marker>
          <c:symbol val="none"/>
        </c:marker>
      </c:pivotFmt>
      <c:pivotFmt>
        <c:idx val="168"/>
        <c:spPr>
          <a:solidFill>
            <a:schemeClr val="accent1"/>
          </a:solidFill>
          <a:ln w="28575" cap="rnd">
            <a:solidFill>
              <a:schemeClr val="accent1"/>
            </a:solidFill>
            <a:round/>
          </a:ln>
          <a:effectLst/>
        </c:spPr>
        <c:marker>
          <c:symbol val="none"/>
        </c:marker>
      </c:pivotFmt>
      <c:pivotFmt>
        <c:idx val="169"/>
        <c:spPr>
          <a:solidFill>
            <a:schemeClr val="accent1"/>
          </a:solidFill>
          <a:ln w="28575" cap="rnd">
            <a:solidFill>
              <a:schemeClr val="accent1"/>
            </a:solidFill>
            <a:round/>
          </a:ln>
          <a:effectLst/>
        </c:spPr>
        <c:marker>
          <c:symbol val="none"/>
        </c:marker>
      </c:pivotFmt>
      <c:pivotFmt>
        <c:idx val="170"/>
        <c:spPr>
          <a:solidFill>
            <a:schemeClr val="accent1"/>
          </a:solidFill>
          <a:ln w="28575" cap="rnd">
            <a:solidFill>
              <a:schemeClr val="accent1"/>
            </a:solidFill>
            <a:round/>
          </a:ln>
          <a:effectLst/>
        </c:spPr>
        <c:marker>
          <c:symbol val="none"/>
        </c:marker>
      </c:pivotFmt>
      <c:pivotFmt>
        <c:idx val="171"/>
        <c:spPr>
          <a:solidFill>
            <a:schemeClr val="accent1"/>
          </a:solidFill>
          <a:ln w="28575" cap="rnd">
            <a:solidFill>
              <a:schemeClr val="accent1"/>
            </a:solidFill>
            <a:round/>
          </a:ln>
          <a:effectLst/>
        </c:spPr>
        <c:marker>
          <c:symbol val="none"/>
        </c:marker>
      </c:pivotFmt>
      <c:pivotFmt>
        <c:idx val="172"/>
        <c:spPr>
          <a:solidFill>
            <a:schemeClr val="accent1"/>
          </a:solidFill>
          <a:ln w="28575" cap="rnd">
            <a:solidFill>
              <a:schemeClr val="accent1"/>
            </a:solidFill>
            <a:round/>
          </a:ln>
          <a:effectLst/>
        </c:spPr>
        <c:marker>
          <c:symbol val="none"/>
        </c:marker>
      </c:pivotFmt>
      <c:pivotFmt>
        <c:idx val="173"/>
        <c:spPr>
          <a:solidFill>
            <a:schemeClr val="accent1"/>
          </a:solidFill>
          <a:ln w="28575" cap="rnd">
            <a:solidFill>
              <a:schemeClr val="accent1"/>
            </a:solidFill>
            <a:round/>
          </a:ln>
          <a:effectLst/>
        </c:spPr>
        <c:marker>
          <c:symbol val="none"/>
        </c:marker>
      </c:pivotFmt>
      <c:pivotFmt>
        <c:idx val="174"/>
        <c:spPr>
          <a:solidFill>
            <a:schemeClr val="accent1"/>
          </a:solidFill>
          <a:ln w="28575" cap="rnd">
            <a:solidFill>
              <a:schemeClr val="accent1"/>
            </a:solidFill>
            <a:round/>
          </a:ln>
          <a:effectLst/>
        </c:spPr>
        <c:marker>
          <c:symbol val="none"/>
        </c:marker>
      </c:pivotFmt>
      <c:pivotFmt>
        <c:idx val="175"/>
        <c:spPr>
          <a:solidFill>
            <a:schemeClr val="accent1"/>
          </a:solidFill>
          <a:ln w="28575" cap="rnd">
            <a:solidFill>
              <a:schemeClr val="accent1"/>
            </a:solidFill>
            <a:round/>
          </a:ln>
          <a:effectLst/>
        </c:spPr>
        <c:marker>
          <c:symbol val="none"/>
        </c:marker>
      </c:pivotFmt>
      <c:pivotFmt>
        <c:idx val="176"/>
        <c:spPr>
          <a:solidFill>
            <a:schemeClr val="accent1"/>
          </a:solidFill>
          <a:ln w="28575" cap="rnd">
            <a:solidFill>
              <a:schemeClr val="accent1"/>
            </a:solidFill>
            <a:round/>
          </a:ln>
          <a:effectLst/>
        </c:spPr>
        <c:marker>
          <c:symbol val="none"/>
        </c:marker>
      </c:pivotFmt>
      <c:pivotFmt>
        <c:idx val="177"/>
        <c:spPr>
          <a:solidFill>
            <a:schemeClr val="accent1"/>
          </a:solidFill>
          <a:ln w="28575" cap="rnd">
            <a:solidFill>
              <a:schemeClr val="accent1"/>
            </a:solidFill>
            <a:round/>
          </a:ln>
          <a:effectLst/>
        </c:spPr>
        <c:marker>
          <c:symbol val="none"/>
        </c:marker>
      </c:pivotFmt>
      <c:pivotFmt>
        <c:idx val="178"/>
        <c:spPr>
          <a:solidFill>
            <a:schemeClr val="accent1"/>
          </a:solidFill>
          <a:ln w="28575" cap="rnd">
            <a:solidFill>
              <a:schemeClr val="accent1"/>
            </a:solidFill>
            <a:round/>
          </a:ln>
          <a:effectLst/>
        </c:spPr>
        <c:marker>
          <c:symbol val="none"/>
        </c:marker>
      </c:pivotFmt>
      <c:pivotFmt>
        <c:idx val="179"/>
        <c:spPr>
          <a:solidFill>
            <a:schemeClr val="accent1"/>
          </a:solidFill>
          <a:ln w="28575" cap="rnd">
            <a:solidFill>
              <a:schemeClr val="accent1"/>
            </a:solidFill>
            <a:round/>
          </a:ln>
          <a:effectLst/>
        </c:spPr>
        <c:marker>
          <c:symbol val="none"/>
        </c:marker>
      </c:pivotFmt>
      <c:pivotFmt>
        <c:idx val="180"/>
        <c:spPr>
          <a:solidFill>
            <a:schemeClr val="accent1"/>
          </a:solidFill>
          <a:ln w="28575" cap="rnd">
            <a:solidFill>
              <a:schemeClr val="accent1"/>
            </a:solidFill>
            <a:round/>
          </a:ln>
          <a:effectLst/>
        </c:spPr>
        <c:marker>
          <c:symbol val="none"/>
        </c:marker>
      </c:pivotFmt>
      <c:pivotFmt>
        <c:idx val="181"/>
        <c:spPr>
          <a:solidFill>
            <a:schemeClr val="accent1"/>
          </a:solidFill>
          <a:ln w="28575" cap="rnd">
            <a:solidFill>
              <a:schemeClr val="accent1"/>
            </a:solidFill>
            <a:round/>
          </a:ln>
          <a:effectLst/>
        </c:spPr>
        <c:marker>
          <c:symbol val="none"/>
        </c:marker>
      </c:pivotFmt>
      <c:pivotFmt>
        <c:idx val="182"/>
        <c:spPr>
          <a:solidFill>
            <a:schemeClr val="accent1"/>
          </a:solidFill>
          <a:ln w="28575" cap="rnd">
            <a:solidFill>
              <a:schemeClr val="accent1"/>
            </a:solidFill>
            <a:round/>
          </a:ln>
          <a:effectLst/>
        </c:spPr>
        <c:marker>
          <c:symbol val="none"/>
        </c:marker>
      </c:pivotFmt>
      <c:pivotFmt>
        <c:idx val="183"/>
        <c:spPr>
          <a:solidFill>
            <a:schemeClr val="accent1"/>
          </a:solidFill>
          <a:ln w="28575" cap="rnd">
            <a:solidFill>
              <a:schemeClr val="accent1"/>
            </a:solidFill>
            <a:round/>
          </a:ln>
          <a:effectLst/>
        </c:spPr>
        <c:marker>
          <c:symbol val="none"/>
        </c:marker>
      </c:pivotFmt>
      <c:pivotFmt>
        <c:idx val="184"/>
        <c:spPr>
          <a:solidFill>
            <a:schemeClr val="accent1"/>
          </a:solidFill>
          <a:ln w="28575" cap="rnd">
            <a:solidFill>
              <a:schemeClr val="accent1"/>
            </a:solidFill>
            <a:round/>
          </a:ln>
          <a:effectLst/>
        </c:spPr>
        <c:marker>
          <c:symbol val="none"/>
        </c:marker>
      </c:pivotFmt>
      <c:pivotFmt>
        <c:idx val="185"/>
        <c:spPr>
          <a:solidFill>
            <a:schemeClr val="accent1"/>
          </a:solidFill>
          <a:ln w="28575" cap="rnd">
            <a:solidFill>
              <a:schemeClr val="accent1"/>
            </a:solidFill>
            <a:round/>
          </a:ln>
          <a:effectLst/>
        </c:spPr>
        <c:marker>
          <c:symbol val="none"/>
        </c:marker>
      </c:pivotFmt>
      <c:pivotFmt>
        <c:idx val="186"/>
        <c:spPr>
          <a:solidFill>
            <a:schemeClr val="accent1"/>
          </a:solidFill>
          <a:ln w="28575" cap="rnd">
            <a:solidFill>
              <a:schemeClr val="accent1"/>
            </a:solidFill>
            <a:round/>
          </a:ln>
          <a:effectLst/>
        </c:spPr>
        <c:marker>
          <c:symbol val="none"/>
        </c:marker>
      </c:pivotFmt>
      <c:pivotFmt>
        <c:idx val="187"/>
        <c:spPr>
          <a:solidFill>
            <a:schemeClr val="accent1"/>
          </a:solidFill>
          <a:ln w="28575" cap="rnd">
            <a:solidFill>
              <a:schemeClr val="accent1"/>
            </a:solidFill>
            <a:round/>
          </a:ln>
          <a:effectLst/>
        </c:spPr>
        <c:marker>
          <c:symbol val="none"/>
        </c:marker>
      </c:pivotFmt>
      <c:pivotFmt>
        <c:idx val="188"/>
        <c:spPr>
          <a:solidFill>
            <a:schemeClr val="accent1"/>
          </a:solidFill>
          <a:ln w="28575" cap="rnd">
            <a:solidFill>
              <a:schemeClr val="accent1"/>
            </a:solidFill>
            <a:round/>
          </a:ln>
          <a:effectLst/>
        </c:spPr>
        <c:marker>
          <c:symbol val="none"/>
        </c:marker>
      </c:pivotFmt>
      <c:pivotFmt>
        <c:idx val="189"/>
        <c:spPr>
          <a:solidFill>
            <a:schemeClr val="accent1"/>
          </a:solidFill>
          <a:ln w="28575" cap="rnd">
            <a:solidFill>
              <a:schemeClr val="accent1"/>
            </a:solidFill>
            <a:round/>
          </a:ln>
          <a:effectLst/>
        </c:spPr>
        <c:marker>
          <c:symbol val="none"/>
        </c:marker>
      </c:pivotFmt>
      <c:pivotFmt>
        <c:idx val="190"/>
        <c:spPr>
          <a:solidFill>
            <a:schemeClr val="accent1"/>
          </a:solidFill>
          <a:ln w="28575" cap="rnd">
            <a:solidFill>
              <a:schemeClr val="accent1"/>
            </a:solidFill>
            <a:round/>
          </a:ln>
          <a:effectLst/>
        </c:spPr>
        <c:marker>
          <c:symbol val="none"/>
        </c:marker>
      </c:pivotFmt>
      <c:pivotFmt>
        <c:idx val="191"/>
        <c:spPr>
          <a:solidFill>
            <a:schemeClr val="accent1"/>
          </a:solidFill>
          <a:ln w="28575" cap="rnd">
            <a:solidFill>
              <a:schemeClr val="accent1"/>
            </a:solidFill>
            <a:round/>
          </a:ln>
          <a:effectLst/>
        </c:spPr>
        <c:marker>
          <c:symbol val="none"/>
        </c:marker>
      </c:pivotFmt>
      <c:pivotFmt>
        <c:idx val="192"/>
        <c:spPr>
          <a:solidFill>
            <a:schemeClr val="accent1"/>
          </a:solidFill>
          <a:ln w="28575" cap="rnd">
            <a:solidFill>
              <a:schemeClr val="accent1"/>
            </a:solidFill>
            <a:round/>
          </a:ln>
          <a:effectLst/>
        </c:spPr>
        <c:marker>
          <c:symbol val="none"/>
        </c:marker>
      </c:pivotFmt>
      <c:pivotFmt>
        <c:idx val="193"/>
        <c:spPr>
          <a:solidFill>
            <a:schemeClr val="accent1"/>
          </a:solidFill>
          <a:ln w="28575" cap="rnd">
            <a:solidFill>
              <a:schemeClr val="accent1"/>
            </a:solidFill>
            <a:round/>
          </a:ln>
          <a:effectLst/>
        </c:spPr>
        <c:marker>
          <c:symbol val="none"/>
        </c:marker>
      </c:pivotFmt>
      <c:pivotFmt>
        <c:idx val="194"/>
        <c:spPr>
          <a:solidFill>
            <a:schemeClr val="accent1"/>
          </a:solidFill>
          <a:ln w="28575" cap="rnd">
            <a:solidFill>
              <a:schemeClr val="accent1"/>
            </a:solidFill>
            <a:round/>
          </a:ln>
          <a:effectLst/>
        </c:spPr>
        <c:marker>
          <c:symbol val="none"/>
        </c:marker>
      </c:pivotFmt>
      <c:pivotFmt>
        <c:idx val="195"/>
        <c:spPr>
          <a:solidFill>
            <a:schemeClr val="accent1"/>
          </a:solidFill>
          <a:ln w="28575" cap="rnd">
            <a:solidFill>
              <a:schemeClr val="accent1"/>
            </a:solidFill>
            <a:round/>
          </a:ln>
          <a:effectLst/>
        </c:spPr>
        <c:marker>
          <c:symbol val="none"/>
        </c:marker>
      </c:pivotFmt>
      <c:pivotFmt>
        <c:idx val="196"/>
        <c:spPr>
          <a:solidFill>
            <a:schemeClr val="accent1"/>
          </a:solidFill>
          <a:ln w="28575" cap="rnd">
            <a:solidFill>
              <a:schemeClr val="accent1"/>
            </a:solidFill>
            <a:round/>
          </a:ln>
          <a:effectLst/>
        </c:spPr>
        <c:marker>
          <c:symbol val="none"/>
        </c:marker>
      </c:pivotFmt>
      <c:pivotFmt>
        <c:idx val="197"/>
        <c:spPr>
          <a:solidFill>
            <a:schemeClr val="accent1"/>
          </a:solidFill>
          <a:ln w="28575" cap="rnd">
            <a:solidFill>
              <a:schemeClr val="accent1"/>
            </a:solidFill>
            <a:round/>
          </a:ln>
          <a:effectLst/>
        </c:spPr>
        <c:marker>
          <c:symbol val="none"/>
        </c:marker>
      </c:pivotFmt>
      <c:pivotFmt>
        <c:idx val="198"/>
        <c:spPr>
          <a:solidFill>
            <a:schemeClr val="accent1"/>
          </a:solidFill>
          <a:ln w="28575" cap="rnd">
            <a:solidFill>
              <a:schemeClr val="accent1"/>
            </a:solidFill>
            <a:round/>
          </a:ln>
          <a:effectLst/>
        </c:spPr>
        <c:marker>
          <c:symbol val="none"/>
        </c:marker>
      </c:pivotFmt>
      <c:pivotFmt>
        <c:idx val="199"/>
        <c:spPr>
          <a:solidFill>
            <a:schemeClr val="accent1"/>
          </a:solidFill>
          <a:ln w="28575" cap="rnd">
            <a:solidFill>
              <a:schemeClr val="accent1"/>
            </a:solidFill>
            <a:round/>
          </a:ln>
          <a:effectLst/>
        </c:spPr>
        <c:marker>
          <c:symbol val="none"/>
        </c:marker>
      </c:pivotFmt>
      <c:pivotFmt>
        <c:idx val="200"/>
        <c:spPr>
          <a:solidFill>
            <a:schemeClr val="accent1"/>
          </a:solidFill>
          <a:ln w="28575" cap="rnd">
            <a:solidFill>
              <a:schemeClr val="accent1"/>
            </a:solidFill>
            <a:round/>
          </a:ln>
          <a:effectLst/>
        </c:spPr>
        <c:marker>
          <c:symbol val="none"/>
        </c:marker>
      </c:pivotFmt>
      <c:pivotFmt>
        <c:idx val="201"/>
        <c:spPr>
          <a:solidFill>
            <a:schemeClr val="accent1"/>
          </a:solidFill>
          <a:ln w="28575" cap="rnd">
            <a:solidFill>
              <a:schemeClr val="accent1"/>
            </a:solidFill>
            <a:round/>
          </a:ln>
          <a:effectLst/>
        </c:spPr>
        <c:marker>
          <c:symbol val="none"/>
        </c:marker>
      </c:pivotFmt>
      <c:pivotFmt>
        <c:idx val="202"/>
        <c:spPr>
          <a:solidFill>
            <a:schemeClr val="accent1"/>
          </a:solidFill>
          <a:ln w="28575" cap="rnd">
            <a:solidFill>
              <a:schemeClr val="accent1"/>
            </a:solidFill>
            <a:round/>
          </a:ln>
          <a:effectLst/>
        </c:spPr>
        <c:marker>
          <c:symbol val="none"/>
        </c:marker>
      </c:pivotFmt>
      <c:pivotFmt>
        <c:idx val="203"/>
        <c:spPr>
          <a:solidFill>
            <a:schemeClr val="accent1"/>
          </a:solidFill>
          <a:ln w="28575" cap="rnd">
            <a:solidFill>
              <a:schemeClr val="accent1"/>
            </a:solidFill>
            <a:round/>
          </a:ln>
          <a:effectLst/>
        </c:spPr>
        <c:marker>
          <c:symbol val="none"/>
        </c:marker>
      </c:pivotFmt>
      <c:pivotFmt>
        <c:idx val="204"/>
        <c:spPr>
          <a:solidFill>
            <a:schemeClr val="accent1"/>
          </a:solidFill>
          <a:ln w="28575" cap="rnd">
            <a:solidFill>
              <a:schemeClr val="accent1"/>
            </a:solidFill>
            <a:round/>
          </a:ln>
          <a:effectLst/>
        </c:spPr>
        <c:marker>
          <c:symbol val="none"/>
        </c:marker>
      </c:pivotFmt>
      <c:pivotFmt>
        <c:idx val="205"/>
        <c:spPr>
          <a:solidFill>
            <a:schemeClr val="accent1"/>
          </a:solidFill>
          <a:ln w="28575" cap="rnd">
            <a:solidFill>
              <a:schemeClr val="accent1"/>
            </a:solidFill>
            <a:round/>
          </a:ln>
          <a:effectLst/>
        </c:spPr>
        <c:marker>
          <c:symbol val="none"/>
        </c:marker>
      </c:pivotFmt>
      <c:pivotFmt>
        <c:idx val="206"/>
        <c:spPr>
          <a:solidFill>
            <a:schemeClr val="accent1"/>
          </a:solidFill>
          <a:ln w="28575" cap="rnd">
            <a:solidFill>
              <a:schemeClr val="accent1"/>
            </a:solidFill>
            <a:round/>
          </a:ln>
          <a:effectLst/>
        </c:spPr>
        <c:marker>
          <c:symbol val="none"/>
        </c:marker>
      </c:pivotFmt>
      <c:pivotFmt>
        <c:idx val="207"/>
        <c:spPr>
          <a:solidFill>
            <a:schemeClr val="accent1"/>
          </a:solidFill>
          <a:ln w="28575" cap="rnd">
            <a:solidFill>
              <a:schemeClr val="accent1"/>
            </a:solidFill>
            <a:round/>
          </a:ln>
          <a:effectLst/>
        </c:spPr>
        <c:marker>
          <c:symbol val="none"/>
        </c:marker>
      </c:pivotFmt>
      <c:pivotFmt>
        <c:idx val="208"/>
        <c:spPr>
          <a:solidFill>
            <a:schemeClr val="accent1"/>
          </a:solidFill>
          <a:ln w="28575" cap="rnd">
            <a:solidFill>
              <a:schemeClr val="accent1"/>
            </a:solidFill>
            <a:round/>
          </a:ln>
          <a:effectLst/>
        </c:spPr>
        <c:marker>
          <c:symbol val="none"/>
        </c:marker>
      </c:pivotFmt>
      <c:pivotFmt>
        <c:idx val="209"/>
        <c:spPr>
          <a:solidFill>
            <a:schemeClr val="accent1"/>
          </a:solidFill>
          <a:ln w="28575" cap="rnd">
            <a:solidFill>
              <a:schemeClr val="accent1"/>
            </a:solidFill>
            <a:round/>
          </a:ln>
          <a:effectLst/>
        </c:spPr>
        <c:marker>
          <c:symbol val="none"/>
        </c:marker>
      </c:pivotFmt>
      <c:pivotFmt>
        <c:idx val="210"/>
        <c:spPr>
          <a:solidFill>
            <a:schemeClr val="accent1"/>
          </a:solidFill>
          <a:ln w="28575" cap="rnd">
            <a:solidFill>
              <a:schemeClr val="accent1"/>
            </a:solidFill>
            <a:round/>
          </a:ln>
          <a:effectLst/>
        </c:spPr>
        <c:marker>
          <c:symbol val="none"/>
        </c:marker>
      </c:pivotFmt>
      <c:pivotFmt>
        <c:idx val="211"/>
        <c:spPr>
          <a:solidFill>
            <a:schemeClr val="accent1"/>
          </a:solidFill>
          <a:ln w="28575" cap="rnd">
            <a:solidFill>
              <a:schemeClr val="accent1"/>
            </a:solidFill>
            <a:round/>
          </a:ln>
          <a:effectLst/>
        </c:spPr>
        <c:marker>
          <c:symbol val="none"/>
        </c:marker>
      </c:pivotFmt>
      <c:pivotFmt>
        <c:idx val="212"/>
        <c:spPr>
          <a:solidFill>
            <a:schemeClr val="accent1"/>
          </a:solidFill>
          <a:ln w="28575" cap="rnd">
            <a:solidFill>
              <a:schemeClr val="accent1"/>
            </a:solidFill>
            <a:round/>
          </a:ln>
          <a:effectLst/>
        </c:spPr>
        <c:marker>
          <c:symbol val="none"/>
        </c:marker>
      </c:pivotFmt>
      <c:pivotFmt>
        <c:idx val="213"/>
        <c:spPr>
          <a:solidFill>
            <a:schemeClr val="accent1"/>
          </a:solidFill>
          <a:ln w="28575" cap="rnd">
            <a:solidFill>
              <a:schemeClr val="accent1"/>
            </a:solidFill>
            <a:round/>
          </a:ln>
          <a:effectLst/>
        </c:spPr>
        <c:marker>
          <c:symbol val="none"/>
        </c:marker>
      </c:pivotFmt>
      <c:pivotFmt>
        <c:idx val="214"/>
        <c:spPr>
          <a:solidFill>
            <a:schemeClr val="accent1"/>
          </a:solidFill>
          <a:ln w="28575" cap="rnd">
            <a:solidFill>
              <a:schemeClr val="accent1"/>
            </a:solidFill>
            <a:round/>
          </a:ln>
          <a:effectLst/>
        </c:spPr>
        <c:marker>
          <c:symbol val="none"/>
        </c:marker>
      </c:pivotFmt>
      <c:pivotFmt>
        <c:idx val="215"/>
        <c:spPr>
          <a:solidFill>
            <a:schemeClr val="accent1"/>
          </a:solidFill>
          <a:ln w="28575" cap="rnd">
            <a:solidFill>
              <a:schemeClr val="accent1"/>
            </a:solidFill>
            <a:round/>
          </a:ln>
          <a:effectLst/>
        </c:spPr>
        <c:marker>
          <c:symbol val="none"/>
        </c:marker>
      </c:pivotFmt>
      <c:pivotFmt>
        <c:idx val="216"/>
        <c:spPr>
          <a:solidFill>
            <a:schemeClr val="accent1"/>
          </a:solidFill>
          <a:ln w="28575" cap="rnd">
            <a:solidFill>
              <a:schemeClr val="accent1"/>
            </a:solidFill>
            <a:round/>
          </a:ln>
          <a:effectLst/>
        </c:spPr>
        <c:marker>
          <c:symbol val="none"/>
        </c:marker>
      </c:pivotFmt>
      <c:pivotFmt>
        <c:idx val="217"/>
        <c:spPr>
          <a:solidFill>
            <a:schemeClr val="accent1"/>
          </a:solidFill>
          <a:ln w="28575" cap="rnd">
            <a:solidFill>
              <a:schemeClr val="accent1"/>
            </a:solidFill>
            <a:round/>
          </a:ln>
          <a:effectLst/>
        </c:spPr>
        <c:marker>
          <c:symbol val="none"/>
        </c:marker>
      </c:pivotFmt>
      <c:pivotFmt>
        <c:idx val="218"/>
        <c:spPr>
          <a:solidFill>
            <a:schemeClr val="accent1"/>
          </a:solidFill>
          <a:ln w="28575" cap="rnd">
            <a:solidFill>
              <a:schemeClr val="accent1"/>
            </a:solidFill>
            <a:round/>
          </a:ln>
          <a:effectLst/>
        </c:spPr>
        <c:marker>
          <c:symbol val="none"/>
        </c:marker>
      </c:pivotFmt>
      <c:pivotFmt>
        <c:idx val="219"/>
        <c:spPr>
          <a:solidFill>
            <a:schemeClr val="accent1"/>
          </a:solidFill>
          <a:ln w="28575" cap="rnd">
            <a:solidFill>
              <a:schemeClr val="accent1"/>
            </a:solidFill>
            <a:round/>
          </a:ln>
          <a:effectLst/>
        </c:spPr>
        <c:marker>
          <c:symbol val="none"/>
        </c:marker>
      </c:pivotFmt>
      <c:pivotFmt>
        <c:idx val="220"/>
        <c:spPr>
          <a:solidFill>
            <a:schemeClr val="accent1"/>
          </a:solidFill>
          <a:ln w="28575" cap="rnd">
            <a:solidFill>
              <a:schemeClr val="accent1"/>
            </a:solidFill>
            <a:round/>
          </a:ln>
          <a:effectLst/>
        </c:spPr>
        <c:marker>
          <c:symbol val="none"/>
        </c:marker>
      </c:pivotFmt>
      <c:pivotFmt>
        <c:idx val="221"/>
        <c:spPr>
          <a:solidFill>
            <a:schemeClr val="accent1"/>
          </a:solidFill>
          <a:ln w="28575" cap="rnd">
            <a:solidFill>
              <a:schemeClr val="accent1"/>
            </a:solidFill>
            <a:round/>
          </a:ln>
          <a:effectLst/>
        </c:spPr>
        <c:marker>
          <c:symbol val="none"/>
        </c:marker>
      </c:pivotFmt>
      <c:pivotFmt>
        <c:idx val="222"/>
        <c:spPr>
          <a:solidFill>
            <a:schemeClr val="accent1"/>
          </a:solidFill>
          <a:ln w="28575" cap="rnd">
            <a:solidFill>
              <a:schemeClr val="accent1"/>
            </a:solidFill>
            <a:round/>
          </a:ln>
          <a:effectLst/>
        </c:spPr>
        <c:marker>
          <c:symbol val="none"/>
        </c:marker>
      </c:pivotFmt>
      <c:pivotFmt>
        <c:idx val="223"/>
        <c:spPr>
          <a:solidFill>
            <a:schemeClr val="accent1"/>
          </a:solidFill>
          <a:ln w="28575" cap="rnd">
            <a:solidFill>
              <a:schemeClr val="accent1"/>
            </a:solidFill>
            <a:round/>
          </a:ln>
          <a:effectLst/>
        </c:spPr>
        <c:marker>
          <c:symbol val="none"/>
        </c:marker>
      </c:pivotFmt>
      <c:pivotFmt>
        <c:idx val="224"/>
        <c:spPr>
          <a:solidFill>
            <a:schemeClr val="accent1"/>
          </a:solidFill>
          <a:ln w="28575" cap="rnd">
            <a:solidFill>
              <a:schemeClr val="accent1"/>
            </a:solidFill>
            <a:round/>
          </a:ln>
          <a:effectLst/>
        </c:spPr>
        <c:marker>
          <c:symbol val="none"/>
        </c:marker>
      </c:pivotFmt>
      <c:pivotFmt>
        <c:idx val="225"/>
        <c:spPr>
          <a:solidFill>
            <a:schemeClr val="accent1"/>
          </a:solidFill>
          <a:ln w="28575" cap="rnd">
            <a:solidFill>
              <a:schemeClr val="accent1"/>
            </a:solidFill>
            <a:round/>
          </a:ln>
          <a:effectLst/>
        </c:spPr>
        <c:marker>
          <c:symbol val="none"/>
        </c:marker>
      </c:pivotFmt>
      <c:pivotFmt>
        <c:idx val="226"/>
        <c:spPr>
          <a:solidFill>
            <a:schemeClr val="accent1"/>
          </a:solidFill>
          <a:ln w="28575" cap="rnd">
            <a:solidFill>
              <a:schemeClr val="accent1"/>
            </a:solidFill>
            <a:round/>
          </a:ln>
          <a:effectLst/>
        </c:spPr>
        <c:marker>
          <c:symbol val="none"/>
        </c:marker>
      </c:pivotFmt>
      <c:pivotFmt>
        <c:idx val="227"/>
        <c:spPr>
          <a:solidFill>
            <a:schemeClr val="accent1"/>
          </a:solidFill>
          <a:ln w="28575" cap="rnd">
            <a:solidFill>
              <a:schemeClr val="accent1"/>
            </a:solidFill>
            <a:round/>
          </a:ln>
          <a:effectLst/>
        </c:spPr>
        <c:marker>
          <c:symbol val="none"/>
        </c:marker>
      </c:pivotFmt>
      <c:pivotFmt>
        <c:idx val="228"/>
        <c:spPr>
          <a:solidFill>
            <a:schemeClr val="accent1"/>
          </a:solidFill>
          <a:ln w="28575" cap="rnd">
            <a:solidFill>
              <a:schemeClr val="accent1"/>
            </a:solidFill>
            <a:round/>
          </a:ln>
          <a:effectLst/>
        </c:spPr>
        <c:marker>
          <c:symbol val="none"/>
        </c:marker>
      </c:pivotFmt>
      <c:pivotFmt>
        <c:idx val="229"/>
        <c:spPr>
          <a:solidFill>
            <a:schemeClr val="accent1"/>
          </a:solidFill>
          <a:ln w="28575" cap="rnd">
            <a:solidFill>
              <a:schemeClr val="accent1"/>
            </a:solidFill>
            <a:round/>
          </a:ln>
          <a:effectLst/>
        </c:spPr>
        <c:marker>
          <c:symbol val="none"/>
        </c:marker>
      </c:pivotFmt>
      <c:pivotFmt>
        <c:idx val="230"/>
        <c:spPr>
          <a:solidFill>
            <a:schemeClr val="accent1"/>
          </a:solidFill>
          <a:ln w="28575" cap="rnd">
            <a:solidFill>
              <a:schemeClr val="accent1"/>
            </a:solidFill>
            <a:round/>
          </a:ln>
          <a:effectLst/>
        </c:spPr>
        <c:marker>
          <c:symbol val="none"/>
        </c:marker>
      </c:pivotFmt>
      <c:pivotFmt>
        <c:idx val="231"/>
        <c:spPr>
          <a:solidFill>
            <a:schemeClr val="accent1"/>
          </a:solidFill>
          <a:ln w="28575" cap="rnd">
            <a:solidFill>
              <a:schemeClr val="accent1"/>
            </a:solidFill>
            <a:round/>
          </a:ln>
          <a:effectLst/>
        </c:spPr>
        <c:marker>
          <c:symbol val="none"/>
        </c:marker>
      </c:pivotFmt>
      <c:pivotFmt>
        <c:idx val="232"/>
        <c:spPr>
          <a:solidFill>
            <a:schemeClr val="accent1"/>
          </a:solidFill>
          <a:ln w="28575" cap="rnd">
            <a:solidFill>
              <a:schemeClr val="accent1"/>
            </a:solidFill>
            <a:round/>
          </a:ln>
          <a:effectLst/>
        </c:spPr>
        <c:marker>
          <c:symbol val="none"/>
        </c:marker>
      </c:pivotFmt>
      <c:pivotFmt>
        <c:idx val="233"/>
        <c:spPr>
          <a:solidFill>
            <a:schemeClr val="accent1"/>
          </a:solidFill>
          <a:ln w="28575" cap="rnd">
            <a:solidFill>
              <a:schemeClr val="accent1"/>
            </a:solidFill>
            <a:round/>
          </a:ln>
          <a:effectLst/>
        </c:spPr>
        <c:marker>
          <c:symbol val="none"/>
        </c:marker>
      </c:pivotFmt>
      <c:pivotFmt>
        <c:idx val="234"/>
        <c:spPr>
          <a:solidFill>
            <a:schemeClr val="accent1"/>
          </a:solidFill>
          <a:ln w="28575" cap="rnd">
            <a:solidFill>
              <a:schemeClr val="accent1"/>
            </a:solidFill>
            <a:round/>
          </a:ln>
          <a:effectLst/>
        </c:spPr>
        <c:marker>
          <c:symbol val="none"/>
        </c:marker>
      </c:pivotFmt>
      <c:pivotFmt>
        <c:idx val="235"/>
        <c:spPr>
          <a:solidFill>
            <a:schemeClr val="accent1"/>
          </a:solidFill>
          <a:ln w="28575" cap="rnd">
            <a:solidFill>
              <a:schemeClr val="accent1"/>
            </a:solidFill>
            <a:round/>
          </a:ln>
          <a:effectLst/>
        </c:spPr>
        <c:marker>
          <c:symbol val="none"/>
        </c:marker>
      </c:pivotFmt>
      <c:pivotFmt>
        <c:idx val="236"/>
        <c:spPr>
          <a:solidFill>
            <a:schemeClr val="accent1"/>
          </a:solidFill>
          <a:ln w="28575" cap="rnd">
            <a:solidFill>
              <a:schemeClr val="accent1"/>
            </a:solidFill>
            <a:round/>
          </a:ln>
          <a:effectLst/>
        </c:spPr>
        <c:marker>
          <c:symbol val="none"/>
        </c:marker>
      </c:pivotFmt>
      <c:pivotFmt>
        <c:idx val="237"/>
        <c:spPr>
          <a:solidFill>
            <a:schemeClr val="accent1"/>
          </a:solidFill>
          <a:ln w="28575" cap="rnd">
            <a:solidFill>
              <a:schemeClr val="accent1"/>
            </a:solidFill>
            <a:round/>
          </a:ln>
          <a:effectLst/>
        </c:spPr>
        <c:marker>
          <c:symbol val="none"/>
        </c:marker>
      </c:pivotFmt>
      <c:pivotFmt>
        <c:idx val="238"/>
        <c:spPr>
          <a:solidFill>
            <a:schemeClr val="accent1"/>
          </a:solidFill>
          <a:ln w="28575" cap="rnd">
            <a:solidFill>
              <a:schemeClr val="accent1"/>
            </a:solidFill>
            <a:round/>
          </a:ln>
          <a:effectLst/>
        </c:spPr>
        <c:marker>
          <c:symbol val="none"/>
        </c:marker>
      </c:pivotFmt>
      <c:pivotFmt>
        <c:idx val="239"/>
        <c:spPr>
          <a:solidFill>
            <a:schemeClr val="accent1"/>
          </a:solidFill>
          <a:ln w="28575" cap="rnd">
            <a:solidFill>
              <a:schemeClr val="accent1"/>
            </a:solidFill>
            <a:round/>
          </a:ln>
          <a:effectLst/>
        </c:spPr>
        <c:marker>
          <c:symbol val="none"/>
        </c:marker>
      </c:pivotFmt>
      <c:pivotFmt>
        <c:idx val="240"/>
        <c:spPr>
          <a:solidFill>
            <a:schemeClr val="accent1"/>
          </a:solidFill>
          <a:ln w="28575" cap="rnd">
            <a:solidFill>
              <a:schemeClr val="accent1"/>
            </a:solidFill>
            <a:round/>
          </a:ln>
          <a:effectLst/>
        </c:spPr>
        <c:marker>
          <c:symbol val="none"/>
        </c:marker>
      </c:pivotFmt>
      <c:pivotFmt>
        <c:idx val="241"/>
        <c:spPr>
          <a:solidFill>
            <a:schemeClr val="accent1"/>
          </a:solidFill>
          <a:ln w="28575" cap="rnd">
            <a:solidFill>
              <a:schemeClr val="accent1"/>
            </a:solidFill>
            <a:round/>
          </a:ln>
          <a:effectLst/>
        </c:spPr>
        <c:marker>
          <c:symbol val="none"/>
        </c:marker>
      </c:pivotFmt>
      <c:pivotFmt>
        <c:idx val="242"/>
        <c:spPr>
          <a:solidFill>
            <a:schemeClr val="accent1"/>
          </a:solidFill>
          <a:ln w="28575" cap="rnd">
            <a:solidFill>
              <a:schemeClr val="accent1"/>
            </a:solidFill>
            <a:round/>
          </a:ln>
          <a:effectLst/>
        </c:spPr>
        <c:marker>
          <c:symbol val="none"/>
        </c:marker>
      </c:pivotFmt>
      <c:pivotFmt>
        <c:idx val="243"/>
        <c:spPr>
          <a:solidFill>
            <a:schemeClr val="accent1"/>
          </a:solidFill>
          <a:ln w="28575" cap="rnd">
            <a:solidFill>
              <a:schemeClr val="accent1"/>
            </a:solidFill>
            <a:round/>
          </a:ln>
          <a:effectLst/>
        </c:spPr>
        <c:marker>
          <c:symbol val="none"/>
        </c:marker>
      </c:pivotFmt>
      <c:pivotFmt>
        <c:idx val="244"/>
        <c:spPr>
          <a:solidFill>
            <a:schemeClr val="accent1"/>
          </a:solidFill>
          <a:ln w="28575" cap="rnd">
            <a:solidFill>
              <a:schemeClr val="accent1"/>
            </a:solidFill>
            <a:round/>
          </a:ln>
          <a:effectLst/>
        </c:spPr>
        <c:marker>
          <c:symbol val="none"/>
        </c:marker>
      </c:pivotFmt>
      <c:pivotFmt>
        <c:idx val="245"/>
        <c:spPr>
          <a:solidFill>
            <a:schemeClr val="accent1"/>
          </a:solidFill>
          <a:ln w="28575" cap="rnd">
            <a:solidFill>
              <a:schemeClr val="accent1"/>
            </a:solidFill>
            <a:round/>
          </a:ln>
          <a:effectLst/>
        </c:spPr>
        <c:marker>
          <c:symbol val="none"/>
        </c:marker>
      </c:pivotFmt>
      <c:pivotFmt>
        <c:idx val="246"/>
        <c:spPr>
          <a:solidFill>
            <a:schemeClr val="accent1"/>
          </a:solidFill>
          <a:ln w="28575" cap="rnd">
            <a:solidFill>
              <a:schemeClr val="accent1"/>
            </a:solidFill>
            <a:round/>
          </a:ln>
          <a:effectLst/>
        </c:spPr>
        <c:marker>
          <c:symbol val="none"/>
        </c:marker>
      </c:pivotFmt>
      <c:pivotFmt>
        <c:idx val="247"/>
        <c:spPr>
          <a:solidFill>
            <a:schemeClr val="accent1"/>
          </a:solidFill>
          <a:ln w="28575" cap="rnd">
            <a:solidFill>
              <a:schemeClr val="accent1"/>
            </a:solidFill>
            <a:round/>
          </a:ln>
          <a:effectLst/>
        </c:spPr>
        <c:marker>
          <c:symbol val="none"/>
        </c:marker>
      </c:pivotFmt>
      <c:pivotFmt>
        <c:idx val="248"/>
        <c:spPr>
          <a:solidFill>
            <a:schemeClr val="accent1"/>
          </a:solidFill>
          <a:ln w="28575" cap="rnd">
            <a:solidFill>
              <a:schemeClr val="accent1"/>
            </a:solidFill>
            <a:round/>
          </a:ln>
          <a:effectLst/>
        </c:spPr>
        <c:marker>
          <c:symbol val="none"/>
        </c:marker>
      </c:pivotFmt>
      <c:pivotFmt>
        <c:idx val="249"/>
        <c:spPr>
          <a:solidFill>
            <a:schemeClr val="accent1"/>
          </a:solidFill>
          <a:ln w="28575" cap="rnd">
            <a:solidFill>
              <a:schemeClr val="accent1"/>
            </a:solidFill>
            <a:round/>
          </a:ln>
          <a:effectLst/>
        </c:spPr>
        <c:marker>
          <c:symbol val="none"/>
        </c:marker>
      </c:pivotFmt>
      <c:pivotFmt>
        <c:idx val="250"/>
        <c:spPr>
          <a:solidFill>
            <a:schemeClr val="accent1"/>
          </a:solidFill>
          <a:ln w="28575" cap="rnd">
            <a:solidFill>
              <a:schemeClr val="accent1"/>
            </a:solidFill>
            <a:round/>
          </a:ln>
          <a:effectLst/>
        </c:spPr>
        <c:marker>
          <c:symbol val="none"/>
        </c:marker>
      </c:pivotFmt>
      <c:pivotFmt>
        <c:idx val="251"/>
        <c:spPr>
          <a:solidFill>
            <a:schemeClr val="accent1"/>
          </a:solidFill>
          <a:ln w="28575" cap="rnd">
            <a:solidFill>
              <a:schemeClr val="accent1"/>
            </a:solidFill>
            <a:round/>
          </a:ln>
          <a:effectLst/>
        </c:spPr>
        <c:marker>
          <c:symbol val="none"/>
        </c:marker>
      </c:pivotFmt>
      <c:pivotFmt>
        <c:idx val="252"/>
        <c:spPr>
          <a:solidFill>
            <a:schemeClr val="accent1"/>
          </a:solidFill>
          <a:ln w="28575" cap="rnd">
            <a:solidFill>
              <a:schemeClr val="accent1"/>
            </a:solidFill>
            <a:round/>
          </a:ln>
          <a:effectLst/>
        </c:spPr>
        <c:marker>
          <c:symbol val="none"/>
        </c:marker>
      </c:pivotFmt>
      <c:pivotFmt>
        <c:idx val="253"/>
        <c:spPr>
          <a:solidFill>
            <a:schemeClr val="accent1"/>
          </a:solidFill>
          <a:ln w="28575" cap="rnd">
            <a:solidFill>
              <a:schemeClr val="accent1"/>
            </a:solidFill>
            <a:round/>
          </a:ln>
          <a:effectLst/>
        </c:spPr>
        <c:marker>
          <c:symbol val="none"/>
        </c:marker>
      </c:pivotFmt>
      <c:pivotFmt>
        <c:idx val="254"/>
        <c:spPr>
          <a:solidFill>
            <a:schemeClr val="accent1"/>
          </a:solidFill>
          <a:ln w="28575" cap="rnd">
            <a:solidFill>
              <a:schemeClr val="accent1"/>
            </a:solidFill>
            <a:round/>
          </a:ln>
          <a:effectLst/>
        </c:spPr>
        <c:marker>
          <c:symbol val="none"/>
        </c:marker>
      </c:pivotFmt>
      <c:pivotFmt>
        <c:idx val="255"/>
        <c:spPr>
          <a:solidFill>
            <a:schemeClr val="accent1"/>
          </a:solidFill>
          <a:ln w="28575" cap="rnd">
            <a:solidFill>
              <a:schemeClr val="accent1"/>
            </a:solidFill>
            <a:round/>
          </a:ln>
          <a:effectLst/>
        </c:spPr>
        <c:marker>
          <c:symbol val="none"/>
        </c:marker>
      </c:pivotFmt>
      <c:pivotFmt>
        <c:idx val="256"/>
        <c:spPr>
          <a:solidFill>
            <a:schemeClr val="accent1"/>
          </a:solidFill>
          <a:ln w="28575" cap="rnd">
            <a:solidFill>
              <a:schemeClr val="accent1"/>
            </a:solidFill>
            <a:round/>
          </a:ln>
          <a:effectLst/>
        </c:spPr>
        <c:marker>
          <c:symbol val="none"/>
        </c:marker>
      </c:pivotFmt>
      <c:pivotFmt>
        <c:idx val="257"/>
        <c:spPr>
          <a:solidFill>
            <a:schemeClr val="accent1"/>
          </a:solidFill>
          <a:ln w="28575" cap="rnd">
            <a:solidFill>
              <a:schemeClr val="accent1"/>
            </a:solidFill>
            <a:round/>
          </a:ln>
          <a:effectLst/>
        </c:spPr>
        <c:marker>
          <c:symbol val="none"/>
        </c:marker>
      </c:pivotFmt>
      <c:pivotFmt>
        <c:idx val="258"/>
        <c:spPr>
          <a:solidFill>
            <a:schemeClr val="accent1"/>
          </a:solidFill>
          <a:ln w="28575" cap="rnd">
            <a:solidFill>
              <a:schemeClr val="accent1"/>
            </a:solidFill>
            <a:round/>
          </a:ln>
          <a:effectLst/>
        </c:spPr>
        <c:marker>
          <c:symbol val="none"/>
        </c:marker>
      </c:pivotFmt>
      <c:pivotFmt>
        <c:idx val="259"/>
        <c:spPr>
          <a:solidFill>
            <a:schemeClr val="accent1"/>
          </a:solidFill>
          <a:ln w="28575" cap="rnd">
            <a:solidFill>
              <a:schemeClr val="accent1"/>
            </a:solidFill>
            <a:round/>
          </a:ln>
          <a:effectLst/>
        </c:spPr>
        <c:marker>
          <c:symbol val="none"/>
        </c:marker>
      </c:pivotFmt>
      <c:pivotFmt>
        <c:idx val="260"/>
        <c:spPr>
          <a:solidFill>
            <a:schemeClr val="accent1"/>
          </a:solidFill>
          <a:ln w="28575" cap="rnd">
            <a:solidFill>
              <a:schemeClr val="accent1"/>
            </a:solidFill>
            <a:round/>
          </a:ln>
          <a:effectLst/>
        </c:spPr>
        <c:marker>
          <c:symbol val="none"/>
        </c:marker>
      </c:pivotFmt>
      <c:pivotFmt>
        <c:idx val="261"/>
        <c:spPr>
          <a:solidFill>
            <a:schemeClr val="accent1"/>
          </a:solidFill>
          <a:ln w="28575" cap="rnd">
            <a:solidFill>
              <a:schemeClr val="accent1"/>
            </a:solidFill>
            <a:round/>
          </a:ln>
          <a:effectLst/>
        </c:spPr>
        <c:marker>
          <c:symbol val="none"/>
        </c:marker>
      </c:pivotFmt>
      <c:pivotFmt>
        <c:idx val="262"/>
        <c:spPr>
          <a:solidFill>
            <a:schemeClr val="accent1"/>
          </a:solidFill>
          <a:ln w="28575" cap="rnd">
            <a:solidFill>
              <a:schemeClr val="accent1"/>
            </a:solidFill>
            <a:round/>
          </a:ln>
          <a:effectLst/>
        </c:spPr>
        <c:marker>
          <c:symbol val="none"/>
        </c:marker>
      </c:pivotFmt>
      <c:pivotFmt>
        <c:idx val="263"/>
        <c:spPr>
          <a:solidFill>
            <a:schemeClr val="accent1"/>
          </a:solidFill>
          <a:ln w="28575" cap="rnd">
            <a:solidFill>
              <a:schemeClr val="accent1"/>
            </a:solidFill>
            <a:round/>
          </a:ln>
          <a:effectLst/>
        </c:spPr>
        <c:marker>
          <c:symbol val="none"/>
        </c:marker>
      </c:pivotFmt>
      <c:pivotFmt>
        <c:idx val="264"/>
        <c:spPr>
          <a:solidFill>
            <a:schemeClr val="accent1"/>
          </a:solidFill>
          <a:ln w="28575" cap="rnd">
            <a:solidFill>
              <a:schemeClr val="accent1"/>
            </a:solidFill>
            <a:round/>
          </a:ln>
          <a:effectLst/>
        </c:spPr>
        <c:marker>
          <c:symbol val="none"/>
        </c:marker>
      </c:pivotFmt>
      <c:pivotFmt>
        <c:idx val="265"/>
        <c:spPr>
          <a:solidFill>
            <a:schemeClr val="accent1"/>
          </a:solidFill>
          <a:ln w="28575" cap="rnd">
            <a:solidFill>
              <a:schemeClr val="accent1"/>
            </a:solidFill>
            <a:round/>
          </a:ln>
          <a:effectLst/>
        </c:spPr>
        <c:marker>
          <c:symbol val="none"/>
        </c:marker>
      </c:pivotFmt>
      <c:pivotFmt>
        <c:idx val="266"/>
        <c:spPr>
          <a:solidFill>
            <a:schemeClr val="accent1"/>
          </a:solidFill>
          <a:ln w="28575" cap="rnd">
            <a:solidFill>
              <a:schemeClr val="accent1"/>
            </a:solidFill>
            <a:round/>
          </a:ln>
          <a:effectLst/>
        </c:spPr>
        <c:marker>
          <c:symbol val="none"/>
        </c:marker>
      </c:pivotFmt>
      <c:pivotFmt>
        <c:idx val="267"/>
        <c:spPr>
          <a:solidFill>
            <a:schemeClr val="accent1"/>
          </a:solidFill>
          <a:ln w="28575" cap="rnd">
            <a:solidFill>
              <a:schemeClr val="accent1"/>
            </a:solidFill>
            <a:round/>
          </a:ln>
          <a:effectLst/>
        </c:spPr>
        <c:marker>
          <c:symbol val="none"/>
        </c:marker>
      </c:pivotFmt>
      <c:pivotFmt>
        <c:idx val="268"/>
        <c:spPr>
          <a:solidFill>
            <a:schemeClr val="accent1"/>
          </a:solidFill>
          <a:ln w="28575" cap="rnd">
            <a:solidFill>
              <a:schemeClr val="accent1"/>
            </a:solidFill>
            <a:round/>
          </a:ln>
          <a:effectLst/>
        </c:spPr>
        <c:marker>
          <c:symbol val="none"/>
        </c:marker>
      </c:pivotFmt>
      <c:pivotFmt>
        <c:idx val="269"/>
        <c:spPr>
          <a:solidFill>
            <a:schemeClr val="accent1"/>
          </a:solidFill>
          <a:ln w="28575" cap="rnd">
            <a:solidFill>
              <a:schemeClr val="accent1"/>
            </a:solidFill>
            <a:round/>
          </a:ln>
          <a:effectLst/>
        </c:spPr>
        <c:marker>
          <c:symbol val="none"/>
        </c:marker>
      </c:pivotFmt>
      <c:pivotFmt>
        <c:idx val="270"/>
        <c:spPr>
          <a:solidFill>
            <a:schemeClr val="accent1"/>
          </a:solidFill>
          <a:ln w="28575" cap="rnd">
            <a:solidFill>
              <a:schemeClr val="accent1"/>
            </a:solidFill>
            <a:round/>
          </a:ln>
          <a:effectLst/>
        </c:spPr>
        <c:marker>
          <c:symbol val="none"/>
        </c:marker>
      </c:pivotFmt>
      <c:pivotFmt>
        <c:idx val="271"/>
        <c:spPr>
          <a:solidFill>
            <a:schemeClr val="accent1"/>
          </a:solidFill>
          <a:ln w="28575" cap="rnd">
            <a:solidFill>
              <a:schemeClr val="accent1"/>
            </a:solidFill>
            <a:round/>
          </a:ln>
          <a:effectLst/>
        </c:spPr>
        <c:marker>
          <c:symbol val="none"/>
        </c:marker>
      </c:pivotFmt>
      <c:pivotFmt>
        <c:idx val="272"/>
        <c:spPr>
          <a:solidFill>
            <a:schemeClr val="accent1"/>
          </a:solidFill>
          <a:ln w="28575" cap="rnd">
            <a:solidFill>
              <a:schemeClr val="accent1"/>
            </a:solidFill>
            <a:round/>
          </a:ln>
          <a:effectLst/>
        </c:spPr>
        <c:marker>
          <c:symbol val="none"/>
        </c:marker>
      </c:pivotFmt>
      <c:pivotFmt>
        <c:idx val="273"/>
        <c:spPr>
          <a:solidFill>
            <a:schemeClr val="accent1"/>
          </a:solidFill>
          <a:ln w="28575" cap="rnd">
            <a:solidFill>
              <a:schemeClr val="accent1"/>
            </a:solidFill>
            <a:round/>
          </a:ln>
          <a:effectLst/>
        </c:spPr>
        <c:marker>
          <c:symbol val="none"/>
        </c:marker>
      </c:pivotFmt>
      <c:pivotFmt>
        <c:idx val="274"/>
        <c:spPr>
          <a:solidFill>
            <a:schemeClr val="accent1"/>
          </a:solidFill>
          <a:ln w="28575" cap="rnd">
            <a:solidFill>
              <a:schemeClr val="accent1"/>
            </a:solidFill>
            <a:round/>
          </a:ln>
          <a:effectLst/>
        </c:spPr>
        <c:marker>
          <c:symbol val="none"/>
        </c:marker>
      </c:pivotFmt>
      <c:pivotFmt>
        <c:idx val="275"/>
        <c:spPr>
          <a:solidFill>
            <a:schemeClr val="accent1"/>
          </a:solidFill>
          <a:ln w="28575" cap="rnd">
            <a:solidFill>
              <a:schemeClr val="accent1"/>
            </a:solidFill>
            <a:round/>
          </a:ln>
          <a:effectLst/>
        </c:spPr>
        <c:marker>
          <c:symbol val="none"/>
        </c:marker>
      </c:pivotFmt>
      <c:pivotFmt>
        <c:idx val="276"/>
        <c:spPr>
          <a:solidFill>
            <a:schemeClr val="accent1"/>
          </a:solidFill>
          <a:ln w="28575" cap="rnd">
            <a:solidFill>
              <a:schemeClr val="accent1"/>
            </a:solidFill>
            <a:round/>
          </a:ln>
          <a:effectLst/>
        </c:spPr>
        <c:marker>
          <c:symbol val="none"/>
        </c:marker>
      </c:pivotFmt>
      <c:pivotFmt>
        <c:idx val="277"/>
        <c:spPr>
          <a:solidFill>
            <a:schemeClr val="accent1"/>
          </a:solidFill>
          <a:ln w="28575" cap="rnd">
            <a:solidFill>
              <a:schemeClr val="accent1"/>
            </a:solidFill>
            <a:round/>
          </a:ln>
          <a:effectLst/>
        </c:spPr>
        <c:marker>
          <c:symbol val="none"/>
        </c:marker>
      </c:pivotFmt>
      <c:pivotFmt>
        <c:idx val="278"/>
        <c:spPr>
          <a:solidFill>
            <a:schemeClr val="accent1"/>
          </a:solidFill>
          <a:ln w="28575" cap="rnd">
            <a:solidFill>
              <a:schemeClr val="accent1"/>
            </a:solidFill>
            <a:round/>
          </a:ln>
          <a:effectLst/>
        </c:spPr>
        <c:marker>
          <c:symbol val="none"/>
        </c:marker>
      </c:pivotFmt>
      <c:pivotFmt>
        <c:idx val="279"/>
        <c:spPr>
          <a:solidFill>
            <a:schemeClr val="accent1"/>
          </a:solidFill>
          <a:ln w="28575" cap="rnd">
            <a:solidFill>
              <a:schemeClr val="accent1"/>
            </a:solidFill>
            <a:round/>
          </a:ln>
          <a:effectLst/>
        </c:spPr>
        <c:marker>
          <c:symbol val="none"/>
        </c:marker>
      </c:pivotFmt>
      <c:pivotFmt>
        <c:idx val="280"/>
        <c:spPr>
          <a:solidFill>
            <a:schemeClr val="accent1"/>
          </a:solidFill>
          <a:ln w="28575" cap="rnd">
            <a:solidFill>
              <a:schemeClr val="accent1"/>
            </a:solidFill>
            <a:round/>
          </a:ln>
          <a:effectLst/>
        </c:spPr>
        <c:marker>
          <c:symbol val="none"/>
        </c:marker>
      </c:pivotFmt>
      <c:pivotFmt>
        <c:idx val="281"/>
        <c:spPr>
          <a:solidFill>
            <a:schemeClr val="accent1"/>
          </a:solidFill>
          <a:ln w="28575" cap="rnd">
            <a:solidFill>
              <a:schemeClr val="accent1"/>
            </a:solidFill>
            <a:round/>
          </a:ln>
          <a:effectLst/>
        </c:spPr>
        <c:marker>
          <c:symbol val="none"/>
        </c:marker>
      </c:pivotFmt>
      <c:pivotFmt>
        <c:idx val="282"/>
        <c:spPr>
          <a:solidFill>
            <a:schemeClr val="accent1"/>
          </a:solidFill>
          <a:ln w="28575" cap="rnd">
            <a:solidFill>
              <a:schemeClr val="accent1"/>
            </a:solidFill>
            <a:round/>
          </a:ln>
          <a:effectLst/>
        </c:spPr>
        <c:marker>
          <c:symbol val="none"/>
        </c:marker>
      </c:pivotFmt>
      <c:pivotFmt>
        <c:idx val="283"/>
        <c:spPr>
          <a:solidFill>
            <a:schemeClr val="accent1"/>
          </a:solidFill>
          <a:ln w="28575" cap="rnd">
            <a:solidFill>
              <a:schemeClr val="accent1"/>
            </a:solidFill>
            <a:round/>
          </a:ln>
          <a:effectLst/>
        </c:spPr>
        <c:marker>
          <c:symbol val="none"/>
        </c:marker>
      </c:pivotFmt>
      <c:pivotFmt>
        <c:idx val="284"/>
        <c:spPr>
          <a:solidFill>
            <a:schemeClr val="accent1"/>
          </a:solidFill>
          <a:ln w="28575" cap="rnd">
            <a:solidFill>
              <a:schemeClr val="accent1"/>
            </a:solidFill>
            <a:round/>
          </a:ln>
          <a:effectLst/>
        </c:spPr>
        <c:marker>
          <c:symbol val="none"/>
        </c:marker>
      </c:pivotFmt>
      <c:pivotFmt>
        <c:idx val="285"/>
        <c:spPr>
          <a:solidFill>
            <a:schemeClr val="accent1"/>
          </a:solidFill>
          <a:ln w="28575" cap="rnd">
            <a:solidFill>
              <a:schemeClr val="accent1"/>
            </a:solidFill>
            <a:round/>
          </a:ln>
          <a:effectLst/>
        </c:spPr>
        <c:marker>
          <c:symbol val="none"/>
        </c:marker>
      </c:pivotFmt>
      <c:pivotFmt>
        <c:idx val="286"/>
        <c:spPr>
          <a:solidFill>
            <a:schemeClr val="accent1"/>
          </a:solidFill>
          <a:ln w="28575" cap="rnd">
            <a:solidFill>
              <a:schemeClr val="accent1"/>
            </a:solidFill>
            <a:round/>
          </a:ln>
          <a:effectLst/>
        </c:spPr>
        <c:marker>
          <c:symbol val="none"/>
        </c:marker>
      </c:pivotFmt>
      <c:pivotFmt>
        <c:idx val="287"/>
        <c:spPr>
          <a:solidFill>
            <a:schemeClr val="accent1"/>
          </a:solidFill>
          <a:ln w="28575" cap="rnd">
            <a:solidFill>
              <a:schemeClr val="accent1"/>
            </a:solidFill>
            <a:round/>
          </a:ln>
          <a:effectLst/>
        </c:spPr>
        <c:marker>
          <c:symbol val="none"/>
        </c:marker>
      </c:pivotFmt>
      <c:pivotFmt>
        <c:idx val="288"/>
        <c:spPr>
          <a:ln w="28575" cap="rnd">
            <a:solidFill>
              <a:schemeClr val="accent1"/>
            </a:solidFill>
            <a:round/>
          </a:ln>
          <a:effectLst/>
        </c:spPr>
        <c:marker>
          <c:symbol val="none"/>
        </c:marker>
        <c:dLbl>
          <c:idx val="0"/>
          <c:layout/>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ext>
          </c:extLst>
        </c:dLbl>
      </c:pivotFmt>
      <c:pivotFmt>
        <c:idx val="289"/>
        <c:spPr>
          <a:solidFill>
            <a:schemeClr val="accent1"/>
          </a:solidFill>
          <a:ln w="28575" cap="rnd">
            <a:solidFill>
              <a:schemeClr val="accent1"/>
            </a:solidFill>
            <a:round/>
          </a:ln>
          <a:effectLst/>
        </c:spPr>
        <c:marker>
          <c:symbol val="none"/>
        </c:marker>
      </c:pivotFmt>
      <c:pivotFmt>
        <c:idx val="290"/>
        <c:spPr>
          <a:ln w="28575" cap="rnd">
            <a:solidFill>
              <a:schemeClr val="accent1"/>
            </a:solidFill>
            <a:round/>
          </a:ln>
          <a:effectLst/>
        </c:spPr>
        <c:marker>
          <c:symbol val="none"/>
        </c:marker>
      </c:pivotFmt>
    </c:pivotFmts>
    <c:plotArea>
      <c:layout>
        <c:manualLayout>
          <c:layoutTarget val="inner"/>
          <c:xMode val="edge"/>
          <c:yMode val="edge"/>
          <c:x val="7.4680560455244807E-2"/>
          <c:y val="7.1121270757664681E-2"/>
          <c:w val="0.65434629043671111"/>
          <c:h val="0.72698669433153729"/>
        </c:manualLayout>
      </c:layout>
      <c:lineChart>
        <c:grouping val="standard"/>
        <c:varyColors val="0"/>
        <c:ser>
          <c:idx val="0"/>
          <c:order val="0"/>
          <c:tx>
            <c:strRef>
              <c:f>'Summary Defect Backlog'!$C$194</c:f>
              <c:strCache>
                <c:ptCount val="1"/>
                <c:pt idx="0">
                  <c:v>Average of Turnaround days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'Summary Defect Backlog'!$A$195:$B$222</c:f>
              <c:multiLvlStrCache>
                <c:ptCount val="24"/>
                <c:lvl>
                  <c:pt idx="0">
                    <c:v>1</c:v>
                  </c:pt>
                  <c:pt idx="1">
                    <c:v>2</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11</c:v>
                  </c:pt>
                  <c:pt idx="20">
                    <c:v>12</c:v>
                  </c:pt>
                  <c:pt idx="21">
                    <c:v>1</c:v>
                  </c:pt>
                  <c:pt idx="22">
                    <c:v>2</c:v>
                  </c:pt>
                  <c:pt idx="23">
                    <c:v>3</c:v>
                  </c:pt>
                </c:lvl>
                <c:lvl>
                  <c:pt idx="0">
                    <c:v>2016</c:v>
                  </c:pt>
                  <c:pt idx="11">
                    <c:v>2017</c:v>
                  </c:pt>
                  <c:pt idx="21">
                    <c:v>2018</c:v>
                  </c:pt>
                </c:lvl>
              </c:multiLvlStrCache>
            </c:multiLvlStrRef>
          </c:cat>
          <c:val>
            <c:numRef>
              <c:f>'Summary Defect Backlog'!$C$195:$C$222</c:f>
              <c:numCache>
                <c:formatCode>0</c:formatCode>
                <c:ptCount val="24"/>
                <c:pt idx="0">
                  <c:v>8</c:v>
                </c:pt>
                <c:pt idx="1">
                  <c:v>6.5</c:v>
                </c:pt>
                <c:pt idx="2">
                  <c:v>51.5</c:v>
                </c:pt>
                <c:pt idx="3">
                  <c:v>13.625</c:v>
                </c:pt>
                <c:pt idx="4">
                  <c:v>21.333333333333332</c:v>
                </c:pt>
                <c:pt idx="5">
                  <c:v>26.6</c:v>
                </c:pt>
                <c:pt idx="6">
                  <c:v>30</c:v>
                </c:pt>
                <c:pt idx="7">
                  <c:v>31.5</c:v>
                </c:pt>
                <c:pt idx="8">
                  <c:v>5.333333333333333</c:v>
                </c:pt>
                <c:pt idx="9">
                  <c:v>5.8571428571428568</c:v>
                </c:pt>
                <c:pt idx="10">
                  <c:v>9.25</c:v>
                </c:pt>
                <c:pt idx="11">
                  <c:v>13.777777777777779</c:v>
                </c:pt>
                <c:pt idx="12">
                  <c:v>13</c:v>
                </c:pt>
                <c:pt idx="13">
                  <c:v>8</c:v>
                </c:pt>
                <c:pt idx="14">
                  <c:v>12</c:v>
                </c:pt>
                <c:pt idx="15">
                  <c:v>12</c:v>
                </c:pt>
                <c:pt idx="16">
                  <c:v>16.333333333333332</c:v>
                </c:pt>
                <c:pt idx="17">
                  <c:v>14</c:v>
                </c:pt>
                <c:pt idx="18">
                  <c:v>6</c:v>
                </c:pt>
                <c:pt idx="19">
                  <c:v>8.5</c:v>
                </c:pt>
                <c:pt idx="20">
                  <c:v>19.5</c:v>
                </c:pt>
                <c:pt idx="21">
                  <c:v>508</c:v>
                </c:pt>
                <c:pt idx="22">
                  <c:v>8</c:v>
                </c:pt>
                <c:pt idx="23">
                  <c:v>362.5</c:v>
                </c:pt>
              </c:numCache>
            </c:numRef>
          </c:val>
          <c:smooth val="0"/>
        </c:ser>
        <c:ser>
          <c:idx val="1"/>
          <c:order val="1"/>
          <c:tx>
            <c:strRef>
              <c:f>'Summary Defect Backlog'!$D$194</c:f>
              <c:strCache>
                <c:ptCount val="1"/>
                <c:pt idx="0">
                  <c:v>Count of Issue #</c:v>
                </c:pt>
              </c:strCache>
            </c:strRef>
          </c:tx>
          <c:spPr>
            <a:ln w="28575" cap="rnd">
              <a:solidFill>
                <a:schemeClr val="accent2"/>
              </a:solidFill>
              <a:round/>
            </a:ln>
            <a:effectLst/>
          </c:spPr>
          <c:marker>
            <c:symbol val="none"/>
          </c:marker>
          <c:cat>
            <c:multiLvlStrRef>
              <c:f>'Summary Defect Backlog'!$A$195:$B$222</c:f>
              <c:multiLvlStrCache>
                <c:ptCount val="24"/>
                <c:lvl>
                  <c:pt idx="0">
                    <c:v>1</c:v>
                  </c:pt>
                  <c:pt idx="1">
                    <c:v>2</c:v>
                  </c:pt>
                  <c:pt idx="2">
                    <c:v>4</c:v>
                  </c:pt>
                  <c:pt idx="3">
                    <c:v>5</c:v>
                  </c:pt>
                  <c:pt idx="4">
                    <c:v>6</c:v>
                  </c:pt>
                  <c:pt idx="5">
                    <c:v>7</c:v>
                  </c:pt>
                  <c:pt idx="6">
                    <c:v>8</c:v>
                  </c:pt>
                  <c:pt idx="7">
                    <c:v>9</c:v>
                  </c:pt>
                  <c:pt idx="8">
                    <c:v>10</c:v>
                  </c:pt>
                  <c:pt idx="9">
                    <c:v>11</c:v>
                  </c:pt>
                  <c:pt idx="10">
                    <c:v>12</c:v>
                  </c:pt>
                  <c:pt idx="11">
                    <c:v>1</c:v>
                  </c:pt>
                  <c:pt idx="12">
                    <c:v>2</c:v>
                  </c:pt>
                  <c:pt idx="13">
                    <c:v>3</c:v>
                  </c:pt>
                  <c:pt idx="14">
                    <c:v>4</c:v>
                  </c:pt>
                  <c:pt idx="15">
                    <c:v>5</c:v>
                  </c:pt>
                  <c:pt idx="16">
                    <c:v>6</c:v>
                  </c:pt>
                  <c:pt idx="17">
                    <c:v>7</c:v>
                  </c:pt>
                  <c:pt idx="18">
                    <c:v>8</c:v>
                  </c:pt>
                  <c:pt idx="19">
                    <c:v>11</c:v>
                  </c:pt>
                  <c:pt idx="20">
                    <c:v>12</c:v>
                  </c:pt>
                  <c:pt idx="21">
                    <c:v>1</c:v>
                  </c:pt>
                  <c:pt idx="22">
                    <c:v>2</c:v>
                  </c:pt>
                  <c:pt idx="23">
                    <c:v>3</c:v>
                  </c:pt>
                </c:lvl>
                <c:lvl>
                  <c:pt idx="0">
                    <c:v>2016</c:v>
                  </c:pt>
                  <c:pt idx="11">
                    <c:v>2017</c:v>
                  </c:pt>
                  <c:pt idx="21">
                    <c:v>2018</c:v>
                  </c:pt>
                </c:lvl>
              </c:multiLvlStrCache>
            </c:multiLvlStrRef>
          </c:cat>
          <c:val>
            <c:numRef>
              <c:f>'Summary Defect Backlog'!$D$195:$D$222</c:f>
              <c:numCache>
                <c:formatCode>General</c:formatCode>
                <c:ptCount val="24"/>
                <c:pt idx="0">
                  <c:v>2</c:v>
                </c:pt>
                <c:pt idx="1">
                  <c:v>2</c:v>
                </c:pt>
                <c:pt idx="2">
                  <c:v>2</c:v>
                </c:pt>
                <c:pt idx="3">
                  <c:v>8</c:v>
                </c:pt>
                <c:pt idx="4">
                  <c:v>3</c:v>
                </c:pt>
                <c:pt idx="5">
                  <c:v>5</c:v>
                </c:pt>
                <c:pt idx="6">
                  <c:v>7</c:v>
                </c:pt>
                <c:pt idx="7">
                  <c:v>4</c:v>
                </c:pt>
                <c:pt idx="8">
                  <c:v>3</c:v>
                </c:pt>
                <c:pt idx="9">
                  <c:v>7</c:v>
                </c:pt>
                <c:pt idx="10">
                  <c:v>16</c:v>
                </c:pt>
                <c:pt idx="11">
                  <c:v>9</c:v>
                </c:pt>
                <c:pt idx="12">
                  <c:v>7</c:v>
                </c:pt>
                <c:pt idx="13">
                  <c:v>1</c:v>
                </c:pt>
                <c:pt idx="14">
                  <c:v>3</c:v>
                </c:pt>
                <c:pt idx="15">
                  <c:v>1</c:v>
                </c:pt>
                <c:pt idx="16">
                  <c:v>6</c:v>
                </c:pt>
                <c:pt idx="17">
                  <c:v>1</c:v>
                </c:pt>
                <c:pt idx="18">
                  <c:v>1</c:v>
                </c:pt>
                <c:pt idx="19">
                  <c:v>2</c:v>
                </c:pt>
                <c:pt idx="20">
                  <c:v>2</c:v>
                </c:pt>
                <c:pt idx="21">
                  <c:v>1</c:v>
                </c:pt>
                <c:pt idx="22">
                  <c:v>1</c:v>
                </c:pt>
                <c:pt idx="23">
                  <c:v>2</c:v>
                </c:pt>
              </c:numCache>
            </c:numRef>
          </c:val>
          <c:smooth val="0"/>
        </c:ser>
        <c:dLbls>
          <c:showLegendKey val="0"/>
          <c:showVal val="0"/>
          <c:showCatName val="0"/>
          <c:showSerName val="0"/>
          <c:showPercent val="0"/>
          <c:showBubbleSize val="0"/>
        </c:dLbls>
        <c:smooth val="0"/>
        <c:axId val="542123984"/>
        <c:axId val="397541688"/>
      </c:lineChart>
      <c:catAx>
        <c:axId val="542123984"/>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397541688"/>
        <c:crosses val="autoZero"/>
        <c:auto val="1"/>
        <c:lblAlgn val="ctr"/>
        <c:lblOffset val="100"/>
        <c:noMultiLvlLbl val="0"/>
      </c:catAx>
      <c:valAx>
        <c:axId val="3975416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42123984"/>
        <c:crosses val="autoZero"/>
        <c:crossBetween val="between"/>
      </c:valAx>
      <c:spPr>
        <a:noFill/>
        <a:ln>
          <a:noFill/>
        </a:ln>
        <a:effectLst/>
      </c:spPr>
    </c:plotArea>
    <c:legend>
      <c:legendPos val="r"/>
      <c:layout>
        <c:manualLayout>
          <c:xMode val="edge"/>
          <c:yMode val="edge"/>
          <c:x val="0.75298636627530058"/>
          <c:y val="0.32334788002823489"/>
          <c:w val="0.21516517700409743"/>
          <c:h val="8.5431416431854257E-2"/>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en-US"/>
    </a:p>
  </c:txPr>
  <c:printSettings>
    <c:headerFooter/>
    <c:pageMargins b="0.75" l="0.7" r="0.7" t="0.75" header="0.3" footer="0.3"/>
    <c:pageSetup/>
  </c:printSettings>
  <c:extLst>
    <c:ext xmlns:c14="http://schemas.microsoft.com/office/drawing/2007/8/2/chart" uri="{781A3756-C4B2-4CAC-9D66-4F8BD8637D16}">
      <c14:pivotOptions>
        <c14:dropZoneCategories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[RA_Roadmap_ProductionBacklog.xlsx]Summary Defect Backlog!PivotTable3</c:name>
    <c:fmtId val="8"/>
  </c:pivotSource>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en-US"/>
              <a:t>Production backlog</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pivotFmt>
      <c:pivotFmt>
        <c:idx val="5"/>
        <c:spPr>
          <a:solidFill>
            <a:schemeClr val="accent1"/>
          </a:solidFill>
          <a:ln>
            <a:noFill/>
          </a:ln>
          <a:effectLst/>
        </c:spPr>
      </c:pivotFmt>
      <c:pivotFmt>
        <c:idx val="6"/>
        <c:spPr>
          <a:solidFill>
            <a:schemeClr val="accent1"/>
          </a:solidFill>
          <a:ln>
            <a:noFill/>
          </a:ln>
          <a:effectLst/>
        </c:spPr>
      </c:pivotFmt>
      <c:pivotFmt>
        <c:idx val="7"/>
        <c:spPr>
          <a:solidFill>
            <a:schemeClr val="accent1"/>
          </a:solidFill>
          <a:ln>
            <a:noFill/>
          </a:ln>
          <a:effectLst/>
        </c:spPr>
      </c:pivotFmt>
      <c:pivotFmt>
        <c:idx val="8"/>
        <c:spPr>
          <a:solidFill>
            <a:schemeClr val="accent1"/>
          </a:solidFill>
          <a:ln>
            <a:noFill/>
          </a:ln>
          <a:effectLst/>
        </c:spPr>
      </c:pivotFmt>
      <c:pivotFmt>
        <c:idx val="9"/>
        <c:spPr>
          <a:solidFill>
            <a:schemeClr val="accent1"/>
          </a:solidFill>
          <a:ln>
            <a:noFill/>
          </a:ln>
          <a:effectLst/>
        </c:spPr>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pivotFmt>
      <c:pivotFmt>
        <c:idx val="14"/>
        <c:spPr>
          <a:solidFill>
            <a:schemeClr val="accent1"/>
          </a:solidFill>
          <a:ln>
            <a:noFill/>
          </a:ln>
          <a:effectLst/>
        </c:spPr>
      </c:pivotFmt>
      <c:pivotFmt>
        <c:idx val="15"/>
        <c:spPr>
          <a:solidFill>
            <a:schemeClr val="accent1"/>
          </a:solidFill>
          <a:ln>
            <a:noFill/>
          </a:ln>
          <a:effectLst/>
        </c:spPr>
      </c:pivotFmt>
      <c:pivotFmt>
        <c:idx val="16"/>
        <c:spPr>
          <a:solidFill>
            <a:schemeClr val="accent1"/>
          </a:solidFill>
          <a:ln>
            <a:noFill/>
          </a:ln>
          <a:effectLst/>
        </c:spPr>
      </c:pivotFmt>
      <c:pivotFmt>
        <c:idx val="17"/>
        <c:spPr>
          <a:solidFill>
            <a:schemeClr val="accent1"/>
          </a:solidFill>
          <a:ln>
            <a:noFill/>
          </a:ln>
          <a:effectLst/>
        </c:spPr>
      </c:pivotFmt>
      <c:pivotFmt>
        <c:idx val="18"/>
        <c:spPr>
          <a:solidFill>
            <a:schemeClr val="accent1"/>
          </a:solidFill>
          <a:ln>
            <a:noFill/>
          </a:ln>
          <a:effectLst/>
        </c:spPr>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pivotFmt>
      <c:pivotFmt>
        <c:idx val="25"/>
        <c:spPr>
          <a:solidFill>
            <a:schemeClr val="accent1"/>
          </a:solidFill>
          <a:ln>
            <a:noFill/>
          </a:ln>
          <a:effectLst/>
        </c:spPr>
      </c:pivotFmt>
      <c:pivotFmt>
        <c:idx val="26"/>
        <c:spPr>
          <a:solidFill>
            <a:schemeClr val="accent1"/>
          </a:solidFill>
          <a:ln>
            <a:noFill/>
          </a:ln>
          <a:effectLst/>
        </c:spPr>
      </c:pivotFmt>
      <c:pivotFmt>
        <c:idx val="27"/>
        <c:spPr>
          <a:solidFill>
            <a:schemeClr val="accent1"/>
          </a:solidFill>
          <a:ln>
            <a:noFill/>
          </a:ln>
          <a:effectLst/>
        </c:spPr>
      </c:pivotFmt>
    </c:pivotFmts>
    <c:plotArea>
      <c:layout>
        <c:manualLayout>
          <c:layoutTarget val="inner"/>
          <c:xMode val="edge"/>
          <c:yMode val="edge"/>
          <c:x val="0.21471828521434821"/>
          <c:y val="0.14333041703120444"/>
          <c:w val="0.45047572178477691"/>
          <c:h val="0.75079286964129488"/>
        </c:manualLayout>
      </c:layout>
      <c:pieChart>
        <c:varyColors val="1"/>
        <c:ser>
          <c:idx val="0"/>
          <c:order val="0"/>
          <c:tx>
            <c:strRef>
              <c:f>'Summary Defect Backlog'!$B$26:$B$27</c:f>
              <c:strCache>
                <c:ptCount val="1"/>
                <c:pt idx="0">
                  <c:v>Open</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Defect Backlog'!$A$28:$A$34</c:f>
              <c:strCache>
                <c:ptCount val="6"/>
                <c:pt idx="0">
                  <c:v>Closed</c:v>
                </c:pt>
                <c:pt idx="1">
                  <c:v>Open</c:v>
                </c:pt>
                <c:pt idx="2">
                  <c:v>Evaluated</c:v>
                </c:pt>
                <c:pt idx="3">
                  <c:v>New</c:v>
                </c:pt>
                <c:pt idx="4">
                  <c:v>Postponed</c:v>
                </c:pt>
                <c:pt idx="5">
                  <c:v>Fix queued for prod</c:v>
                </c:pt>
              </c:strCache>
            </c:strRef>
          </c:cat>
          <c:val>
            <c:numRef>
              <c:f>'Summary Defect Backlog'!$B$28:$B$34</c:f>
              <c:numCache>
                <c:formatCode>General</c:formatCode>
                <c:ptCount val="6"/>
                <c:pt idx="0">
                  <c:v>11</c:v>
                </c:pt>
                <c:pt idx="1">
                  <c:v>9</c:v>
                </c:pt>
                <c:pt idx="2">
                  <c:v>1</c:v>
                </c:pt>
                <c:pt idx="3">
                  <c:v>21</c:v>
                </c:pt>
                <c:pt idx="4">
                  <c:v>23</c:v>
                </c:pt>
                <c:pt idx="5">
                  <c:v>2</c:v>
                </c:pt>
              </c:numCache>
            </c:numRef>
          </c:val>
        </c:ser>
        <c:ser>
          <c:idx val="1"/>
          <c:order val="1"/>
          <c:tx>
            <c:strRef>
              <c:f>'Summary Defect Backlog'!$C$26:$C$27</c:f>
              <c:strCache>
                <c:ptCount val="1"/>
                <c:pt idx="0">
                  <c:v>2017</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cat>
            <c:strRef>
              <c:f>'Summary Defect Backlog'!$A$28:$A$34</c:f>
              <c:strCache>
                <c:ptCount val="6"/>
                <c:pt idx="0">
                  <c:v>Closed</c:v>
                </c:pt>
                <c:pt idx="1">
                  <c:v>Open</c:v>
                </c:pt>
                <c:pt idx="2">
                  <c:v>Evaluated</c:v>
                </c:pt>
                <c:pt idx="3">
                  <c:v>New</c:v>
                </c:pt>
                <c:pt idx="4">
                  <c:v>Postponed</c:v>
                </c:pt>
                <c:pt idx="5">
                  <c:v>Fix queued for prod</c:v>
                </c:pt>
              </c:strCache>
            </c:strRef>
          </c:cat>
          <c:val>
            <c:numRef>
              <c:f>'Summary Defect Backlog'!$C$28:$C$34</c:f>
              <c:numCache>
                <c:formatCode>General</c:formatCode>
                <c:ptCount val="6"/>
                <c:pt idx="0">
                  <c:v>58</c:v>
                </c:pt>
                <c:pt idx="2">
                  <c:v>1</c:v>
                </c:pt>
                <c:pt idx="5">
                  <c:v>1</c:v>
                </c:pt>
              </c:numCache>
            </c:numRef>
          </c:val>
        </c:ser>
        <c:ser>
          <c:idx val="2"/>
          <c:order val="2"/>
          <c:tx>
            <c:strRef>
              <c:f>'Summary Defect Backlog'!$D$26:$D$27</c:f>
              <c:strCache>
                <c:ptCount val="1"/>
                <c:pt idx="0">
                  <c:v>2016</c:v>
                </c:pt>
              </c:strCache>
            </c:strRef>
          </c:tx>
          <c:dPt>
            <c:idx val="0"/>
            <c:bubble3D val="0"/>
            <c:spPr>
              <a:solidFill>
                <a:schemeClr val="accent1"/>
              </a:solidFill>
              <a:ln>
                <a:noFill/>
              </a:ln>
              <a:effectLst/>
            </c:spPr>
          </c:dPt>
          <c:dPt>
            <c:idx val="1"/>
            <c:bubble3D val="0"/>
            <c:spPr>
              <a:solidFill>
                <a:schemeClr val="accent2"/>
              </a:solidFill>
              <a:ln>
                <a:noFill/>
              </a:ln>
              <a:effectLst/>
            </c:spPr>
          </c:dPt>
          <c:dPt>
            <c:idx val="2"/>
            <c:bubble3D val="0"/>
            <c:spPr>
              <a:solidFill>
                <a:schemeClr val="accent3"/>
              </a:solidFill>
              <a:ln>
                <a:noFill/>
              </a:ln>
              <a:effectLst/>
            </c:spPr>
          </c:dPt>
          <c:dPt>
            <c:idx val="3"/>
            <c:bubble3D val="0"/>
            <c:spPr>
              <a:solidFill>
                <a:schemeClr val="accent4"/>
              </a:solidFill>
              <a:ln>
                <a:noFill/>
              </a:ln>
              <a:effectLst/>
            </c:spPr>
          </c:dPt>
          <c:dPt>
            <c:idx val="4"/>
            <c:bubble3D val="0"/>
            <c:spPr>
              <a:solidFill>
                <a:schemeClr val="accent5"/>
              </a:solidFill>
              <a:ln>
                <a:noFill/>
              </a:ln>
              <a:effectLst/>
            </c:spPr>
          </c:dPt>
          <c:dPt>
            <c:idx val="5"/>
            <c:bubble3D val="0"/>
            <c:spPr>
              <a:solidFill>
                <a:schemeClr val="accent6"/>
              </a:solidFill>
              <a:ln>
                <a:noFill/>
              </a:ln>
              <a:effectLst/>
            </c:spPr>
          </c:dPt>
          <c:cat>
            <c:strRef>
              <c:f>'Summary Defect Backlog'!$A$28:$A$34</c:f>
              <c:strCache>
                <c:ptCount val="6"/>
                <c:pt idx="0">
                  <c:v>Closed</c:v>
                </c:pt>
                <c:pt idx="1">
                  <c:v>Open</c:v>
                </c:pt>
                <c:pt idx="2">
                  <c:v>Evaluated</c:v>
                </c:pt>
                <c:pt idx="3">
                  <c:v>New</c:v>
                </c:pt>
                <c:pt idx="4">
                  <c:v>Postponed</c:v>
                </c:pt>
                <c:pt idx="5">
                  <c:v>Fix queued for prod</c:v>
                </c:pt>
              </c:strCache>
            </c:strRef>
          </c:cat>
          <c:val>
            <c:numRef>
              <c:f>'Summary Defect Backlog'!$D$28:$D$34</c:f>
              <c:numCache>
                <c:formatCode>General</c:formatCode>
                <c:ptCount val="6"/>
                <c:pt idx="0">
                  <c:v>82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75911064001615181"/>
          <c:y val="0.24608834722948747"/>
          <c:w val="0.22550474459923278"/>
          <c:h val="0.49672540026388978"/>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en-US"/>
    </a:p>
  </c:tx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[RA_Roadmap_ProductionBacklog.xlsx]Summary Defect Backlog!PivotTable2</c:name>
    <c:fmtId val="12"/>
  </c:pivotSource>
  <c:chart>
    <c:title>
      <c:layout>
        <c:manualLayout>
          <c:xMode val="edge"/>
          <c:yMode val="edge"/>
          <c:x val="0.47813779331617706"/>
          <c:y val="6.2889749043165355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1"/>
          <c:showPercent val="0"/>
          <c:showBubbleSize val="0"/>
          <c:extLst>
            <c:ext xmlns:c15="http://schemas.microsoft.com/office/drawing/2012/chart" uri="{CE6537A1-D6FC-4f65-9D91-7224C49458BB}"/>
          </c:extLst>
        </c:dLbl>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
        <c:idx val="7"/>
        <c:spPr>
          <a:solidFill>
            <a:schemeClr val="accent1"/>
          </a:solidFill>
          <a:ln w="19050">
            <a:solidFill>
              <a:schemeClr val="lt1"/>
            </a:solidFill>
          </a:ln>
          <a:effectLst/>
        </c:spPr>
      </c:pivotFmt>
      <c:pivotFmt>
        <c:idx val="8"/>
        <c:spPr>
          <a:solidFill>
            <a:schemeClr val="accent1"/>
          </a:solidFill>
          <a:ln w="19050">
            <a:solidFill>
              <a:schemeClr val="lt1"/>
            </a:solidFill>
          </a:ln>
          <a:effectLst/>
        </c:spPr>
      </c:pivotFmt>
      <c:pivotFmt>
        <c:idx val="9"/>
        <c:spPr>
          <a:solidFill>
            <a:schemeClr val="accent1"/>
          </a:solidFill>
          <a:ln w="19050">
            <a:solidFill>
              <a:schemeClr val="lt1"/>
            </a:solidFill>
          </a:ln>
          <a:effectLst/>
        </c:spPr>
      </c:pivotFmt>
      <c:pivotFmt>
        <c:idx val="10"/>
        <c:spPr>
          <a:solidFill>
            <a:schemeClr val="accent1"/>
          </a:solidFill>
          <a:ln w="19050">
            <a:solidFill>
              <a:schemeClr val="lt1"/>
            </a:solidFill>
          </a:ln>
          <a:effectLst/>
        </c:spPr>
      </c:pivotFmt>
      <c:pivotFmt>
        <c:idx val="11"/>
        <c:spPr>
          <a:solidFill>
            <a:schemeClr val="accent1"/>
          </a:solidFill>
          <a:ln w="19050">
            <a:solidFill>
              <a:schemeClr val="lt1"/>
            </a:solidFill>
          </a:ln>
          <a:effectLst/>
        </c:spPr>
      </c:pivotFmt>
    </c:pivotFmts>
    <c:plotArea>
      <c:layout/>
      <c:pieChart>
        <c:varyColors val="1"/>
        <c:ser>
          <c:idx val="0"/>
          <c:order val="0"/>
          <c:tx>
            <c:strRef>
              <c:f>'Summary Defect Backlog'!$B$77:$B$78</c:f>
              <c:strCache>
                <c:ptCount val="1"/>
                <c:pt idx="0">
                  <c:v>2017</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dLbls>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1"/>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Defect Backlog'!$A$79:$A$84</c:f>
              <c:strCache>
                <c:ptCount val="5"/>
                <c:pt idx="0">
                  <c:v>2-Very High</c:v>
                </c:pt>
                <c:pt idx="1">
                  <c:v>3-High</c:v>
                </c:pt>
                <c:pt idx="2">
                  <c:v>4-Medium</c:v>
                </c:pt>
                <c:pt idx="3">
                  <c:v>5-Low</c:v>
                </c:pt>
                <c:pt idx="4">
                  <c:v>6-Enhancement</c:v>
                </c:pt>
              </c:strCache>
            </c:strRef>
          </c:cat>
          <c:val>
            <c:numRef>
              <c:f>'Summary Defect Backlog'!$B$79:$B$84</c:f>
              <c:numCache>
                <c:formatCode>General</c:formatCode>
                <c:ptCount val="5"/>
                <c:pt idx="1">
                  <c:v>33</c:v>
                </c:pt>
                <c:pt idx="2">
                  <c:v>12</c:v>
                </c:pt>
                <c:pt idx="4">
                  <c:v>4</c:v>
                </c:pt>
              </c:numCache>
            </c:numRef>
          </c:val>
        </c:ser>
        <c:ser>
          <c:idx val="1"/>
          <c:order val="1"/>
          <c:tx>
            <c:strRef>
              <c:f>'Summary Defect Backlog'!$C$77:$C$78</c:f>
              <c:strCache>
                <c:ptCount val="1"/>
                <c:pt idx="0">
                  <c:v>2016</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spPr>
              <a:solidFill>
                <a:schemeClr val="accent5"/>
              </a:solidFill>
              <a:ln w="19050">
                <a:solidFill>
                  <a:schemeClr val="lt1"/>
                </a:solidFill>
              </a:ln>
              <a:effectLst/>
            </c:spPr>
          </c:dPt>
          <c:cat>
            <c:strRef>
              <c:f>'Summary Defect Backlog'!$A$79:$A$84</c:f>
              <c:strCache>
                <c:ptCount val="5"/>
                <c:pt idx="0">
                  <c:v>2-Very High</c:v>
                </c:pt>
                <c:pt idx="1">
                  <c:v>3-High</c:v>
                </c:pt>
                <c:pt idx="2">
                  <c:v>4-Medium</c:v>
                </c:pt>
                <c:pt idx="3">
                  <c:v>5-Low</c:v>
                </c:pt>
                <c:pt idx="4">
                  <c:v>6-Enhancement</c:v>
                </c:pt>
              </c:strCache>
            </c:strRef>
          </c:cat>
          <c:val>
            <c:numRef>
              <c:f>'Summary Defect Backlog'!$C$79:$C$84</c:f>
              <c:numCache>
                <c:formatCode>General</c:formatCode>
                <c:ptCount val="5"/>
                <c:pt idx="0">
                  <c:v>5</c:v>
                </c:pt>
                <c:pt idx="1">
                  <c:v>54</c:v>
                </c:pt>
                <c:pt idx="2">
                  <c:v>14</c:v>
                </c:pt>
                <c:pt idx="3">
                  <c:v>3</c:v>
                </c:pt>
                <c:pt idx="4">
                  <c:v>3</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166686</xdr:colOff>
      <xdr:row>5</xdr:row>
      <xdr:rowOff>71437</xdr:rowOff>
    </xdr:from>
    <xdr:to>
      <xdr:col>14</xdr:col>
      <xdr:colOff>59531</xdr:colOff>
      <xdr:row>29</xdr:row>
      <xdr:rowOff>55960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95248</xdr:colOff>
      <xdr:row>102</xdr:row>
      <xdr:rowOff>104775</xdr:rowOff>
    </xdr:from>
    <xdr:to>
      <xdr:col>7</xdr:col>
      <xdr:colOff>357186</xdr:colOff>
      <xdr:row>130</xdr:row>
      <xdr:rowOff>85726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11906</xdr:colOff>
      <xdr:row>155</xdr:row>
      <xdr:rowOff>119061</xdr:rowOff>
    </xdr:from>
    <xdr:to>
      <xdr:col>8</xdr:col>
      <xdr:colOff>333374</xdr:colOff>
      <xdr:row>187</xdr:row>
      <xdr:rowOff>119062</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47625</xdr:rowOff>
    </xdr:from>
    <xdr:to>
      <xdr:col>6</xdr:col>
      <xdr:colOff>476249</xdr:colOff>
      <xdr:row>23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95250</xdr:colOff>
      <xdr:row>46</xdr:row>
      <xdr:rowOff>170258</xdr:rowOff>
    </xdr:from>
    <xdr:to>
      <xdr:col>7</xdr:col>
      <xdr:colOff>910828</xdr:colOff>
      <xdr:row>68</xdr:row>
      <xdr:rowOff>130968</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Balasubramanian, Sandhya" refreshedDate="43178.37464652778" createdVersion="5" refreshedVersion="5" minRefreshableVersion="3" recordCount="210">
  <cacheSource type="worksheet">
    <worksheetSource ref="A1:M1048576" sheet="Defect Backlog"/>
  </cacheSource>
  <cacheFields count="13">
    <cacheField name="Issue #" numFmtId="0">
      <sharedItems containsBlank="1" containsMixedTypes="1" containsNumber="1" containsInteger="1" minValue="39242" maxValue="54915"/>
    </cacheField>
    <cacheField name="System" numFmtId="0">
      <sharedItems containsBlank="1"/>
    </cacheField>
    <cacheField name="Short Description" numFmtId="0">
      <sharedItems containsBlank="1"/>
    </cacheField>
    <cacheField name="CIDI" numFmtId="0">
      <sharedItems containsBlank="1" containsMixedTypes="1" containsNumber="1" containsInteger="1" minValue="177387" maxValue="202224"/>
    </cacheField>
    <cacheField name="Severity" numFmtId="0">
      <sharedItems containsBlank="1" count="6">
        <s v="3-High"/>
        <s v="2-Very High"/>
        <s v="4-Medium"/>
        <s v="6-Enhancement"/>
        <s v="5-Low"/>
        <m/>
      </sharedItems>
    </cacheField>
    <cacheField name="Root Cause" numFmtId="0">
      <sharedItems containsBlank="1" count="14">
        <s v="Functionality"/>
        <m/>
        <s v="Performance"/>
        <s v="Install/Config"/>
        <s v="Integration"/>
        <s v="Data"/>
        <s v="Software"/>
        <s v="Requirement Gap"/>
        <s v="Enhancement"/>
        <s v="Monitoring"/>
        <s v="Design"/>
        <s v="Documentation"/>
        <s v="Config / Install"/>
        <s v="Security" u="1"/>
      </sharedItems>
    </cacheField>
    <cacheField name="Status" numFmtId="0">
      <sharedItems containsBlank="1" count="8">
        <s v="Closed"/>
        <s v="Evaluated"/>
        <s v="Postponed"/>
        <s v="Open"/>
        <s v="New"/>
        <s v="Fix queued for prod"/>
        <m/>
        <s v="Reopen" u="1"/>
      </sharedItems>
    </cacheField>
    <cacheField name="Detected on Date" numFmtId="0">
      <sharedItems containsNonDate="0" containsDate="1" containsString="0" containsBlank="1" minDate="2016-01-06T00:00:00" maxDate="2018-03-07T00:00:00"/>
    </cacheField>
    <cacheField name="Closing Date" numFmtId="0">
      <sharedItems containsNonDate="0" containsDate="1" containsString="0" containsBlank="1" minDate="2016-01-10T00:00:00" maxDate="2018-03-10T00:00:00"/>
    </cacheField>
    <cacheField name="Deployment date" numFmtId="0">
      <sharedItems containsNonDate="0" containsDate="1" containsString="0" containsBlank="1" minDate="2016-08-25T00:00:00" maxDate="2018-03-10T00:00:00"/>
    </cacheField>
    <cacheField name="ETA" numFmtId="0">
      <sharedItems containsNonDate="0" containsDate="1" containsString="0" containsBlank="1" minDate="2017-07-31T00:00:00" maxDate="2018-06-02T00:00:00"/>
    </cacheField>
    <cacheField name="Deployment/ Closure Month" numFmtId="0">
      <sharedItems containsString="0" containsBlank="1" containsNumber="1" containsInteger="1" minValue="1" maxValue="12"/>
    </cacheField>
    <cacheField name="Deployment / Closure Year" numFmtId="0">
      <sharedItems containsString="0" containsBlank="1" containsNumber="1" containsInteger="1" minValue="1900" maxValue="2017" count="4">
        <n v="2016"/>
        <n v="2017"/>
        <m/>
        <n v="1900"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alasubramanian, Sandhya" refreshedDate="43178.375329282404" createdVersion="5" refreshedVersion="5" minRefreshableVersion="3" recordCount="32">
  <cacheSource type="worksheet">
    <worksheetSource ref="A1:I1048576" sheet="Roadmap"/>
  </cacheSource>
  <cacheFields count="9">
    <cacheField name="Theme" numFmtId="0">
      <sharedItems containsBlank="1"/>
    </cacheField>
    <cacheField name="Category" numFmtId="0">
      <sharedItems containsBlank="1" count="11">
        <s v="Business process"/>
        <s v="Error handling"/>
        <s v="Notification"/>
        <s v="Reporting"/>
        <s v="API"/>
        <s v="Automation of workflow"/>
        <s v="Export/ Import, New columns"/>
        <s v="Policy"/>
        <s v="Unification"/>
        <s v="Usability"/>
        <m/>
      </sharedItems>
    </cacheField>
    <cacheField name="Topic" numFmtId="0">
      <sharedItems containsBlank="1"/>
    </cacheField>
    <cacheField name="Sub Topics" numFmtId="0">
      <sharedItems containsBlank="1" longText="1"/>
    </cacheField>
    <cacheField name="Status" numFmtId="0">
      <sharedItems containsBlank="1" count="6">
        <s v="Completed"/>
        <s v="Open"/>
        <s v="No longer needed"/>
        <s v="Closed"/>
        <m/>
        <s v="Available with RSI-2017 code" u="1"/>
      </sharedItems>
    </cacheField>
    <cacheField name="Target Initiative" numFmtId="0">
      <sharedItems containsBlank="1" count="4">
        <s v="RSI 1B"/>
        <s v="Tech Enhancements"/>
        <m/>
        <s v="Future"/>
      </sharedItems>
    </cacheField>
    <cacheField name="Target Period" numFmtId="0">
      <sharedItems containsDate="1" containsBlank="1" containsMixedTypes="1" minDate="2018-04-01T00:00:00" maxDate="1900-01-05T18:40:04" count="4">
        <d v="2018-04-01T00:00:00"/>
        <n v="2018"/>
        <m/>
        <s v="TBD"/>
      </sharedItems>
    </cacheField>
    <cacheField name="B2B API Impact" numFmtId="0">
      <sharedItems containsBlank="1"/>
    </cacheField>
    <cacheField name="Comments" numFmtId="0">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Balasubramanian, Sandhya" refreshedDate="43178.376484143519" createdVersion="5" refreshedVersion="5" minRefreshableVersion="3" recordCount="210">
  <cacheSource type="worksheet">
    <worksheetSource ref="A1:U1048576" sheet="Defect Backlog"/>
  </cacheSource>
  <cacheFields count="21">
    <cacheField name="Issue #" numFmtId="0">
      <sharedItems containsBlank="1" containsMixedTypes="1" containsNumber="1" containsInteger="1" minValue="39242" maxValue="54915"/>
    </cacheField>
    <cacheField name="System" numFmtId="0">
      <sharedItems containsBlank="1"/>
    </cacheField>
    <cacheField name="Short Description" numFmtId="0">
      <sharedItems containsBlank="1"/>
    </cacheField>
    <cacheField name="CIDI" numFmtId="0">
      <sharedItems containsBlank="1" containsMixedTypes="1" containsNumber="1" containsInteger="1" minValue="177387" maxValue="202224"/>
    </cacheField>
    <cacheField name="Severity" numFmtId="0">
      <sharedItems containsBlank="1" count="6">
        <s v="3-High"/>
        <s v="2-Very High"/>
        <s v="4-Medium"/>
        <s v="6-Enhancement"/>
        <s v="5-Low"/>
        <m/>
      </sharedItems>
    </cacheField>
    <cacheField name="Root Cause" numFmtId="0">
      <sharedItems containsBlank="1" count="13">
        <s v="Functionality"/>
        <m/>
        <s v="Performance"/>
        <s v="Install/Config"/>
        <s v="Integration"/>
        <s v="Data"/>
        <s v="Software"/>
        <s v="Requirement Gap"/>
        <s v="Enhancement"/>
        <s v="Monitoring"/>
        <s v="Design"/>
        <s v="Documentation"/>
        <s v="Config / Install"/>
      </sharedItems>
    </cacheField>
    <cacheField name="Status" numFmtId="0">
      <sharedItems containsBlank="1" count="8">
        <s v="Closed"/>
        <s v="Evaluated"/>
        <s v="Postponed"/>
        <s v="Open"/>
        <s v="New"/>
        <s v="Fix queued for prod"/>
        <m/>
        <s v="Reopen" u="1"/>
      </sharedItems>
    </cacheField>
    <cacheField name="Detected on Date" numFmtId="0">
      <sharedItems containsNonDate="0" containsDate="1" containsString="0" containsBlank="1" minDate="2016-01-06T00:00:00" maxDate="2018-03-07T00:00:00"/>
    </cacheField>
    <cacheField name="Closing Date" numFmtId="0">
      <sharedItems containsNonDate="0" containsDate="1" containsString="0" containsBlank="1" minDate="2016-01-10T00:00:00" maxDate="2018-03-10T00:00:00"/>
    </cacheField>
    <cacheField name="Deployment date" numFmtId="0">
      <sharedItems containsNonDate="0" containsDate="1" containsString="0" containsBlank="1" minDate="2016-08-25T00:00:00" maxDate="2018-03-10T00:00:00"/>
    </cacheField>
    <cacheField name="ETA" numFmtId="0">
      <sharedItems containsNonDate="0" containsDate="1" containsString="0" containsBlank="1" minDate="2017-07-31T00:00:00" maxDate="2018-06-02T00:00:00"/>
    </cacheField>
    <cacheField name="Deployment/ Closure Month" numFmtId="0">
      <sharedItems containsString="0" containsBlank="1" containsNumber="1" containsInteger="1" minValue="1" maxValue="12" count="13">
        <n v="8"/>
        <n v="9"/>
        <n v="10"/>
        <n v="11"/>
        <n v="12"/>
        <n v="1"/>
        <n v="2"/>
        <n v="3"/>
        <n v="4"/>
        <n v="6"/>
        <n v="7"/>
        <n v="5"/>
        <m/>
      </sharedItems>
    </cacheField>
    <cacheField name="Deployment / Closure Year" numFmtId="0">
      <sharedItems containsString="0" containsBlank="1" containsNumber="1" containsInteger="1" minValue="1900" maxValue="2018" count="5">
        <n v="2016"/>
        <n v="2017"/>
        <m/>
        <n v="2018"/>
        <n v="1900" u="1"/>
      </sharedItems>
    </cacheField>
    <cacheField name="Turnaround days" numFmtId="0">
      <sharedItems containsBlank="1" containsMixedTypes="1" containsNumber="1" containsInteger="1" minValue="0" maxValue="508"/>
    </cacheField>
    <cacheField name="Turnaround &lt;=5 days" numFmtId="0">
      <sharedItems containsBlank="1"/>
    </cacheField>
    <cacheField name="Turnaround 6-10 days" numFmtId="0">
      <sharedItems containsBlank="1"/>
    </cacheField>
    <cacheField name="Turnaround 11-20 days" numFmtId="0">
      <sharedItems containsBlank="1"/>
    </cacheField>
    <cacheField name="Turnaround 21-30 days" numFmtId="0">
      <sharedItems containsBlank="1"/>
    </cacheField>
    <cacheField name="Turnaround 31-45 days" numFmtId="0">
      <sharedItems containsBlank="1"/>
    </cacheField>
    <cacheField name="Turnaround 46-60 days" numFmtId="0">
      <sharedItems containsBlank="1"/>
    </cacheField>
    <cacheField name="Turnaround &gt;60 day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10">
  <r>
    <n v="42018"/>
    <s v="CIRA"/>
    <s v="RA Plan versioning is incorrect which impacts the validation run."/>
    <m/>
    <x v="0"/>
    <x v="0"/>
    <x v="0"/>
    <d v="2016-07-25T00:00:00"/>
    <d v="2016-09-12T00:00:00"/>
    <d v="2016-08-25T00:00:00"/>
    <m/>
    <n v="8"/>
    <x v="0"/>
  </r>
  <r>
    <n v="41877"/>
    <s v="CIRA"/>
    <s v="CIRA Application was down and up frequently in Production"/>
    <m/>
    <x v="0"/>
    <x v="1"/>
    <x v="0"/>
    <d v="2016-07-19T00:00:00"/>
    <d v="2016-08-12T00:00:00"/>
    <d v="2016-08-25T00:00:00"/>
    <m/>
    <n v="8"/>
    <x v="0"/>
  </r>
  <r>
    <n v="41754"/>
    <s v="RAAM"/>
    <s v="Dispute #181646 SCP calculation run is not picking up Substitute resource in some cases"/>
    <m/>
    <x v="0"/>
    <x v="0"/>
    <x v="0"/>
    <d v="2016-07-13T00:00:00"/>
    <d v="2016-07-15T00:00:00"/>
    <d v="2016-08-25T00:00:00"/>
    <m/>
    <n v="8"/>
    <x v="0"/>
  </r>
  <r>
    <n v="41557"/>
    <s v="CIRA"/>
    <s v="Market participants are unable to submit replacements in CIRA"/>
    <m/>
    <x v="0"/>
    <x v="2"/>
    <x v="0"/>
    <d v="2016-06-29T00:00:00"/>
    <d v="2016-08-09T00:00:00"/>
    <d v="2016-08-25T00:00:00"/>
    <m/>
    <n v="8"/>
    <x v="0"/>
  </r>
  <r>
    <n v="42138"/>
    <s v="CIRA"/>
    <s v="RSI-Phase 1A: MKT SIM Jul16 Obligation Rpts Peak Demand Showing Not Reflecting Subset of Days Resource"/>
    <m/>
    <x v="1"/>
    <x v="0"/>
    <x v="0"/>
    <d v="2016-07-26T00:00:00"/>
    <d v="2016-09-15T00:00:00"/>
    <d v="2016-09-21T00:00:00"/>
    <m/>
    <n v="9"/>
    <x v="0"/>
  </r>
  <r>
    <n v="42180"/>
    <s v="CIRA"/>
    <s v="Export screen data from NQC results not matching the filter results on the screen"/>
    <m/>
    <x v="0"/>
    <x v="0"/>
    <x v="0"/>
    <d v="2016-07-27T00:00:00"/>
    <d v="2016-08-09T00:00:00"/>
    <d v="2016-09-21T00:00:00"/>
    <m/>
    <n v="9"/>
    <x v="0"/>
  </r>
  <r>
    <n v="43555"/>
    <s v="CIRA"/>
    <s v="Settlements not receiving Exempt_quantity from SCP Availability Calculations"/>
    <m/>
    <x v="0"/>
    <x v="0"/>
    <x v="0"/>
    <d v="2016-09-26T00:00:00"/>
    <d v="2016-09-29T00:00:00"/>
    <d v="2016-09-30T00:00:00"/>
    <m/>
    <n v="9"/>
    <x v="0"/>
  </r>
  <r>
    <n v="43610"/>
    <s v="CIRA"/>
    <s v="CV errors our Supply/RA resources with incorrect Import allocation check"/>
    <m/>
    <x v="0"/>
    <x v="1"/>
    <x v="0"/>
    <d v="2016-09-29T00:00:00"/>
    <d v="2016-10-04T00:00:00"/>
    <d v="2016-10-05T00:00:00"/>
    <m/>
    <n v="10"/>
    <x v="0"/>
  </r>
  <r>
    <n v="44136"/>
    <s v="CIRA"/>
    <s v="change the scheduled time for 'SG_BroadcastResourceAdequacyCapacityData_CIRAv1' payload"/>
    <m/>
    <x v="0"/>
    <x v="3"/>
    <x v="0"/>
    <d v="2016-11-02T00:00:00"/>
    <d v="2016-11-02T00:00:00"/>
    <d v="2016-11-04T00:00:00"/>
    <m/>
    <n v="11"/>
    <x v="0"/>
  </r>
  <r>
    <n v="44087"/>
    <s v="CIRA"/>
    <s v="remove ReceiveResourceAdequacyCapacityData_MFv1_INT_AP from AI/ESB"/>
    <m/>
    <x v="2"/>
    <x v="3"/>
    <x v="0"/>
    <d v="2016-11-01T00:00:00"/>
    <d v="2016-11-09T00:00:00"/>
    <d v="2016-11-07T00:00:00"/>
    <m/>
    <n v="11"/>
    <x v="0"/>
  </r>
  <r>
    <n v="44211"/>
    <s v="CIRA"/>
    <s v="Missing service for receciveRTMResourceAdequacyCapacityData to Settlements"/>
    <m/>
    <x v="0"/>
    <x v="3"/>
    <x v="0"/>
    <d v="2016-11-07T00:00:00"/>
    <d v="2016-11-07T00:00:00"/>
    <d v="2016-11-08T00:00:00"/>
    <m/>
    <n v="11"/>
    <x v="0"/>
  </r>
  <r>
    <n v="44281"/>
    <s v="CIRA"/>
    <s v="Ignore EDs with same start and end times i.e. cancelled EDs"/>
    <m/>
    <x v="0"/>
    <x v="0"/>
    <x v="0"/>
    <d v="2016-11-08T00:00:00"/>
    <d v="2016-11-11T00:00:00"/>
    <d v="2016-11-11T00:00:00"/>
    <m/>
    <n v="11"/>
    <x v="0"/>
  </r>
  <r>
    <n v="44257"/>
    <s v="CIRA"/>
    <s v="ISO offers not created when SC did not bid for intra-monthly"/>
    <m/>
    <x v="0"/>
    <x v="0"/>
    <x v="0"/>
    <d v="2016-11-08T00:00:00"/>
    <d v="2016-11-11T00:00:00"/>
    <d v="2016-11-11T00:00:00"/>
    <m/>
    <n v="11"/>
    <x v="0"/>
  </r>
  <r>
    <n v="44231"/>
    <s v="CIRA"/>
    <s v="CIDI 00186633 - Bilateral trade screen should allow SC ID same size as exists in MF"/>
    <n v="186633"/>
    <x v="3"/>
    <x v="0"/>
    <x v="0"/>
    <d v="2016-11-07T00:00:00"/>
    <d v="2016-11-10T00:00:00"/>
    <d v="2016-11-11T00:00:00"/>
    <m/>
    <n v="11"/>
    <x v="0"/>
  </r>
  <r>
    <n v="44259"/>
    <s v="CIRA"/>
    <s v="ISO user unable to approve saved NQC record for SC's with future effective date"/>
    <m/>
    <x v="0"/>
    <x v="0"/>
    <x v="0"/>
    <d v="2016-11-08T00:00:00"/>
    <d v="2016-11-21T00:00:00"/>
    <d v="2016-11-17T00:00:00"/>
    <m/>
    <n v="11"/>
    <x v="0"/>
  </r>
  <r>
    <n v="44215"/>
    <s v="CIRA"/>
    <s v="Annual CV calculations are incorrect"/>
    <m/>
    <x v="0"/>
    <x v="0"/>
    <x v="0"/>
    <d v="2016-11-07T00:00:00"/>
    <d v="2016-11-17T00:00:00"/>
    <d v="2016-11-17T00:00:00"/>
    <m/>
    <n v="11"/>
    <x v="0"/>
  </r>
  <r>
    <n v="44133"/>
    <s v="CIRA"/>
    <s v="CIDI 00186484- 'No LSE found for supplier x for resource y' error"/>
    <n v="186484"/>
    <x v="2"/>
    <x v="0"/>
    <x v="0"/>
    <d v="2016-11-01T00:00:00"/>
    <d v="2016-11-17T00:00:00"/>
    <d v="2016-11-17T00:00:00"/>
    <m/>
    <n v="11"/>
    <x v="0"/>
  </r>
  <r>
    <n v="44346"/>
    <s v="CIRA"/>
    <s v="MED integration issue - resources where RA = PMax need to be sent in the payload"/>
    <m/>
    <x v="3"/>
    <x v="0"/>
    <x v="0"/>
    <d v="2016-11-14T00:00:00"/>
    <d v="2016-11-17T00:00:00"/>
    <d v="2016-11-17T00:00:00"/>
    <m/>
    <n v="11"/>
    <x v="0"/>
  </r>
  <r>
    <n v="44391"/>
    <s v="CIRA"/>
    <s v="CIRA APP is producing errors in server log, the bigger log is causing diskspace issue in Production"/>
    <m/>
    <x v="1"/>
    <x v="0"/>
    <x v="0"/>
    <d v="2016-11-17T00:00:00"/>
    <d v="2016-11-29T00:00:00"/>
    <d v="2016-12-02T00:00:00"/>
    <m/>
    <n v="12"/>
    <x v="0"/>
  </r>
  <r>
    <n v="44522"/>
    <s v="CIRA"/>
    <s v="CIDI 00187331 - Obligation report missing data by Peak"/>
    <n v="187331"/>
    <x v="0"/>
    <x v="0"/>
    <x v="0"/>
    <d v="2016-12-01T00:00:00"/>
    <d v="2016-12-01T00:00:00"/>
    <d v="2016-12-02T00:00:00"/>
    <m/>
    <n v="12"/>
    <x v="0"/>
  </r>
  <r>
    <n v="44511"/>
    <s v="CIRA"/>
    <s v="2017 NQC resource validation using tech factor for 2016"/>
    <n v="187300"/>
    <x v="0"/>
    <x v="1"/>
    <x v="0"/>
    <d v="2016-12-01T00:00:00"/>
    <d v="2016-12-02T00:00:00"/>
    <d v="2016-12-02T00:00:00"/>
    <m/>
    <n v="12"/>
    <x v="0"/>
  </r>
  <r>
    <n v="44497"/>
    <s v="CIRA"/>
    <s v="app_cira_availcalc_int role user is unabe to access RAAIM Calculation functionality in CIRA application."/>
    <m/>
    <x v="0"/>
    <x v="0"/>
    <x v="0"/>
    <d v="2016-11-30T00:00:00"/>
    <d v="2016-12-01T00:00:00"/>
    <d v="2016-12-02T00:00:00"/>
    <m/>
    <n v="12"/>
    <x v="0"/>
  </r>
  <r>
    <n v="44488"/>
    <s v="CIRA"/>
    <s v="Date on RAAIM Pre-calc run details screen different from Excel download"/>
    <m/>
    <x v="0"/>
    <x v="0"/>
    <x v="0"/>
    <d v="2016-11-30T00:00:00"/>
    <d v="2016-12-01T00:00:00"/>
    <d v="2016-12-02T00:00:00"/>
    <m/>
    <n v="12"/>
    <x v="0"/>
  </r>
  <r>
    <n v="44462"/>
    <s v="CIRA"/>
    <s v="CPM designation UI not displaying resources with multiple SC association"/>
    <m/>
    <x v="0"/>
    <x v="0"/>
    <x v="0"/>
    <d v="2016-11-29T00:00:00"/>
    <d v="2016-12-02T00:00:00"/>
    <d v="2016-12-02T00:00:00"/>
    <m/>
    <n v="12"/>
    <x v="0"/>
  </r>
  <r>
    <n v="44432"/>
    <s v="CIRA"/>
    <s v="CIDI 186988: SC gets an error while trying to approve SRs"/>
    <n v="186988"/>
    <x v="0"/>
    <x v="0"/>
    <x v="0"/>
    <d v="2016-11-23T00:00:00"/>
    <d v="2016-11-29T00:00:00"/>
    <d v="2016-12-02T00:00:00"/>
    <m/>
    <n v="12"/>
    <x v="0"/>
  </r>
  <r>
    <n v="44379"/>
    <s v="CIRA"/>
    <s v="CIDI 00186979 Import allocation issue"/>
    <n v="186979"/>
    <x v="0"/>
    <x v="0"/>
    <x v="0"/>
    <d v="2016-11-15T00:00:00"/>
    <d v="2016-12-01T00:00:00"/>
    <d v="2016-12-02T00:00:00"/>
    <m/>
    <n v="12"/>
    <x v="0"/>
  </r>
  <r>
    <n v="44325"/>
    <s v="CIRA"/>
    <s v="CSP offer not created for a res that has multiple records in MF for the same Resource- SC association"/>
    <m/>
    <x v="0"/>
    <x v="0"/>
    <x v="0"/>
    <d v="2016-11-14T00:00:00"/>
    <d v="2016-12-02T00:00:00"/>
    <d v="2016-12-02T00:00:00"/>
    <m/>
    <n v="12"/>
    <x v="0"/>
  </r>
  <r>
    <n v="44641"/>
    <s v="CIRA"/>
    <s v="ED CPM enhancement"/>
    <m/>
    <x v="0"/>
    <x v="0"/>
    <x v="0"/>
    <d v="2016-12-09T00:00:00"/>
    <d v="2016-12-13T00:00:00"/>
    <d v="2016-12-13T00:00:00"/>
    <m/>
    <n v="12"/>
    <x v="0"/>
  </r>
  <r>
    <n v="44635"/>
    <s v="CIRA"/>
    <s v="CIDI-00187435: SCs are not able to access Approve/Reject OM Replacments screen"/>
    <n v="187435"/>
    <x v="0"/>
    <x v="0"/>
    <x v="0"/>
    <d v="2016-12-08T00:00:00"/>
    <d v="2016-12-12T00:00:00"/>
    <d v="2016-12-13T00:00:00"/>
    <m/>
    <n v="12"/>
    <x v="0"/>
  </r>
  <r>
    <n v="44548"/>
    <s v="CIRA"/>
    <s v="CIDI 00186598 - MOO flag needs to be derived at the time of payload broadcast"/>
    <n v="186598"/>
    <x v="0"/>
    <x v="0"/>
    <x v="0"/>
    <d v="2016-12-02T00:00:00"/>
    <d v="2016-12-09T00:00:00"/>
    <d v="2016-12-13T00:00:00"/>
    <m/>
    <n v="12"/>
    <x v="0"/>
  </r>
  <r>
    <n v="44216"/>
    <s v="CIRA"/>
    <s v="Missing plans functionality not working for annual"/>
    <m/>
    <x v="2"/>
    <x v="0"/>
    <x v="0"/>
    <d v="2016-11-07T00:00:00"/>
    <d v="2016-12-07T00:00:00"/>
    <d v="2016-12-13T00:00:00"/>
    <m/>
    <n v="12"/>
    <x v="0"/>
  </r>
  <r>
    <n v="44035"/>
    <s v="CIRA"/>
    <s v="Unable to approve future effective NQC for 1 resource in prod"/>
    <m/>
    <x v="2"/>
    <x v="0"/>
    <x v="0"/>
    <d v="2016-10-27T00:00:00"/>
    <d v="2016-12-07T00:00:00"/>
    <d v="2016-12-13T00:00:00"/>
    <m/>
    <n v="12"/>
    <x v="0"/>
  </r>
  <r>
    <n v="44553"/>
    <s v="CIRA"/>
    <s v="multiple CPM designation emails generated for the same resource"/>
    <m/>
    <x v="4"/>
    <x v="0"/>
    <x v="0"/>
    <d v="2016-12-02T00:00:00"/>
    <d v="2016-12-12T00:00:00"/>
    <d v="2016-12-13T00:00:00"/>
    <m/>
    <n v="12"/>
    <x v="0"/>
  </r>
  <r>
    <n v="43955"/>
    <s v="CIRA"/>
    <s v="(CIDI 00186092) Spelling error when downloading Obligation Report from the UI"/>
    <n v="186092"/>
    <x v="4"/>
    <x v="0"/>
    <x v="0"/>
    <d v="2016-10-20T00:00:00"/>
    <d v="2016-12-07T00:00:00"/>
    <d v="2016-12-13T00:00:00"/>
    <m/>
    <n v="12"/>
    <x v="0"/>
  </r>
  <r>
    <n v="44261"/>
    <s v="CIRA"/>
    <s v="CIDI 00186601 - TG not allowed to submit CSP offer for Flex even when EFC/NQC exists for that month"/>
    <n v="186601"/>
    <x v="3"/>
    <x v="0"/>
    <x v="0"/>
    <d v="2016-11-08T00:00:00"/>
    <d v="2016-12-07T00:00:00"/>
    <d v="2016-12-13T00:00:00"/>
    <m/>
    <n v="12"/>
    <x v="0"/>
  </r>
  <r>
    <n v="44690"/>
    <s v="CIRA"/>
    <s v="CIDI-00187618: CIRA doesn't bump up the RA capacity by 0.01 when RA=Pmin for SIBR"/>
    <n v="187618"/>
    <x v="0"/>
    <x v="0"/>
    <x v="0"/>
    <d v="2016-12-13T00:00:00"/>
    <d v="2016-12-14T00:00:00"/>
    <d v="2016-12-14T00:00:00"/>
    <m/>
    <n v="12"/>
    <x v="0"/>
  </r>
  <r>
    <n v="44681"/>
    <s v="CIRA"/>
    <s v="Search for all resources on compatible resources view screen times out"/>
    <m/>
    <x v="2"/>
    <x v="0"/>
    <x v="0"/>
    <d v="2016-12-13T00:00:00"/>
    <d v="2016-12-14T00:00:00"/>
    <d v="2016-12-20T00:00:00"/>
    <m/>
    <n v="12"/>
    <x v="0"/>
  </r>
  <r>
    <n v="44924"/>
    <s v="CIRA"/>
    <s v="RTM RA payload to Settlements failed due to a resource end dating"/>
    <m/>
    <x v="0"/>
    <x v="0"/>
    <x v="0"/>
    <d v="2017-01-03T00:00:00"/>
    <d v="2017-01-03T00:00:00"/>
    <d v="2017-01-03T00:00:00"/>
    <m/>
    <n v="1"/>
    <x v="1"/>
  </r>
  <r>
    <n v="44914"/>
    <s v="CIRA"/>
    <s v="CIDI 00188019 - RA report not taking into account multiple replacement records"/>
    <n v="188019"/>
    <x v="0"/>
    <x v="0"/>
    <x v="0"/>
    <d v="2016-12-30T00:00:00"/>
    <d v="2017-01-05T00:00:00"/>
    <d v="2017-01-10T00:00:00"/>
    <m/>
    <n v="1"/>
    <x v="1"/>
  </r>
  <r>
    <n v="44835"/>
    <s v="CIRA"/>
    <s v="defining allowable period for declining CPM"/>
    <m/>
    <x v="0"/>
    <x v="0"/>
    <x v="0"/>
    <d v="2016-12-22T00:00:00"/>
    <d v="2017-01-04T00:00:00"/>
    <d v="2017-01-10T00:00:00"/>
    <m/>
    <n v="1"/>
    <x v="1"/>
  </r>
  <r>
    <n v="44833"/>
    <s v="CIRA"/>
    <s v="rules for updates to the CPM designation screen"/>
    <m/>
    <x v="0"/>
    <x v="0"/>
    <x v="0"/>
    <d v="2016-12-22T00:00:00"/>
    <d v="2017-01-05T00:00:00"/>
    <d v="2017-01-10T00:00:00"/>
    <m/>
    <n v="1"/>
    <x v="1"/>
  </r>
  <r>
    <n v="44810"/>
    <s v="CIRA"/>
    <s v="annual optimization is failing"/>
    <m/>
    <x v="0"/>
    <x v="0"/>
    <x v="0"/>
    <d v="2016-12-21T00:00:00"/>
    <d v="2016-12-23T00:00:00"/>
    <d v="2017-01-10T00:00:00"/>
    <m/>
    <n v="1"/>
    <x v="1"/>
  </r>
  <r>
    <n v="44793"/>
    <s v="CIRA"/>
    <s v="include null RMRFLAG records for CPM calculations"/>
    <m/>
    <x v="0"/>
    <x v="1"/>
    <x v="0"/>
    <d v="2016-12-20T00:00:00"/>
    <d v="2016-12-23T00:00:00"/>
    <d v="2017-01-10T00:00:00"/>
    <m/>
    <n v="1"/>
    <x v="1"/>
  </r>
  <r>
    <n v="43563"/>
    <s v="CIRA"/>
    <s v="RSI-1A: Search not working as expected on CPM Designation screen (CIDI 00184091)"/>
    <n v="184091"/>
    <x v="2"/>
    <x v="0"/>
    <x v="0"/>
    <d v="2016-09-27T00:00:00"/>
    <d v="2016-12-27T00:00:00"/>
    <d v="2017-01-10T00:00:00"/>
    <m/>
    <n v="1"/>
    <x v="1"/>
  </r>
  <r>
    <n v="39654"/>
    <s v="CIRA"/>
    <s v="RSI_Phase1a_Search Substitution Requests_Substitutions are showing up when there is no substitution in compliance month"/>
    <m/>
    <x v="2"/>
    <x v="0"/>
    <x v="0"/>
    <d v="2016-01-29T00:00:00"/>
    <d v="2016-12-22T00:00:00"/>
    <d v="2017-01-10T00:00:00"/>
    <m/>
    <n v="1"/>
    <x v="1"/>
  </r>
  <r>
    <n v="44913"/>
    <s v="CIRA"/>
    <s v="CIDI 00187978 - RAAIM Pre-calc is not handling DST time"/>
    <n v="187978"/>
    <x v="0"/>
    <x v="0"/>
    <x v="0"/>
    <d v="2016-12-30T00:00:00"/>
    <d v="2017-01-12T00:00:00"/>
    <d v="2017-01-13T00:00:00"/>
    <m/>
    <n v="1"/>
    <x v="1"/>
  </r>
  <r>
    <n v="44911"/>
    <s v="CIRA"/>
    <s v="CPM should be designated for only CISO resources with an active SC association"/>
    <m/>
    <x v="0"/>
    <x v="0"/>
    <x v="0"/>
    <d v="2016-12-30T00:00:00"/>
    <d v="2017-01-11T00:00:00"/>
    <d v="2017-01-13T00:00:00"/>
    <m/>
    <n v="1"/>
    <x v="1"/>
  </r>
  <r>
    <n v="44956"/>
    <s v="CIRA"/>
    <s v="Modify CPM email verbiage"/>
    <m/>
    <x v="3"/>
    <x v="0"/>
    <x v="0"/>
    <d v="2017-01-05T00:00:00"/>
    <d v="2017-01-12T00:00:00"/>
    <d v="2017-01-13T00:00:00"/>
    <m/>
    <n v="1"/>
    <x v="1"/>
  </r>
  <r>
    <n v="45167"/>
    <s v="CIRA"/>
    <s v="For FLEX RA category 3 resources RA not calculated correctly for days bordering weekends and holidays"/>
    <m/>
    <x v="0"/>
    <x v="1"/>
    <x v="0"/>
    <d v="2017-01-24T00:00:00"/>
    <d v="2017-01-27T00:00:00"/>
    <d v="2017-02-01T00:00:00"/>
    <m/>
    <n v="2"/>
    <x v="1"/>
  </r>
  <r>
    <n v="45036"/>
    <s v="CIRA"/>
    <s v="CPM emails are triggered for more resources than the one submitted"/>
    <m/>
    <x v="0"/>
    <x v="0"/>
    <x v="0"/>
    <d v="2017-01-12T00:00:00"/>
    <d v="2017-01-27T00:00:00"/>
    <d v="2017-02-01T00:00:00"/>
    <m/>
    <n v="2"/>
    <x v="1"/>
  </r>
  <r>
    <n v="45287"/>
    <s v="CIRA"/>
    <s v="Error in logs due to length of CSP_OFFER_SEGMENT.COMMENTS"/>
    <m/>
    <x v="0"/>
    <x v="1"/>
    <x v="0"/>
    <d v="2017-01-30T00:00:00"/>
    <d v="2017-01-31T00:00:00"/>
    <d v="2017-02-08T00:00:00"/>
    <m/>
    <n v="2"/>
    <x v="1"/>
  </r>
  <r>
    <n v="45399"/>
    <s v="CIRA"/>
    <s v="Peak &amp; TAC reports are displaying an incorrect 'Specified Replacement Increase' value on outage dates"/>
    <n v="188973"/>
    <x v="0"/>
    <x v="1"/>
    <x v="0"/>
    <d v="2017-02-03T00:00:00"/>
    <d v="2017-02-07T00:00:00"/>
    <d v="2017-02-13T00:00:00"/>
    <m/>
    <n v="2"/>
    <x v="1"/>
  </r>
  <r>
    <n v="45333"/>
    <s v="CIRA"/>
    <s v="Issue with reading the MOO flag from MF due to date/time offset"/>
    <m/>
    <x v="0"/>
    <x v="0"/>
    <x v="0"/>
    <d v="2017-01-31T00:00:00"/>
    <d v="2017-02-08T00:00:00"/>
    <d v="2017-02-13T00:00:00"/>
    <m/>
    <n v="2"/>
    <x v="1"/>
  </r>
  <r>
    <n v="45269"/>
    <s v="CIRA"/>
    <s v="CIDI 188202 - availability calculation is incorrect for TG in RAAM"/>
    <n v="188202"/>
    <x v="0"/>
    <x v="0"/>
    <x v="0"/>
    <d v="2017-01-27T00:00:00"/>
    <d v="2017-02-07T00:00:00"/>
    <d v="2017-02-13T00:00:00"/>
    <m/>
    <n v="2"/>
    <x v="1"/>
  </r>
  <r>
    <n v="46070"/>
    <s v="CIRA"/>
    <s v="RAAIM calculation failure due to DST Short day_x000a_Data fix will be applied first; code fix will follow later"/>
    <m/>
    <x v="2"/>
    <x v="0"/>
    <x v="1"/>
    <d v="2017-03-13T00:00:00"/>
    <m/>
    <d v="2017-03-22T00:00:00"/>
    <m/>
    <n v="3"/>
    <x v="1"/>
  </r>
  <r>
    <n v="46152"/>
    <s v="CIRA"/>
    <s v="CIRA INT - rename RTM resource adequacy capacity payload as part of ESB replacement"/>
    <m/>
    <x v="0"/>
    <x v="3"/>
    <x v="0"/>
    <d v="2017-03-19T00:00:00"/>
    <d v="2017-03-20T00:00:00"/>
    <d v="2017-03-27T00:00:00"/>
    <m/>
    <n v="3"/>
    <x v="1"/>
  </r>
  <r>
    <n v="46143"/>
    <s v="CIRA"/>
    <s v="CIRA - CIDI 00189853, 00189824 - RAAIM inconsistent with CAISO Tariff for Flex LF-MSS resources"/>
    <m/>
    <x v="0"/>
    <x v="0"/>
    <x v="0"/>
    <d v="2017-03-17T00:00:00"/>
    <d v="2017-04-04T00:00:00"/>
    <d v="2017-04-10T00:00:00"/>
    <m/>
    <n v="4"/>
    <x v="1"/>
  </r>
  <r>
    <n v="44326"/>
    <s v="CIRA"/>
    <s v="Resource area mapping is not updating when you upload and approve the NQC"/>
    <m/>
    <x v="2"/>
    <x v="0"/>
    <x v="0"/>
    <d v="2016-11-14T00:00:00"/>
    <d v="2017-04-04T00:00:00"/>
    <d v="2017-04-10T00:00:00"/>
    <m/>
    <n v="4"/>
    <x v="1"/>
  </r>
  <r>
    <n v="46776"/>
    <s v="CIRA"/>
    <s v="Replacement requirement MW should not exceed RA plan MW"/>
    <s v="191111, 191117, 191126, 191140, 191149, 191154, 191155, 191156, 191157"/>
    <x v="0"/>
    <x v="0"/>
    <x v="0"/>
    <d v="2017-04-24T00:00:00"/>
    <d v="2017-04-27T00:00:00"/>
    <d v="2017-04-28T00:00:00"/>
    <m/>
    <n v="4"/>
    <x v="1"/>
  </r>
  <r>
    <n v="46736"/>
    <s v="CIRA"/>
    <s v="CIRA must filter out revised set of ED instructions not eligible for CPM designations."/>
    <m/>
    <x v="0"/>
    <x v="0"/>
    <x v="0"/>
    <d v="2017-04-20T00:00:00"/>
    <d v="2017-04-27T00:00:00"/>
    <d v="2017-04-28T00:00:00"/>
    <m/>
    <n v="4"/>
    <x v="1"/>
  </r>
  <r>
    <n v="46945"/>
    <s v="CIRA"/>
    <s v="CPM Enhancement to compute the Daily Max RA MW as max of both Gen &amp; Flex"/>
    <m/>
    <x v="0"/>
    <x v="0"/>
    <x v="0"/>
    <d v="2017-05-09T00:00:00"/>
    <d v="2017-06-01T00:00:00"/>
    <d v="2017-06-06T00:00:00"/>
    <m/>
    <n v="6"/>
    <x v="1"/>
  </r>
  <r>
    <n v="47249"/>
    <s v="CIRA"/>
    <s v="OM Replacements screen doesn't display 2nd page after a sort"/>
    <m/>
    <x v="2"/>
    <x v="0"/>
    <x v="0"/>
    <d v="2017-06-06T00:00:00"/>
    <d v="2017-06-14T00:00:00"/>
    <d v="2017-06-19T00:00:00"/>
    <m/>
    <n v="6"/>
    <x v="1"/>
  </r>
  <r>
    <n v="47248"/>
    <s v="CIRA"/>
    <s v="Add 'pre-approved' to T45 approved &amp; pending OIA run and OM Replacements logic"/>
    <n v="192247"/>
    <x v="2"/>
    <x v="0"/>
    <x v="0"/>
    <d v="2017-06-06T00:00:00"/>
    <d v="2017-06-14T00:00:00"/>
    <d v="2017-06-19T00:00:00"/>
    <m/>
    <n v="6"/>
    <x v="1"/>
  </r>
  <r>
    <n v="47870"/>
    <s v="CIRA"/>
    <s v="ResourceAdequacyCapacity payload failures"/>
    <n v="192418"/>
    <x v="0"/>
    <x v="4"/>
    <x v="0"/>
    <d v="2017-06-24T00:00:00"/>
    <d v="2017-06-27T00:00:00"/>
    <d v="2017-06-27T00:00:00"/>
    <m/>
    <n v="6"/>
    <x v="1"/>
  </r>
  <r>
    <n v="47812"/>
    <s v="CIRA"/>
    <s v="OM RA report data changes post the trade date"/>
    <m/>
    <x v="0"/>
    <x v="0"/>
    <x v="0"/>
    <d v="2017-06-21T00:00:00"/>
    <d v="2017-06-30T00:00:00"/>
    <d v="2017-06-30T00:00:00"/>
    <m/>
    <n v="6"/>
    <x v="1"/>
  </r>
  <r>
    <n v="45699"/>
    <s v="CIRA"/>
    <s v="CIRA - Replacement MW higher than provided as S replacements in RA plan- occurred due to multiple resources with different RA plans used the same contract ID. Handled via training &amp; CPG not code fix"/>
    <m/>
    <x v="0"/>
    <x v="0"/>
    <x v="0"/>
    <d v="2017-02-21T00:00:00"/>
    <d v="2017-03-03T00:00:00"/>
    <m/>
    <m/>
    <n v="2"/>
    <x v="1"/>
  </r>
  <r>
    <n v="42858"/>
    <s v="CIRA"/>
    <s v="CIRA: Updating RA data in RR_RA table for SMUD Supporting Resources"/>
    <m/>
    <x v="1"/>
    <x v="5"/>
    <x v="0"/>
    <d v="2016-08-19T00:00:00"/>
    <d v="2016-08-24T00:00:00"/>
    <m/>
    <m/>
    <n v="8"/>
    <x v="0"/>
  </r>
  <r>
    <n v="41486"/>
    <s v="RAAM"/>
    <s v="RAAM not allowing users to submit Subs"/>
    <s v="182460, 182420, 182456"/>
    <x v="1"/>
    <x v="6"/>
    <x v="0"/>
    <d v="2016-06-23T00:00:00"/>
    <d v="2016-07-07T00:00:00"/>
    <m/>
    <m/>
    <n v="7"/>
    <x v="0"/>
  </r>
  <r>
    <n v="40856"/>
    <s v="RAAM"/>
    <s v="Error when trying to load valid MW for Substitutions"/>
    <n v="181256"/>
    <x v="1"/>
    <x v="6"/>
    <x v="0"/>
    <d v="2016-04-29T00:00:00"/>
    <d v="2016-05-13T00:00:00"/>
    <m/>
    <m/>
    <n v="5"/>
    <x v="0"/>
  </r>
  <r>
    <n v="48362"/>
    <s v="CIRA"/>
    <s v="CIRA - OM Data report should disregard RA if deficiency config is set to N for obligation"/>
    <m/>
    <x v="0"/>
    <x v="7"/>
    <x v="0"/>
    <d v="2017-07-12T00:00:00"/>
    <d v="2017-07-20T00:00:00"/>
    <m/>
    <m/>
    <n v="7"/>
    <x v="1"/>
  </r>
  <r>
    <n v="48122"/>
    <s v="RAAM"/>
    <s v="SCP Avail Data for resource for TDs in Septmeber2016 missing from the MF materialized view"/>
    <n v="188697"/>
    <x v="0"/>
    <x v="5"/>
    <x v="0"/>
    <d v="2017-07-03T00:00:00"/>
    <d v="2017-07-13T00:00:00"/>
    <m/>
    <m/>
    <n v="7"/>
    <x v="1"/>
  </r>
  <r>
    <n v="48047"/>
    <s v="CIRA"/>
    <s v="SCE1 is getting an unknown error when they try to update August CSP Offers"/>
    <n v="192592"/>
    <x v="0"/>
    <x v="6"/>
    <x v="0"/>
    <d v="2017-06-29T00:00:00"/>
    <d v="2017-06-30T00:00:00"/>
    <m/>
    <m/>
    <n v="6"/>
    <x v="1"/>
  </r>
  <r>
    <n v="47966"/>
    <s v="CIRA"/>
    <s v="CIRA - CPM Enhancement to handle PMIN"/>
    <m/>
    <x v="0"/>
    <x v="8"/>
    <x v="0"/>
    <d v="2017-06-27T00:00:00"/>
    <d v="2017-11-08T00:00:00"/>
    <d v="2017-11-13T00:00:00"/>
    <d v="2017-07-31T00:00:00"/>
    <n v="11"/>
    <x v="1"/>
  </r>
  <r>
    <n v="47615"/>
    <s v="CIRA"/>
    <s v="Replacement for Outage Details"/>
    <n v="192247"/>
    <x v="0"/>
    <x v="6"/>
    <x v="0"/>
    <d v="2017-06-07T00:00:00"/>
    <d v="2017-06-08T00:00:00"/>
    <m/>
    <m/>
    <n v="6"/>
    <x v="1"/>
  </r>
  <r>
    <n v="47056"/>
    <s v="CIRA"/>
    <s v="CIRA - additional reason codes to read to determine CPM eligibility"/>
    <m/>
    <x v="0"/>
    <x v="8"/>
    <x v="0"/>
    <d v="2017-05-18T00:00:00"/>
    <d v="2017-11-08T00:00:00"/>
    <d v="2017-11-13T00:00:00"/>
    <d v="2017-07-31T00:00:00"/>
    <n v="11"/>
    <x v="1"/>
  </r>
  <r>
    <n v="47041"/>
    <s v="CIRA"/>
    <s v="CIRA:RA Report Monthly download for ALL resources is throwing error."/>
    <m/>
    <x v="0"/>
    <x v="6"/>
    <x v="0"/>
    <d v="2017-05-17T00:00:00"/>
    <d v="2017-05-25T00:00:00"/>
    <m/>
    <m/>
    <n v="5"/>
    <x v="1"/>
  </r>
  <r>
    <n v="46934"/>
    <s v="CIRA"/>
    <s v="RA tracker reflects cancelled Flex substitution incorrectly &amp; substitution is not released"/>
    <s v="00191513, 00191525 "/>
    <x v="2"/>
    <x v="6"/>
    <x v="0"/>
    <d v="2017-05-08T00:00:00"/>
    <d v="2017-07-19T00:00:00"/>
    <d v="2017-07-24T00:00:00"/>
    <m/>
    <n v="7"/>
    <x v="1"/>
  </r>
  <r>
    <n v="46932"/>
    <s v="CIRA"/>
    <s v="CIRA - Outages from OMS not being picked up by CIRA for a few days in April"/>
    <m/>
    <x v="0"/>
    <x v="9"/>
    <x v="0"/>
    <d v="2017-05-08T00:00:00"/>
    <d v="2017-06-21T00:00:00"/>
    <m/>
    <m/>
    <n v="6"/>
    <x v="1"/>
  </r>
  <r>
    <n v="45799"/>
    <s v="CIRA"/>
    <s v="CIRA - Review Substitution screen displays the Sub request ID instead of the Sub ID"/>
    <m/>
    <x v="0"/>
    <x v="7"/>
    <x v="0"/>
    <d v="2017-02-28T00:00:00"/>
    <d v="2017-02-28T00:00:00"/>
    <m/>
    <m/>
    <n v="2"/>
    <x v="1"/>
  </r>
  <r>
    <n v="44934"/>
    <s v="CIRA"/>
    <s v="CIRA - not handling multiple records for penalty price and softoffer cap for the same year"/>
    <m/>
    <x v="0"/>
    <x v="5"/>
    <x v="0"/>
    <d v="2017-01-04T00:00:00"/>
    <d v="2017-01-06T00:00:00"/>
    <m/>
    <m/>
    <n v="1"/>
    <x v="1"/>
  </r>
  <r>
    <n v="44634"/>
    <s v="CIRA"/>
    <s v="System does not allow user to upload plans for Import resources that are associated with a future dated BG"/>
    <n v="187429"/>
    <x v="0"/>
    <x v="6"/>
    <x v="0"/>
    <d v="2016-12-08T00:00:00"/>
    <d v="2016-12-09T00:00:00"/>
    <m/>
    <m/>
    <n v="12"/>
    <x v="0"/>
  </r>
  <r>
    <n v="44414"/>
    <s v="CIRA"/>
    <s v="Discrepancies on CIRA data sent to Settlements, regarding a resource in the payload if it does not qualify for a RAAIM exemption"/>
    <n v="186775"/>
    <x v="0"/>
    <x v="6"/>
    <x v="0"/>
    <d v="2016-11-22T00:00:00"/>
    <d v="2016-12-02T00:00:00"/>
    <m/>
    <m/>
    <n v="12"/>
    <x v="0"/>
  </r>
  <r>
    <n v="44320"/>
    <s v="CIRA"/>
    <s v="CIRA - Intra-monthly CSP offers not getting adjusted due to ED or Substitution"/>
    <m/>
    <x v="0"/>
    <x v="6"/>
    <x v="0"/>
    <d v="2016-11-09T00:00:00"/>
    <d v="2016-12-15T00:00:00"/>
    <m/>
    <m/>
    <n v="12"/>
    <x v="0"/>
  </r>
  <r>
    <n v="44269"/>
    <s v="CIRA"/>
    <s v="CIRA - Enhance CIRA to handle processing a larger volume of EDs"/>
    <m/>
    <x v="0"/>
    <x v="10"/>
    <x v="2"/>
    <d v="2016-11-08T00:00:00"/>
    <m/>
    <m/>
    <m/>
    <m/>
    <x v="2"/>
  </r>
  <r>
    <n v="44102"/>
    <s v="CIRA"/>
    <s v="CIRA - no data found error in annual transmission planning report"/>
    <m/>
    <x v="0"/>
    <x v="7"/>
    <x v="0"/>
    <d v="2016-11-01T00:00:00"/>
    <d v="2016-11-02T00:00:00"/>
    <m/>
    <m/>
    <n v="11"/>
    <x v="0"/>
  </r>
  <r>
    <n v="44097"/>
    <s v="CIRA"/>
    <s v="RSI\CPM:App_cira_bid_read_ext role is unable to access Data Maintenance Search screen"/>
    <m/>
    <x v="0"/>
    <x v="6"/>
    <x v="0"/>
    <d v="2016-11-01T00:00:00"/>
    <d v="2016-11-10T00:00:00"/>
    <m/>
    <m/>
    <n v="11"/>
    <x v="0"/>
  </r>
  <r>
    <n v="43972"/>
    <s v="OASIS"/>
    <s v="RA and Minimum Load data report - _x000a_There was a fix that was deployed on 3/31/17 did not seem to have solved the issue reported in the CIDI."/>
    <n v="185424"/>
    <x v="0"/>
    <x v="1"/>
    <x v="3"/>
    <d v="2016-10-24T00:00:00"/>
    <m/>
    <m/>
    <d v="2017-08-31T00:00:00"/>
    <m/>
    <x v="2"/>
  </r>
  <r>
    <n v="43912"/>
    <s v="CIRA"/>
    <s v="CIRA-RSI-1A- Real time substitution for Flex RA"/>
    <m/>
    <x v="2"/>
    <x v="7"/>
    <x v="4"/>
    <d v="2016-10-19T00:00:00"/>
    <m/>
    <m/>
    <m/>
    <m/>
    <x v="2"/>
  </r>
  <r>
    <n v="43827"/>
    <s v="CIRA"/>
    <s v="RSI-1A - CIRA - UAT - Outage exemption request functionality is missing the 5 business day validation rule which is available in RAAM"/>
    <m/>
    <x v="0"/>
    <x v="7"/>
    <x v="5"/>
    <d v="2016-10-13T00:00:00"/>
    <m/>
    <m/>
    <d v="2018-02-13T00:00:00"/>
    <m/>
    <x v="2"/>
  </r>
  <r>
    <n v="43773"/>
    <s v="CIRA"/>
    <s v="ResourceAdequacyCapacity payload has a 7 hour offset"/>
    <n v="185410"/>
    <x v="0"/>
    <x v="6"/>
    <x v="0"/>
    <d v="2016-10-10T00:00:00"/>
    <d v="2016-10-11T00:00:00"/>
    <m/>
    <m/>
    <n v="10"/>
    <x v="0"/>
  </r>
  <r>
    <n v="43675"/>
    <s v="CIRA"/>
    <s v="CIRA - Resource Adequacy Showing line is incorrectly being calculated"/>
    <m/>
    <x v="0"/>
    <x v="5"/>
    <x v="0"/>
    <d v="2016-10-03T00:00:00"/>
    <d v="2016-10-04T00:00:00"/>
    <m/>
    <m/>
    <n v="10"/>
    <x v="0"/>
  </r>
  <r>
    <n v="43444"/>
    <s v="CIRA"/>
    <s v="CIRA PROD: Record count is increased when user sorts by a resource on OM Replacements screen."/>
    <m/>
    <x v="0"/>
    <x v="6"/>
    <x v="0"/>
    <d v="2016-09-16T00:00:00"/>
    <d v="2016-09-21T00:00:00"/>
    <m/>
    <m/>
    <n v="9"/>
    <x v="0"/>
  </r>
  <r>
    <n v="42655"/>
    <s v="CIRA"/>
    <s v="CIRA - RAAM tool hanging when new SCP calculation was run"/>
    <m/>
    <x v="0"/>
    <x v="6"/>
    <x v="0"/>
    <d v="2016-08-11T00:00:00"/>
    <d v="2016-08-11T00:00:00"/>
    <m/>
    <m/>
    <n v="8"/>
    <x v="0"/>
  </r>
  <r>
    <n v="41698"/>
    <s v="RAAM"/>
    <s v="RAAM not showing the updated NQC values that are approved in CIRA"/>
    <n v="182626"/>
    <x v="0"/>
    <x v="6"/>
    <x v="0"/>
    <d v="2016-07-07T00:00:00"/>
    <d v="2016-07-11T00:00:00"/>
    <m/>
    <m/>
    <n v="7"/>
    <x v="0"/>
  </r>
  <r>
    <n v="41697"/>
    <s v="CIRA"/>
    <s v="update the correct mw volumes for NOB_BG Import for the September showing"/>
    <n v="182745"/>
    <x v="0"/>
    <x v="5"/>
    <x v="0"/>
    <d v="2016-07-07T00:00:00"/>
    <d v="2016-08-01T00:00:00"/>
    <m/>
    <m/>
    <n v="8"/>
    <x v="0"/>
  </r>
  <r>
    <n v="41694"/>
    <s v="CIRA"/>
    <s v="CIRA - some resources not in 'Saved NQC request' Excel export"/>
    <m/>
    <x v="0"/>
    <x v="6"/>
    <x v="0"/>
    <d v="2016-07-07T00:00:00"/>
    <d v="2016-07-20T00:00:00"/>
    <m/>
    <m/>
    <n v="7"/>
    <x v="0"/>
  </r>
  <r>
    <n v="41339"/>
    <s v="CIRA"/>
    <s v="CIRA - TAC Results are showing incorrect data"/>
    <m/>
    <x v="0"/>
    <x v="6"/>
    <x v="0"/>
    <d v="2016-06-09T00:00:00"/>
    <d v="2016-07-07T00:00:00"/>
    <m/>
    <m/>
    <n v="7"/>
    <x v="0"/>
  </r>
  <r>
    <n v="41333"/>
    <s v="RAAM"/>
    <s v="Resource ID Drop-Down list does not populate the resources for newly created SCs."/>
    <n v="181822"/>
    <x v="0"/>
    <x v="6"/>
    <x v="0"/>
    <d v="2016-06-09T00:00:00"/>
    <d v="2016-06-10T00:00:00"/>
    <m/>
    <m/>
    <n v="6"/>
    <x v="0"/>
  </r>
  <r>
    <n v="41229"/>
    <s v="CIRA"/>
    <s v="Prod Issue: bulk update all records in the SCP_GF_RES table to include the timestamp 23:59:59 for EFF_END_DTS"/>
    <m/>
    <x v="0"/>
    <x v="6"/>
    <x v="0"/>
    <d v="2016-06-02T00:00:00"/>
    <d v="2016-06-07T00:00:00"/>
    <m/>
    <m/>
    <n v="6"/>
    <x v="0"/>
  </r>
  <r>
    <n v="41102"/>
    <s v="CIRA"/>
    <s v="Error in the NQC Submission - CIRA shows the resource is not valid"/>
    <n v="181717"/>
    <x v="0"/>
    <x v="6"/>
    <x v="0"/>
    <d v="2016-05-20T00:00:00"/>
    <d v="2016-05-25T00:00:00"/>
    <m/>
    <m/>
    <n v="5"/>
    <x v="0"/>
  </r>
  <r>
    <n v="41082"/>
    <s v="CIRA"/>
    <s v="CIRA: Annual Obligation report  shows incorrect data"/>
    <m/>
    <x v="0"/>
    <x v="6"/>
    <x v="0"/>
    <d v="2016-05-18T00:00:00"/>
    <d v="2016-07-11T00:00:00"/>
    <m/>
    <m/>
    <n v="7"/>
    <x v="0"/>
  </r>
  <r>
    <n v="41075"/>
    <s v="CIRA"/>
    <s v="CIRA - Monthly Obligation report and Peak Results report are incorrect"/>
    <m/>
    <x v="0"/>
    <x v="6"/>
    <x v="0"/>
    <d v="2016-05-18T00:00:00"/>
    <d v="2016-05-24T00:00:00"/>
    <m/>
    <m/>
    <n v="5"/>
    <x v="0"/>
  </r>
  <r>
    <n v="40999"/>
    <s v="CIRA"/>
    <s v="CIRA needs to round down fractional MW values on Interties to the integer level"/>
    <n v="179200"/>
    <x v="0"/>
    <x v="7"/>
    <x v="0"/>
    <d v="2016-05-11T00:00:00"/>
    <d v="2016-05-18T00:00:00"/>
    <m/>
    <m/>
    <n v="5"/>
    <x v="0"/>
  </r>
  <r>
    <n v="40998"/>
    <s v="CIRA"/>
    <s v="Need data fix for July Supply plan as the system is enforcing the SCID Import allocation check incorrectly"/>
    <n v="181472"/>
    <x v="0"/>
    <x v="6"/>
    <x v="0"/>
    <d v="2016-05-11T00:00:00"/>
    <d v="2016-05-11T00:00:00"/>
    <m/>
    <m/>
    <n v="5"/>
    <x v="0"/>
  </r>
  <r>
    <n v="40995"/>
    <s v="CIRA"/>
    <s v="CIRA: MF to CIRA refresh failure due to LSE SCIDs length more than defined constraint"/>
    <m/>
    <x v="0"/>
    <x v="6"/>
    <x v="0"/>
    <d v="2016-05-11T00:00:00"/>
    <d v="2016-05-17T00:00:00"/>
    <m/>
    <m/>
    <n v="5"/>
    <x v="0"/>
  </r>
  <r>
    <n v="40994"/>
    <s v="CIRA"/>
    <s v="Outage Availability Report - Unavailable"/>
    <n v="177387"/>
    <x v="0"/>
    <x v="6"/>
    <x v="0"/>
    <d v="2016-05-03T00:00:00"/>
    <d v="2016-05-19T00:00:00"/>
    <m/>
    <m/>
    <n v="5"/>
    <x v="0"/>
  </r>
  <r>
    <n v="40854"/>
    <s v="CIRA"/>
    <s v="RAAM Prod error - Availability calculation fails when there are multiple substitutions in a request and calculation invoked specific to the substituted resources."/>
    <m/>
    <x v="0"/>
    <x v="6"/>
    <x v="0"/>
    <d v="2016-04-29T00:00:00"/>
    <d v="2016-05-17T00:00:00"/>
    <m/>
    <m/>
    <n v="5"/>
    <x v="0"/>
  </r>
  <r>
    <n v="40851"/>
    <s v="CIRA"/>
    <s v="Peak results screen error in Prod"/>
    <n v="181047"/>
    <x v="0"/>
    <x v="6"/>
    <x v="0"/>
    <d v="2016-04-29T00:00:00"/>
    <d v="2016-05-11T00:00:00"/>
    <m/>
    <m/>
    <n v="5"/>
    <x v="0"/>
  </r>
  <r>
    <n v="40788"/>
    <s v="CIRA"/>
    <s v="TAC Results Report errors out in Prod"/>
    <n v="181052"/>
    <x v="0"/>
    <x v="6"/>
    <x v="0"/>
    <d v="2016-04-25T00:00:00"/>
    <d v="2016-06-10T00:00:00"/>
    <m/>
    <m/>
    <n v="6"/>
    <x v="0"/>
  </r>
  <r>
    <n v="40213"/>
    <s v="CIRA"/>
    <s v="CIRA-RSI-Phase 1A: Not Published RAAIM Pre-Calcs are visible to External SCs (No data disclosure)"/>
    <m/>
    <x v="2"/>
    <x v="6"/>
    <x v="0"/>
    <d v="2016-03-04T00:00:00"/>
    <d v="2017-07-05T00:00:00"/>
    <m/>
    <m/>
    <n v="7"/>
    <x v="1"/>
  </r>
  <r>
    <n v="40203"/>
    <s v="CIRA"/>
    <s v="CIRA_RSI Phase 1A Menu bar is incorrectly rendered on user access exception"/>
    <m/>
    <x v="0"/>
    <x v="6"/>
    <x v="0"/>
    <d v="2016-03-04T00:00:00"/>
    <d v="2016-04-20T00:00:00"/>
    <m/>
    <m/>
    <n v="4"/>
    <x v="0"/>
  </r>
  <r>
    <n v="40183"/>
    <s v="CIRA"/>
    <s v="CIRA-RSI-Phase 1A: Unauthorized user is able view &amp; Download Outage Impact Report for both outage view T45 and OTD"/>
    <m/>
    <x v="0"/>
    <x v="6"/>
    <x v="0"/>
    <d v="2016-03-03T00:00:00"/>
    <d v="2016-04-20T00:00:00"/>
    <m/>
    <m/>
    <n v="4"/>
    <x v="0"/>
  </r>
  <r>
    <n v="40045"/>
    <s v="CIRA"/>
    <s v="SCP Availability Calc Publish is erroring out for Trade Date 02-22-2016"/>
    <m/>
    <x v="0"/>
    <x v="6"/>
    <x v="0"/>
    <d v="2016-02-23T00:00:00"/>
    <d v="2016-02-25T00:00:00"/>
    <m/>
    <m/>
    <n v="2"/>
    <x v="0"/>
  </r>
  <r>
    <n v="40014"/>
    <s v="CIRA"/>
    <s v="RAAM: Missing SCP_AVAIL payload for TD 2/21/16"/>
    <m/>
    <x v="0"/>
    <x v="6"/>
    <x v="0"/>
    <d v="2016-02-22T00:00:00"/>
    <d v="2016-02-25T00:00:00"/>
    <m/>
    <m/>
    <n v="2"/>
    <x v="0"/>
  </r>
  <r>
    <n v="39918"/>
    <s v="CIRA"/>
    <s v="CIRA Should round down the RA numbers to the lower integers for down-stream systems if  the original RA capacity is a fractional number"/>
    <m/>
    <x v="0"/>
    <x v="8"/>
    <x v="0"/>
    <d v="2016-02-16T00:00:00"/>
    <d v="2016-04-04T00:00:00"/>
    <m/>
    <m/>
    <n v="4"/>
    <x v="0"/>
  </r>
  <r>
    <n v="39258"/>
    <s v="CIRA"/>
    <s v="SC Transfer Job does not transfer the Flex RA to the New Supplier when resource ownership is changed"/>
    <m/>
    <x v="0"/>
    <x v="6"/>
    <x v="0"/>
    <d v="2016-01-06T00:00:00"/>
    <d v="2016-01-10T00:00:00"/>
    <m/>
    <m/>
    <n v="1"/>
    <x v="0"/>
  </r>
  <r>
    <n v="39242"/>
    <s v="CIRA"/>
    <s v="SC Transfer Job not transferring all resources to the new SC"/>
    <m/>
    <x v="0"/>
    <x v="6"/>
    <x v="0"/>
    <d v="2016-01-06T00:00:00"/>
    <d v="2016-01-10T00:00:00"/>
    <m/>
    <m/>
    <n v="1"/>
    <x v="0"/>
  </r>
  <r>
    <n v="48679"/>
    <s v="CIRA"/>
    <s v="Reduction in LSEs obligation did not reflect in the adjusted_obligation table"/>
    <n v="193144"/>
    <x v="2"/>
    <x v="6"/>
    <x v="4"/>
    <d v="2017-07-21T00:00:00"/>
    <m/>
    <m/>
    <m/>
    <m/>
    <x v="2"/>
  </r>
  <r>
    <n v="48658"/>
    <s v="CIRA"/>
    <s v="CIRA- OM Replacements report - OTD snapshot did not pick outage in T45 snapshot"/>
    <m/>
    <x v="2"/>
    <x v="7"/>
    <x v="2"/>
    <d v="2017-07-20T00:00:00"/>
    <d v="2017-12-12T00:00:00"/>
    <m/>
    <m/>
    <m/>
    <x v="2"/>
  </r>
  <r>
    <n v="48441"/>
    <s v="CIRA"/>
    <s v="CIRA - NQC was uploaded with value as 0"/>
    <m/>
    <x v="2"/>
    <x v="6"/>
    <x v="4"/>
    <d v="2017-07-13T00:00:00"/>
    <m/>
    <m/>
    <m/>
    <m/>
    <x v="2"/>
  </r>
  <r>
    <n v="47806"/>
    <s v="CIRA"/>
    <s v="CIRA - TAC filter on Obligation report not working"/>
    <m/>
    <x v="2"/>
    <x v="6"/>
    <x v="4"/>
    <d v="2017-06-21T00:00:00"/>
    <m/>
    <m/>
    <m/>
    <m/>
    <x v="2"/>
  </r>
  <r>
    <n v="47798"/>
    <s v="CIRA"/>
    <s v="CIRA - Display label for environment the user is logged into"/>
    <m/>
    <x v="2"/>
    <x v="8"/>
    <x v="4"/>
    <d v="2017-06-21T00:00:00"/>
    <d v="2017-11-08T00:00:00"/>
    <d v="2017-11-13T00:00:00"/>
    <m/>
    <m/>
    <x v="2"/>
  </r>
  <r>
    <n v="47151"/>
    <s v="CIRA"/>
    <s v="Sub_request_id on CIRA UI but Substitution_ID sent to OMS"/>
    <m/>
    <x v="2"/>
    <x v="6"/>
    <x v="4"/>
    <d v="2017-05-28T00:00:00"/>
    <m/>
    <m/>
    <m/>
    <m/>
    <x v="2"/>
  </r>
  <r>
    <n v="45805"/>
    <s v="CIRA"/>
    <s v="CIRA - Intra-monthly final offer automated run does not create an extension when there is no CSP offer from the SC. (manual work-around exists)"/>
    <m/>
    <x v="2"/>
    <x v="0"/>
    <x v="3"/>
    <d v="2017-02-28T00:00:00"/>
    <m/>
    <m/>
    <d v="2018-06-01T00:00:00"/>
    <m/>
    <x v="2"/>
  </r>
  <r>
    <n v="45695"/>
    <s v="CIRA"/>
    <s v="CIRA - Rebroadcast RA for a specified resource for specified period"/>
    <m/>
    <x v="2"/>
    <x v="7"/>
    <x v="4"/>
    <d v="2017-02-21T00:00:00"/>
    <m/>
    <m/>
    <m/>
    <m/>
    <x v="2"/>
  </r>
  <r>
    <n v="45614"/>
    <s v="CIRA"/>
    <s v="CIRA - Not displaying 'in service' resources on the outage exemption screen for retro-active exemptions"/>
    <m/>
    <x v="2"/>
    <x v="6"/>
    <x v="4"/>
    <d v="2017-02-15T00:00:00"/>
    <m/>
    <m/>
    <m/>
    <m/>
    <x v="2"/>
  </r>
  <r>
    <n v="45279"/>
    <s v="CIRA"/>
    <s v="CIRA - CPM change email is not being triggered for all elements of the CPM record"/>
    <m/>
    <x v="2"/>
    <x v="6"/>
    <x v="0"/>
    <d v="2017-01-27T00:00:00"/>
    <d v="2017-02-03T00:00:00"/>
    <m/>
    <m/>
    <n v="2"/>
    <x v="1"/>
  </r>
  <r>
    <n v="45241"/>
    <s v="CIRA"/>
    <s v="RAAM -NOW conversion issue for SLIC data"/>
    <s v="ID22406"/>
    <x v="2"/>
    <x v="6"/>
    <x v="4"/>
    <d v="2017-01-26T00:00:00"/>
    <m/>
    <m/>
    <m/>
    <m/>
    <x v="2"/>
  </r>
  <r>
    <n v="44935"/>
    <s v="CIRA"/>
    <s v="CIRA - Per Updates on One CPM Records system trigger the CPMDesignation and RA Payload for all CPM Resources."/>
    <m/>
    <x v="2"/>
    <x v="6"/>
    <x v="0"/>
    <d v="2017-01-04T00:00:00"/>
    <d v="2017-02-03T00:00:00"/>
    <m/>
    <m/>
    <n v="2"/>
    <x v="1"/>
  </r>
  <r>
    <n v="44895"/>
    <s v="CIRA"/>
    <s v="CIRA - SC transfer should have only 1 set of records for a unique effective date range"/>
    <m/>
    <x v="2"/>
    <x v="6"/>
    <x v="4"/>
    <d v="2016-12-29T00:00:00"/>
    <m/>
    <m/>
    <m/>
    <m/>
    <x v="2"/>
  </r>
  <r>
    <n v="44869"/>
    <s v="CIRA"/>
    <s v="CIRA - SC transfer details under Admin menu is non functional"/>
    <m/>
    <x v="2"/>
    <x v="6"/>
    <x v="0"/>
    <d v="2016-12-28T00:00:00"/>
    <d v="2017-06-30T00:00:00"/>
    <m/>
    <m/>
    <n v="6"/>
    <x v="1"/>
  </r>
  <r>
    <s v="44841, 51837"/>
    <s v="CIRA"/>
    <s v="CIDI 00187927, CIRA's 2017 Annual CV LSE Obligation Details mismatch with Obligations rpt"/>
    <n v="187927"/>
    <x v="2"/>
    <x v="0"/>
    <x v="0"/>
    <d v="2016-12-23T00:00:00"/>
    <d v="2017-11-20T00:00:00"/>
    <d v="2017-11-08T00:00:00"/>
    <d v="2017-10-01T00:00:00"/>
    <n v="11"/>
    <x v="1"/>
  </r>
  <r>
    <n v="44546"/>
    <s v="CIRA"/>
    <s v="RAAM - SCP reruns in RAAM don't show as a recent run in the view"/>
    <m/>
    <x v="2"/>
    <x v="5"/>
    <x v="0"/>
    <d v="2016-12-02T00:00:00"/>
    <d v="2016-12-02T00:00:00"/>
    <m/>
    <m/>
    <n v="12"/>
    <x v="0"/>
  </r>
  <r>
    <n v="44233"/>
    <s v="CIRA"/>
    <s v="CIRA - Data Fixes for Bilateral trade due to date and SC ID length issues"/>
    <m/>
    <x v="2"/>
    <x v="5"/>
    <x v="0"/>
    <d v="2016-11-07T00:00:00"/>
    <d v="2016-11-21T00:00:00"/>
    <m/>
    <m/>
    <n v="11"/>
    <x v="0"/>
  </r>
  <r>
    <n v="44214"/>
    <s v="CIRA"/>
    <s v="CIRA - Annual CPUC Sub Poena Report not working"/>
    <m/>
    <x v="2"/>
    <x v="6"/>
    <x v="0"/>
    <d v="2016-11-07T00:00:00"/>
    <d v="2016-12-09T00:00:00"/>
    <m/>
    <m/>
    <n v="12"/>
    <x v="0"/>
  </r>
  <r>
    <n v="44212"/>
    <s v="CIRA"/>
    <s v="CIRA: Flex Cap Requirement Yearly plan upload is failing."/>
    <m/>
    <x v="2"/>
    <x v="6"/>
    <x v="0"/>
    <d v="2016-11-03T00:00:00"/>
    <d v="2016-12-09T00:00:00"/>
    <m/>
    <m/>
    <n v="12"/>
    <x v="0"/>
  </r>
  <r>
    <n v="44070"/>
    <s v="CIRA"/>
    <s v="CIRA- user unable to substitute resource on the last day of November"/>
    <m/>
    <x v="2"/>
    <x v="6"/>
    <x v="4"/>
    <d v="2016-10-31T00:00:00"/>
    <m/>
    <m/>
    <m/>
    <m/>
    <x v="2"/>
  </r>
  <r>
    <n v="43994"/>
    <s v="CIRA"/>
    <s v="CIRA - Replacement not allowed in system due to incorrectly calculated RA and validation of RA+Replacement &lt;= PMAX/NQC fails"/>
    <m/>
    <x v="2"/>
    <x v="6"/>
    <x v="2"/>
    <d v="2016-10-25T00:00:00"/>
    <m/>
    <m/>
    <m/>
    <m/>
    <x v="2"/>
  </r>
  <r>
    <n v="43889"/>
    <s v="CIRA"/>
    <s v="(STAGE)-&gt;Substituation SEARCH button taking longer to display data"/>
    <m/>
    <x v="2"/>
    <x v="6"/>
    <x v="5"/>
    <d v="2016-10-18T00:00:00"/>
    <m/>
    <m/>
    <d v="2018-02-13T00:00:00"/>
    <m/>
    <x v="2"/>
  </r>
  <r>
    <n v="43788"/>
    <s v="CIRA"/>
    <s v="Import Allocation Bilateral Trade not taking into account the start and end dates on the screen"/>
    <n v="185544"/>
    <x v="2"/>
    <x v="6"/>
    <x v="0"/>
    <d v="2016-10-10T00:00:00"/>
    <d v="2016-11-10T00:00:00"/>
    <m/>
    <m/>
    <n v="11"/>
    <x v="0"/>
  </r>
  <r>
    <n v="43685"/>
    <s v="CIRA"/>
    <s v="CIRA-RSI-1A - Annual CPM miscellaneous issues"/>
    <m/>
    <x v="2"/>
    <x v="6"/>
    <x v="4"/>
    <d v="2016-10-03T00:00:00"/>
    <m/>
    <m/>
    <m/>
    <m/>
    <x v="2"/>
  </r>
  <r>
    <n v="43491"/>
    <s v="CIRA"/>
    <s v="CIRA-RSI-Phase 1A: New SC and/or ISO user is not able to submit the bid on behalf of new SC when resource ownership changes mid of the month."/>
    <m/>
    <x v="2"/>
    <x v="6"/>
    <x v="2"/>
    <d v="2016-09-22T00:00:00"/>
    <m/>
    <m/>
    <m/>
    <m/>
    <x v="2"/>
  </r>
  <r>
    <n v="42910"/>
    <s v="CIRA"/>
    <s v="CIRA: HTTP Status 404 error is displayed when user tries the URL manipulation when expected text is User Access Denied."/>
    <m/>
    <x v="2"/>
    <x v="6"/>
    <x v="0"/>
    <d v="2016-08-22T00:00:00"/>
    <d v="2016-08-29T00:00:00"/>
    <m/>
    <m/>
    <n v="8"/>
    <x v="0"/>
  </r>
  <r>
    <n v="42807"/>
    <s v="CIRA"/>
    <s v="CIRA is keeping the comments from Old CV instead of updating per new CV"/>
    <m/>
    <x v="2"/>
    <x v="6"/>
    <x v="0"/>
    <d v="2016-08-18T00:00:00"/>
    <d v="2016-08-18T00:00:00"/>
    <m/>
    <m/>
    <n v="8"/>
    <x v="0"/>
  </r>
  <r>
    <n v="41141"/>
    <s v="CIRA"/>
    <s v="CIRA-Yearly CV shows no records"/>
    <m/>
    <x v="2"/>
    <x v="6"/>
    <x v="0"/>
    <d v="2016-05-24T00:00:00"/>
    <d v="2016-06-14T00:00:00"/>
    <m/>
    <m/>
    <n v="6"/>
    <x v="0"/>
  </r>
  <r>
    <n v="41140"/>
    <s v="CIRA"/>
    <s v="CIRA-Total RA calculation during RA Plan reupload is incorrect"/>
    <m/>
    <x v="2"/>
    <x v="6"/>
    <x v="0"/>
    <d v="2016-05-24T00:00:00"/>
    <d v="2016-06-16T00:00:00"/>
    <m/>
    <m/>
    <n v="6"/>
    <x v="0"/>
  </r>
  <r>
    <n v="41091"/>
    <s v="CIRA"/>
    <s v="CIRA: Outage Availability report performance does not meet specified requirements"/>
    <m/>
    <x v="2"/>
    <x v="7"/>
    <x v="2"/>
    <d v="2016-05-19T00:00:00"/>
    <m/>
    <m/>
    <m/>
    <m/>
    <x v="2"/>
  </r>
  <r>
    <n v="41073"/>
    <s v="CIRA"/>
    <s v="CIRA TAC Results report performance does not meet specified requirements"/>
    <m/>
    <x v="2"/>
    <x v="11"/>
    <x v="2"/>
    <d v="2016-05-18T00:00:00"/>
    <d v="2016-05-26T00:00:00"/>
    <m/>
    <m/>
    <m/>
    <x v="2"/>
  </r>
  <r>
    <n v="40270"/>
    <s v="CIRA"/>
    <s v="CIRA-RSI-Phase 1A; Performance Requirement Details Missing from SRS"/>
    <m/>
    <x v="2"/>
    <x v="6"/>
    <x v="0"/>
    <d v="2016-03-10T00:00:00"/>
    <d v="2017-07-20T00:00:00"/>
    <m/>
    <m/>
    <n v="7"/>
    <x v="1"/>
  </r>
  <r>
    <n v="43904"/>
    <s v="CIRA"/>
    <s v="CIRA-RSI-1A - The 'capacity Designation' field on the 'Other' tab in RA plan template is inconsistent with the error message"/>
    <m/>
    <x v="4"/>
    <x v="5"/>
    <x v="2"/>
    <d v="2016-10-19T00:00:00"/>
    <m/>
    <m/>
    <m/>
    <m/>
    <x v="2"/>
  </r>
  <r>
    <n v="43824"/>
    <s v="CIRA"/>
    <s v="RSI-1A - CIRA - UAT - Two substitution requests submitted 2 seconds apart on the same unit because of which RA exceeds NQC"/>
    <m/>
    <x v="4"/>
    <x v="6"/>
    <x v="4"/>
    <d v="2016-10-13T00:00:00"/>
    <m/>
    <m/>
    <m/>
    <m/>
    <x v="2"/>
  </r>
  <r>
    <n v="43467"/>
    <s v="CIRA"/>
    <s v="CIRA- OM Replacements screen shows additional pages after sort is applied on resource ID column"/>
    <m/>
    <x v="4"/>
    <x v="6"/>
    <x v="0"/>
    <d v="2016-09-21T00:00:00"/>
    <d v="2016-12-06T00:00:00"/>
    <m/>
    <m/>
    <n v="12"/>
    <x v="0"/>
  </r>
  <r>
    <n v="39974"/>
    <s v="CIRA"/>
    <s v="CIRA_RSI Phase 1A_BSC ids are populating in SC in Substitute Resource Selection section."/>
    <m/>
    <x v="4"/>
    <x v="6"/>
    <x v="4"/>
    <d v="2016-02-18T00:00:00"/>
    <m/>
    <m/>
    <m/>
    <m/>
    <x v="2"/>
  </r>
  <r>
    <n v="47254"/>
    <s v="CIRA"/>
    <s v="CIRA - remove the app_cira_om role"/>
    <m/>
    <x v="3"/>
    <x v="8"/>
    <x v="0"/>
    <d v="2017-06-06T00:00:00"/>
    <d v="2017-11-21T00:00:00"/>
    <m/>
    <m/>
    <n v="11"/>
    <x v="1"/>
  </r>
  <r>
    <n v="46026"/>
    <s v="CIRA"/>
    <s v="ReceiveResourceAdequacyCapacityData_SIBRv1_AP failure due to missing HE19 data"/>
    <m/>
    <x v="2"/>
    <x v="6"/>
    <x v="4"/>
    <d v="2017-03-10T00:00:00"/>
    <m/>
    <m/>
    <d v="2018-03-01T00:00:00"/>
    <m/>
    <x v="2"/>
  </r>
  <r>
    <n v="44850"/>
    <s v="CIRA"/>
    <s v="Request to provide Export Functionality in Review Substituions Screen"/>
    <n v="187965"/>
    <x v="3"/>
    <x v="8"/>
    <x v="4"/>
    <d v="2016-12-27T00:00:00"/>
    <m/>
    <m/>
    <m/>
    <m/>
    <x v="2"/>
  </r>
  <r>
    <n v="44675"/>
    <s v="CIRA"/>
    <s v="CIRA - Calculate CPM at the end of the parent ED interval"/>
    <m/>
    <x v="3"/>
    <x v="7"/>
    <x v="0"/>
    <d v="2016-12-13T00:00:00"/>
    <d v="2017-02-03T00:00:00"/>
    <m/>
    <m/>
    <n v="2"/>
    <x v="1"/>
  </r>
  <r>
    <n v="44482"/>
    <s v="CIRA"/>
    <s v="B2B webservices descoped from RSI 1B and CPGs"/>
    <m/>
    <x v="3"/>
    <x v="6"/>
    <x v="2"/>
    <d v="2016-11-29T00:00:00"/>
    <m/>
    <m/>
    <m/>
    <m/>
    <x v="2"/>
  </r>
  <r>
    <n v="44064"/>
    <s v="CIRA"/>
    <s v="requesting CPM Mw on CPM Email"/>
    <n v="186412"/>
    <x v="3"/>
    <x v="10"/>
    <x v="0"/>
    <d v="2016-10-27T00:00:00"/>
    <d v="2017-06-19T00:00:00"/>
    <m/>
    <m/>
    <n v="6"/>
    <x v="1"/>
  </r>
  <r>
    <n v="43448"/>
    <s v="CIRA"/>
    <s v="RSI-1A - CIRA screen enhancements from CIDI for CPM Designation UI"/>
    <s v="00181230, 00181232, 00181223"/>
    <x v="3"/>
    <x v="8"/>
    <x v="2"/>
    <d v="2016-09-21T00:00:00"/>
    <m/>
    <m/>
    <m/>
    <m/>
    <x v="2"/>
  </r>
  <r>
    <n v="43201"/>
    <s v="CIRA"/>
    <s v="SDGE requests the addition of CPM Capacity MWs for Generic/Flexible capacity on the API and RA Tracker"/>
    <n v="184495"/>
    <x v="3"/>
    <x v="8"/>
    <x v="2"/>
    <d v="2016-09-06T00:00:00"/>
    <m/>
    <m/>
    <m/>
    <m/>
    <x v="2"/>
  </r>
  <r>
    <n v="42899"/>
    <s v="CIRA"/>
    <s v="CIRA- RT Substitution for Flex RA"/>
    <m/>
    <x v="3"/>
    <x v="7"/>
    <x v="2"/>
    <d v="2016-08-23T00:00:00"/>
    <m/>
    <m/>
    <m/>
    <m/>
    <x v="2"/>
  </r>
  <r>
    <n v="42735"/>
    <s v="CIRA"/>
    <s v="CIRA- Review and make consistent jobs accross environments based on dependencies and business requirements"/>
    <m/>
    <x v="3"/>
    <x v="12"/>
    <x v="4"/>
    <d v="2016-08-15T00:00:00"/>
    <m/>
    <m/>
    <m/>
    <m/>
    <x v="2"/>
  </r>
  <r>
    <n v="41008"/>
    <s v="CIRA"/>
    <s v="CIRA-RSI-Phase 1A: MKT SIM -CSP Offer Screen - Enhancement"/>
    <n v="181434"/>
    <x v="3"/>
    <x v="8"/>
    <x v="2"/>
    <d v="2016-05-11T00:00:00"/>
    <m/>
    <m/>
    <m/>
    <m/>
    <x v="2"/>
  </r>
  <r>
    <n v="41007"/>
    <s v="CIRA"/>
    <s v="CIRA-RSI-Phase 1A: MKT SIM -Load CSP Offers Enhancement"/>
    <n v="181431"/>
    <x v="3"/>
    <x v="8"/>
    <x v="2"/>
    <d v="2016-05-11T00:00:00"/>
    <m/>
    <m/>
    <m/>
    <m/>
    <x v="2"/>
  </r>
  <r>
    <n v="40848"/>
    <s v="CIRA"/>
    <s v="CIRA-RSI-Phase 1A: Show warning if resources are missing in resubmital plan were involved in any Substitution, Replacements and CPMs"/>
    <m/>
    <x v="3"/>
    <x v="8"/>
    <x v="2"/>
    <d v="2016-04-28T00:00:00"/>
    <m/>
    <m/>
    <m/>
    <m/>
    <x v="2"/>
  </r>
  <r>
    <n v="40824"/>
    <s v="CIRA"/>
    <s v="CIRA-RSI-Phase 1A: MKT SIM- Not able to create RT Subs from Next Day onward"/>
    <m/>
    <x v="3"/>
    <x v="8"/>
    <x v="2"/>
    <d v="2016-04-27T00:00:00"/>
    <m/>
    <m/>
    <m/>
    <m/>
    <x v="2"/>
  </r>
  <r>
    <n v="40805"/>
    <s v="CIRA"/>
    <s v="CIRA-RSI-Phase 1A: MKT SIM -CPM CSP Email Notification"/>
    <n v="180944"/>
    <x v="3"/>
    <x v="8"/>
    <x v="2"/>
    <d v="2016-04-26T00:00:00"/>
    <m/>
    <m/>
    <m/>
    <m/>
    <x v="2"/>
  </r>
  <r>
    <n v="40798"/>
    <s v="CIRA"/>
    <s v="CIRS-RSI-Phase 1A: CIRA should not show ISO price for CPM to MPs in Data Maintenance Search screen as well as it should not send to settlement/MQS"/>
    <m/>
    <x v="3"/>
    <x v="8"/>
    <x v="2"/>
    <d v="2016-04-26T00:00:00"/>
    <m/>
    <m/>
    <m/>
    <m/>
    <x v="2"/>
  </r>
  <r>
    <n v="40575"/>
    <s v="CIRA"/>
    <s v="CIRA_RSI_Phase 1A: Flexible RA does not reflect all the hours it has been committed"/>
    <m/>
    <x v="3"/>
    <x v="7"/>
    <x v="2"/>
    <d v="2016-04-07T00:00:00"/>
    <m/>
    <m/>
    <m/>
    <m/>
    <x v="2"/>
  </r>
  <r>
    <n v="40414"/>
    <s v="CIRA"/>
    <s v="CIRA Enhancement CIDI 00180350: CIRA Notifications should show the environment name"/>
    <m/>
    <x v="3"/>
    <x v="8"/>
    <x v="2"/>
    <d v="2016-03-23T00:00:00"/>
    <m/>
    <m/>
    <m/>
    <m/>
    <x v="2"/>
  </r>
  <r>
    <n v="40313"/>
    <s v="CIRA"/>
    <s v="CIRA-RSI-Phase 1A: Timestamp of SC Request Date does not update properly for Proxy details on OM Screen"/>
    <m/>
    <x v="3"/>
    <x v="6"/>
    <x v="2"/>
    <d v="2016-03-14T00:00:00"/>
    <m/>
    <m/>
    <m/>
    <m/>
    <x v="2"/>
  </r>
  <r>
    <n v="40207"/>
    <s v="CIRA"/>
    <s v="Enhancements to CSP offer submission"/>
    <n v="179737"/>
    <x v="3"/>
    <x v="8"/>
    <x v="2"/>
    <d v="2016-03-04T00:00:00"/>
    <m/>
    <m/>
    <m/>
    <m/>
    <x v="2"/>
  </r>
  <r>
    <n v="39962"/>
    <s v="CIRA"/>
    <s v="CIRA: Cleaning unnecessary information from CIRA_MSTR. CIRA_DB_PROCESS_LOG  table"/>
    <m/>
    <x v="3"/>
    <x v="8"/>
    <x v="2"/>
    <d v="2016-02-18T00:00:00"/>
    <m/>
    <m/>
    <m/>
    <m/>
    <x v="2"/>
  </r>
  <r>
    <n v="39287"/>
    <s v="CIRA"/>
    <s v="CIRA RSI_Phase 1A: As an ISO user Unable to reject approved NQC records"/>
    <m/>
    <x v="3"/>
    <x v="7"/>
    <x v="2"/>
    <d v="2016-01-09T00:00:00"/>
    <m/>
    <m/>
    <m/>
    <m/>
    <x v="2"/>
  </r>
  <r>
    <n v="49477"/>
    <s v="CIRA"/>
    <s v="Nature of Work Rules need to be alighed with Reliability Requirement BPM"/>
    <n v="193390"/>
    <x v="1"/>
    <x v="7"/>
    <x v="0"/>
    <d v="2017-08-16T00:00:00"/>
    <d v="2017-08-25T00:00:00"/>
    <m/>
    <m/>
    <n v="8"/>
    <x v="1"/>
  </r>
  <r>
    <n v="49589"/>
    <s v="CIRA"/>
    <s v="CIRA - CIDI 00193890-  October 2017 obligation for PGE TAC is different across the Obligation report and the CV"/>
    <n v="193890"/>
    <x v="0"/>
    <x v="6"/>
    <x v="0"/>
    <d v="2017-08-21T00:00:00"/>
    <d v="2017-08-23T00:00:00"/>
    <m/>
    <m/>
    <n v="8"/>
    <x v="1"/>
  </r>
  <r>
    <n v="49588"/>
    <s v="CIRA"/>
    <s v="CIRA - release substitution did not reset Flex RA upon cancellation"/>
    <m/>
    <x v="0"/>
    <x v="6"/>
    <x v="5"/>
    <d v="2017-08-21T00:00:00"/>
    <d v="2017-12-12T00:00:00"/>
    <m/>
    <d v="2018-02-13T00:00:00"/>
    <n v="12"/>
    <x v="1"/>
  </r>
  <r>
    <n v="48679"/>
    <s v="CIRA"/>
    <s v="CIRA- CIDI 00193144 - Reduction in LSEs obligation did not reflect in the adjusted_obligation table"/>
    <m/>
    <x v="2"/>
    <x v="6"/>
    <x v="3"/>
    <d v="2017-07-21T00:00:00"/>
    <m/>
    <m/>
    <m/>
    <m/>
    <x v="2"/>
  </r>
  <r>
    <n v="52763"/>
    <s v="CIRA"/>
    <s v="CIRA - System does not trigger the broadcast when Annual CPMs are designated"/>
    <m/>
    <x v="0"/>
    <x v="6"/>
    <x v="0"/>
    <d v="2017-12-13T00:00:00"/>
    <d v="2017-12-14T00:00:00"/>
    <d v="2017-12-18T00:00:00"/>
    <m/>
    <n v="12"/>
    <x v="1"/>
  </r>
  <r>
    <n v="52693"/>
    <s v="CIRA"/>
    <s v="CIRA- PMin should not be reduced from CPM MW for a non RA resource"/>
    <m/>
    <x v="0"/>
    <x v="7"/>
    <x v="0"/>
    <d v="2017-12-12T00:00:00"/>
    <d v="2017-12-22T00:00:00"/>
    <d v="2018-01-08T00:00:00"/>
    <m/>
    <n v="12"/>
    <x v="1"/>
  </r>
  <r>
    <n v="52517"/>
    <s v="CIRA"/>
    <s v="CIRA- CPM designation UI did not reflect the designated record because of multiple area records for the resource in the DB (past and present)"/>
    <m/>
    <x v="0"/>
    <x v="6"/>
    <x v="0"/>
    <d v="2017-12-05T00:00:00"/>
    <d v="2017-12-15T00:00:00"/>
    <d v="2018-01-08T00:00:00"/>
    <m/>
    <n v="12"/>
    <x v="1"/>
  </r>
  <r>
    <n v="52251"/>
    <s v="CIRA"/>
    <s v="CIRA -CIDI 00198582 - OM Replacement UI is not showing outage records with status = IN_SERVICE"/>
    <m/>
    <x v="0"/>
    <x v="6"/>
    <x v="0"/>
    <d v="2017-11-22T00:00:00"/>
    <d v="2017-11-23T00:00:00"/>
    <d v="2017-12-07T00:00:00"/>
    <m/>
    <n v="11"/>
    <x v="1"/>
  </r>
  <r>
    <n v="51904"/>
    <s v="CIRA"/>
    <s v="CIRA handling of OMS ACL related outages"/>
    <m/>
    <x v="0"/>
    <x v="7"/>
    <x v="0"/>
    <d v="2017-11-08T00:00:00"/>
    <d v="2017-12-22T00:00:00"/>
    <d v="2018-01-08T00:00:00"/>
    <m/>
    <n v="12"/>
    <x v="1"/>
  </r>
  <r>
    <n v="51837"/>
    <s v="CIRA"/>
    <s v="CIRA - Annual Obligation for LSE TPES does not match the output from CV"/>
    <m/>
    <x v="0"/>
    <x v="6"/>
    <x v="0"/>
    <d v="2017-11-06T00:00:00"/>
    <d v="2017-11-07T00:00:00"/>
    <d v="2017-11-08T00:00:00"/>
    <m/>
    <n v="11"/>
    <x v="1"/>
  </r>
  <r>
    <n v="51820"/>
    <s v="CIRA"/>
    <s v="CIRA- Unable to upload annual obligation for 2018 from UI due to data volume"/>
    <m/>
    <x v="2"/>
    <x v="6"/>
    <x v="3"/>
    <d v="2017-11-06T00:00:00"/>
    <m/>
    <m/>
    <m/>
    <m/>
    <x v="2"/>
  </r>
  <r>
    <n v="51694"/>
    <s v="CIRA"/>
    <s v="Eligible Non-RA Capacity' is higher than the 'Availability MW' of external resource (TG)"/>
    <m/>
    <x v="2"/>
    <x v="6"/>
    <x v="3"/>
    <d v="2017-10-31T00:00:00"/>
    <m/>
    <m/>
    <m/>
    <m/>
    <x v="2"/>
  </r>
  <r>
    <n v="52336"/>
    <s v="CIRA"/>
    <s v="SC transfer report date filters not working as expected"/>
    <m/>
    <x v="2"/>
    <x v="6"/>
    <x v="3"/>
    <d v="2017-11-28T00:00:00"/>
    <m/>
    <m/>
    <m/>
    <m/>
    <x v="2"/>
  </r>
  <r>
    <n v="52202"/>
    <s v="CIRA"/>
    <s v="Monthly RA plan is allowing an end date = EOY in the Flex RA Capacity tab"/>
    <n v="198570"/>
    <x v="2"/>
    <x v="6"/>
    <x v="3"/>
    <d v="2017-11-20T00:00:00"/>
    <m/>
    <m/>
    <m/>
    <m/>
    <x v="2"/>
  </r>
  <r>
    <n v="51373"/>
    <s v="CIRA"/>
    <s v="During Flex CV run, LSE's Flex RA MW is not capped with Supplier's Flex RAMW."/>
    <m/>
    <x v="2"/>
    <x v="6"/>
    <x v="3"/>
    <d v="2017-10-18T00:00:00"/>
    <m/>
    <m/>
    <m/>
    <m/>
    <x v="2"/>
  </r>
  <r>
    <n v="51362"/>
    <s v="CIRA"/>
    <s v="Import Allocations screen not allowing IA for 2018"/>
    <n v="195150"/>
    <x v="2"/>
    <x v="6"/>
    <x v="3"/>
    <d v="2017-10-18T00:00:00"/>
    <m/>
    <m/>
    <m/>
    <m/>
    <x v="2"/>
  </r>
  <r>
    <n v="51915"/>
    <s v="CIRA"/>
    <s v="Date filter for end date does not work as expected on import allocation screen"/>
    <m/>
    <x v="4"/>
    <x v="6"/>
    <x v="4"/>
    <d v="2017-11-09T00:00:00"/>
    <m/>
    <m/>
    <m/>
    <m/>
    <x v="2"/>
  </r>
  <r>
    <n v="51778"/>
    <s v="CIRA"/>
    <s v="ITC record added to Import Alloc screen does not show up for SC in the drop down - MWs do not show up for the LSE under view net allocation"/>
    <n v="195863"/>
    <x v="3"/>
    <x v="1"/>
    <x v="0"/>
    <d v="2017-11-03T00:00:00"/>
    <d v="2017-11-06T00:00:00"/>
    <d v="2017-11-06T00:00:00"/>
    <m/>
    <n v="11"/>
    <x v="1"/>
  </r>
  <r>
    <n v="51246"/>
    <s v="CIRA"/>
    <s v="Searching for Flex Resources is displaying all ITIE resources in the Forced Substitution screen"/>
    <m/>
    <x v="3"/>
    <x v="1"/>
    <x v="1"/>
    <d v="2017-10-12T00:00:00"/>
    <m/>
    <m/>
    <m/>
    <m/>
    <x v="2"/>
  </r>
  <r>
    <n v="50484"/>
    <s v="CIRA"/>
    <s v="RAAIM Precalc for Short-Term Use Limit Reached Nature of Work"/>
    <m/>
    <x v="3"/>
    <x v="1"/>
    <x v="4"/>
    <d v="2017-09-19T00:00:00"/>
    <m/>
    <m/>
    <m/>
    <m/>
    <x v="2"/>
  </r>
  <r>
    <n v="52770"/>
    <s v="CIRA"/>
    <s v="Adjust CPM job does not adjust CPMs these are outside of the month boundary"/>
    <m/>
    <x v="2"/>
    <x v="6"/>
    <x v="4"/>
    <d v="2017-12-13T00:00:00"/>
    <m/>
    <m/>
    <m/>
    <m/>
    <x v="2"/>
  </r>
  <r>
    <n v="49868"/>
    <s v="CIRA"/>
    <s v="Warning/Error/Confirmation messages does not refresh automatically when user navigate to new page"/>
    <m/>
    <x v="2"/>
    <x v="6"/>
    <x v="4"/>
    <d v="2017-08-28T00:00:00"/>
    <m/>
    <m/>
    <m/>
    <m/>
    <x v="2"/>
  </r>
  <r>
    <n v="52572"/>
    <s v="CIRA"/>
    <s v="EIM Enhancements - New NOW to be configured"/>
    <m/>
    <x v="3"/>
    <x v="1"/>
    <x v="0"/>
    <d v="2017-12-07T00:00:00"/>
    <d v="2017-12-22T00:00:00"/>
    <d v="2018-01-08T00:00:00"/>
    <m/>
    <n v="12"/>
    <x v="1"/>
  </r>
  <r>
    <n v="53859"/>
    <s v="CIRA"/>
    <s v="Short' classification incorrect in some cases where RA exceeds obligation"/>
    <n v="201261"/>
    <x v="0"/>
    <x v="6"/>
    <x v="0"/>
    <d v="2018-01-25T00:00:00"/>
    <d v="2018-02-02T00:00:00"/>
    <d v="2018-02-02T00:00:00"/>
    <m/>
    <m/>
    <x v="2"/>
  </r>
  <r>
    <n v="43827"/>
    <s v="CIRA"/>
    <s v="RSI-1A - UAT - Outage exemption request functionality is missing the 5 business day validation rule which is available in RAAM"/>
    <m/>
    <x v="0"/>
    <x v="6"/>
    <x v="0"/>
    <d v="2016-10-13T00:00:00"/>
    <m/>
    <d v="2018-03-05T00:00:00"/>
    <m/>
    <m/>
    <x v="2"/>
  </r>
  <r>
    <n v="54909"/>
    <s v="CIRA"/>
    <s v="Legacy data in RA Report"/>
    <m/>
    <x v="0"/>
    <x v="7"/>
    <x v="0"/>
    <d v="2018-03-06T00:00:00"/>
    <d v="2018-03-07T00:00:00"/>
    <d v="2018-03-08T00:00:00"/>
    <m/>
    <m/>
    <x v="2"/>
  </r>
  <r>
    <n v="54910"/>
    <s v="CIRA"/>
    <s v="Loss of type-ahead search capability on the RA Report"/>
    <m/>
    <x v="0"/>
    <x v="7"/>
    <x v="0"/>
    <d v="2018-03-06T00:00:00"/>
    <d v="2018-03-07T00:00:00"/>
    <d v="2018-03-08T00:00:00"/>
    <m/>
    <m/>
    <x v="2"/>
  </r>
  <r>
    <n v="54908"/>
    <s v="CIRA"/>
    <s v="RA Operator role: Loss of mouse roll-over function for Menu Items"/>
    <m/>
    <x v="0"/>
    <x v="7"/>
    <x v="0"/>
    <d v="2018-03-06T00:00:00"/>
    <d v="2018-03-07T00:00:00"/>
    <d v="2018-03-08T00:00:00"/>
    <m/>
    <m/>
    <x v="2"/>
  </r>
  <r>
    <n v="54914"/>
    <s v="CIRA"/>
    <s v="Default view results to 500 on RA report"/>
    <m/>
    <x v="2"/>
    <x v="7"/>
    <x v="0"/>
    <d v="2018-03-06T00:00:00"/>
    <d v="2018-03-07T00:00:00"/>
    <d v="2018-03-08T00:00:00"/>
    <m/>
    <m/>
    <x v="2"/>
  </r>
  <r>
    <n v="54915"/>
    <s v="CIRA"/>
    <s v="Hide the top menu 'RA Validation' for the operator role"/>
    <m/>
    <x v="2"/>
    <x v="7"/>
    <x v="0"/>
    <d v="2018-03-06T00:00:00"/>
    <d v="2018-03-07T00:00:00"/>
    <d v="2018-03-08T00:00:00"/>
    <m/>
    <m/>
    <x v="2"/>
  </r>
  <r>
    <n v="54786"/>
    <s v="CIRA"/>
    <s v="RSI-2017 - Change message color to blue on Create Forced Sub UI"/>
    <n v="202224"/>
    <x v="4"/>
    <x v="7"/>
    <x v="0"/>
    <d v="2018-03-01T00:00:00"/>
    <d v="2018-03-07T00:00:00"/>
    <d v="2018-03-08T00:00:00"/>
    <m/>
    <m/>
    <x v="2"/>
  </r>
  <r>
    <n v="46026"/>
    <s v="CIRA"/>
    <s v="ReceiveResourceAdequacyCapacityData_SIBRv1_AP failure due to missing HE19 data"/>
    <m/>
    <x v="0"/>
    <x v="6"/>
    <x v="0"/>
    <d v="2017-03-10T00:00:00"/>
    <d v="2018-03-08T00:00:00"/>
    <d v="2018-03-09T00:00:00"/>
    <m/>
    <m/>
    <x v="2"/>
  </r>
  <r>
    <n v="46070"/>
    <s v="CIRA"/>
    <s v="RAAIM calculation failure due to DST Short day"/>
    <m/>
    <x v="0"/>
    <x v="6"/>
    <x v="0"/>
    <d v="2017-03-13T00:00:00"/>
    <d v="2018-03-09T00:00:00"/>
    <d v="2018-03-09T00:00:00"/>
    <m/>
    <m/>
    <x v="2"/>
  </r>
  <r>
    <n v="54503"/>
    <s v="CIRA"/>
    <s v="CIRA - UNIT_TESTING NOW should be RAAIM Exempt (SDS#201611 and IMS#199963)"/>
    <n v="201611"/>
    <x v="0"/>
    <x v="7"/>
    <x v="0"/>
    <d v="2018-02-19T00:00:00"/>
    <d v="2018-03-06T00:00:00"/>
    <d v="2018-03-06T00:00:00"/>
    <m/>
    <m/>
    <x v="2"/>
  </r>
  <r>
    <m/>
    <m/>
    <m/>
    <m/>
    <x v="5"/>
    <x v="1"/>
    <x v="6"/>
    <m/>
    <m/>
    <m/>
    <m/>
    <m/>
    <x v="2"/>
  </r>
</pivotCacheRecords>
</file>

<file path=xl/pivotCache/pivotCacheRecords2.xml><?xml version="1.0" encoding="utf-8"?>
<pivotCacheRecords xmlns="http://schemas.openxmlformats.org/spreadsheetml/2006/main" xmlns:r="http://schemas.openxmlformats.org/officeDocument/2006/relationships" count="32">
  <r>
    <s v="Additional functionality"/>
    <x v="0"/>
    <s v="Substitution"/>
    <s v="Not able to create RT Subs from Next Day onward"/>
    <x v="0"/>
    <x v="0"/>
    <x v="0"/>
    <m/>
    <s v="ALM 40824 postponed"/>
  </r>
  <r>
    <s v="Additional functionality"/>
    <x v="1"/>
    <s v="Error messages during uploads"/>
    <s v="Detailed error/warning codes on RA/Supply Plan uploads (resource not in matching plan is not sufficient to coordinate)"/>
    <x v="0"/>
    <x v="0"/>
    <x v="0"/>
    <m/>
    <s v="Need information from stakeholder"/>
  </r>
  <r>
    <s v="Additional functionality"/>
    <x v="2"/>
    <s v="Notification to SC of any Outage replacement approval request"/>
    <m/>
    <x v="0"/>
    <x v="0"/>
    <x v="0"/>
    <m/>
    <s v="POSO implementation"/>
  </r>
  <r>
    <s v="Additional functionality"/>
    <x v="3"/>
    <s v="Public posting of CSP Offers"/>
    <m/>
    <x v="0"/>
    <x v="0"/>
    <x v="0"/>
    <m/>
    <s v="Will be posted to OASIS"/>
  </r>
  <r>
    <s v="Additional functionality"/>
    <x v="3"/>
    <s v="Ability to download/export non-RA capacity data"/>
    <m/>
    <x v="0"/>
    <x v="0"/>
    <x v="0"/>
    <m/>
    <m/>
  </r>
  <r>
    <s v="Performance"/>
    <x v="0"/>
    <s v="Frequent runs of validation"/>
    <s v="More timely validation runs. SCs do not have to wait until next day or late afternoon to see immediate results. Stakeholder requested every 30 mins if there are changes to Plans."/>
    <x v="0"/>
    <x v="0"/>
    <x v="0"/>
    <m/>
    <s v="ISO will schedule two additonal runs. One at noon and one at 3 PM."/>
  </r>
  <r>
    <s v="Additional functionality"/>
    <x v="4"/>
    <s v="API to upload RA/Supply Plans"/>
    <s v="API Functionality supporting plan submittal, LSE/Supplier communication and daily RA commitments"/>
    <x v="1"/>
    <x v="1"/>
    <x v="1"/>
    <s v="Y - priority 3"/>
    <s v="Descoped from RSI-1B"/>
  </r>
  <r>
    <s v="Additional functionality"/>
    <x v="4"/>
    <s v="API to submit CSP Offers "/>
    <m/>
    <x v="1"/>
    <x v="1"/>
    <x v="1"/>
    <s v="Y - priority 2"/>
    <s v="Descoped from RSI-1B"/>
  </r>
  <r>
    <s v="Additional functionality"/>
    <x v="4"/>
    <s v="API to submit submit/retreive substitutions"/>
    <s v="Either an API solution or a bulk upload solution is being requested."/>
    <x v="1"/>
    <x v="1"/>
    <x v="1"/>
    <s v="Y - priority 1"/>
    <s v="Per CIDI:00190716_x000a_SC is requesting a bulk upload option to submit Planned Outage substitutions. For SC's that manage larger number of resources, a bulk upload option would assist in fufilling POS obligations. "/>
  </r>
  <r>
    <s v="Additional functionality"/>
    <x v="4"/>
    <s v="API to retrieve POSO assignments"/>
    <m/>
    <x v="1"/>
    <x v="1"/>
    <x v="1"/>
    <s v="Y - priority 1"/>
    <m/>
  </r>
  <r>
    <s v="Additional functionality"/>
    <x v="4"/>
    <s v="API to retrieve RA Data"/>
    <s v="to include all data elements on the RA tracker in the MOO flag payload"/>
    <x v="1"/>
    <x v="1"/>
    <x v="1"/>
    <s v="Y - priority 4"/>
    <m/>
  </r>
  <r>
    <s v="Additional functionality"/>
    <x v="4"/>
    <s v="API Functionality for Replacements"/>
    <m/>
    <x v="2"/>
    <x v="2"/>
    <x v="2"/>
    <s v="Y - will likely not be needed with replacements being phased out with RSI - 1B"/>
    <s v="Descoped from RSI-1B. However, given the importance to MPs, this is under assessment if it can be delivered earlier."/>
  </r>
  <r>
    <s v="Additional functionality"/>
    <x v="4"/>
    <s v="API to retrieve NQC data"/>
    <m/>
    <x v="1"/>
    <x v="1"/>
    <x v="1"/>
    <s v="Y - priority 4"/>
    <m/>
  </r>
  <r>
    <s v="Additional functionality"/>
    <x v="4"/>
    <s v="API to retrieve RAAIM pre-calculation run details"/>
    <m/>
    <x v="1"/>
    <x v="1"/>
    <x v="1"/>
    <s v="Y - priority 4"/>
    <m/>
  </r>
  <r>
    <s v="Additional functionality"/>
    <x v="5"/>
    <s v="Acquired contracts"/>
    <m/>
    <x v="1"/>
    <x v="1"/>
    <x v="1"/>
    <m/>
    <m/>
  </r>
  <r>
    <s v="Additional functionality"/>
    <x v="0"/>
    <s v="More frequent processing of EFC requests"/>
    <m/>
    <x v="1"/>
    <x v="1"/>
    <x v="1"/>
    <m/>
    <m/>
  </r>
  <r>
    <s v="Additional functionality"/>
    <x v="0"/>
    <s v="Coordination of supply plans"/>
    <s v="Improved ability to coordinate supply plans with counterparties and better facilitate sales and re-sales"/>
    <x v="1"/>
    <x v="3"/>
    <x v="3"/>
    <m/>
    <s v="Need information from stakeholder"/>
  </r>
  <r>
    <s v="Additional functionality"/>
    <x v="2"/>
    <s v="Requesting CPM Mw on CPM Email"/>
    <m/>
    <x v="3"/>
    <x v="2"/>
    <x v="2"/>
    <m/>
    <s v="CIDI 00186412; NA - Info sec did not approve sending MW and price in an email, so request is being closed."/>
  </r>
  <r>
    <s v="Additional functionality"/>
    <x v="0"/>
    <s v="CPM"/>
    <s v="CIDI-00181232: ability to cancel an ED once it has been declined_x000a_We can put a warning &quot;This action will result in supplemental revenue for the next 30 days. Do you wish to continue?“_x000a__x000a_CIDI-00181230: After search, the monthly/intra-monthly/annually and start and end dates should be available so that users shouldn't have to reload the screen to re-query the results._x000a__x000a_CIDI-00181223: CPM Type should be more descriptive"/>
    <x v="1"/>
    <x v="3"/>
    <x v="3"/>
    <m/>
    <s v="ALM 43448 postponed"/>
  </r>
  <r>
    <s v="Additional functionality"/>
    <x v="0"/>
    <s v="CSP offers"/>
    <s v="CIDI-00181431 -Allow users to load offers from Monthly and copy into Intra-monthly offers. _x000a_"/>
    <x v="1"/>
    <x v="3"/>
    <x v="3"/>
    <m/>
    <s v="ALM 41007 postponed"/>
  </r>
  <r>
    <s v="Additional functionality"/>
    <x v="0"/>
    <s v="CSP offers"/>
    <s v="Make the CSP Offers window variable size. The search for available resources window is able to be variable size but the CSP offers window is not. It would be easier if the window can be made longer to let users see the entire list of offers."/>
    <x v="1"/>
    <x v="1"/>
    <x v="1"/>
    <m/>
    <s v="ALM 41008 postponed"/>
  </r>
  <r>
    <s v="Additional functionality"/>
    <x v="0"/>
    <s v="Substitution"/>
    <s v="Single substitution screen for POSO and forced substitution."/>
    <x v="1"/>
    <x v="1"/>
    <x v="1"/>
    <m/>
    <s v="No eta but cannot accommodate for RSI 2017 timelines."/>
  </r>
  <r>
    <s v="Additional functionality"/>
    <x v="6"/>
    <s v="Export substitutions, import/export CSP offers, new columns in review substitution screen"/>
    <s v="a. Request to provide Export Functionality in Review Substituions Screen. _x000a_b. Import/export buttons in CSP offer screen. _x000a_c. Import/export buttons in Review Substitution screen. _x000a_d. Add two additional columns in Review Substitution screen with Gen &amp; Flex substitution MW amount to be import/export easily &amp; effectively."/>
    <x v="1"/>
    <x v="3"/>
    <x v="3"/>
    <m/>
    <s v="CIDI-00187965; ALM 44850"/>
  </r>
  <r>
    <s v="Additional functionality"/>
    <x v="7"/>
    <s v="Ability to nominate and receive Import Allocations Steps 8-11"/>
    <m/>
    <x v="1"/>
    <x v="3"/>
    <x v="3"/>
    <m/>
    <m/>
  </r>
  <r>
    <s v="Additional functionality"/>
    <x v="7"/>
    <s v="Adopt the CPUC MCC buckets construct fully."/>
    <s v="This will allow firm imports to count across the entire month instead of only on peak days."/>
    <x v="1"/>
    <x v="3"/>
    <x v="3"/>
    <m/>
    <m/>
  </r>
  <r>
    <s v="Additional functionality"/>
    <x v="3"/>
    <s v="RA data, Outage data, Replacement data, Substitution data"/>
    <s v="CIDI 00185139 - Request for addition of operational RA data to the MPPF meetings, specifically:_x000a_1. Total RA Local/System/Flex requirements for the past, current and next month _x000a_2. Total RA Local/System/Flex resources provided to ISO daily _x000a_3. Total Planned Outage MWs that impacted the RA available MWs by day _x000a_4. Total Forced Outage MWs that impacted teh RA available MWs by day _x000a_5. Total MWs of replacement capacity provided for planned outages by day _x000a_6. Total MWs of substitute capacity provided for forced outages by day"/>
    <x v="3"/>
    <x v="2"/>
    <x v="2"/>
    <m/>
    <s v="SDG's request is with the Data Release Committee for consideration._x000a__x000a_Gautham to provide an update on May 17th, 2017_x000a__x000a_7/20 Gautham: Data was released for 2016, so this can be closed."/>
  </r>
  <r>
    <s v="Additional functionality"/>
    <x v="3"/>
    <s v="Post bilateral trades and NQC report on OASIS"/>
    <m/>
    <x v="1"/>
    <x v="1"/>
    <x v="1"/>
    <m/>
    <m/>
  </r>
  <r>
    <s v="Additional functionality"/>
    <x v="8"/>
    <s v="Resource to area mapping"/>
    <s v="Controlling the entry points to where updates to this information can be made in CIRA."/>
    <x v="1"/>
    <x v="1"/>
    <x v="1"/>
    <m/>
    <s v="Impacts ISO's controls and error handling."/>
  </r>
  <r>
    <s v="Additional functionality"/>
    <x v="9"/>
    <s v="Populate queue number to be automatically on submission of a request"/>
    <s v="The queue number is for new NQC request from RIMS"/>
    <x v="1"/>
    <x v="3"/>
    <x v="3"/>
    <m/>
    <m/>
  </r>
  <r>
    <s v="Additional functionality"/>
    <x v="9"/>
    <s v="Pre-population of compliance month on filters"/>
    <s v="Ability to not have to select the compliance month for every filter (validation, TAC obligation, Peak obligation, outage replacement, outage impact)"/>
    <x v="1"/>
    <x v="3"/>
    <x v="3"/>
    <m/>
    <m/>
  </r>
  <r>
    <s v="Additional functionality"/>
    <x v="9"/>
    <s v="Supply and RA plans"/>
    <s v="System must have the ability for ISO users to download multiple RA/Supply Plans (excel files) across SCs for a given trade year and trade month. _x000a_Note:  ISO users must be able to select multiple RA/Supply Plans and then download them all at once.  It will not be acceptable to download each RA/Supply Plan individually."/>
    <x v="1"/>
    <x v="3"/>
    <x v="3"/>
    <m/>
    <s v="Impacts ISO efficiency "/>
  </r>
  <r>
    <m/>
    <x v="10"/>
    <m/>
    <m/>
    <x v="4"/>
    <x v="2"/>
    <x v="2"/>
    <m/>
    <m/>
  </r>
</pivotCacheRecords>
</file>

<file path=xl/pivotCache/pivotCacheRecords3.xml><?xml version="1.0" encoding="utf-8"?>
<pivotCacheRecords xmlns="http://schemas.openxmlformats.org/spreadsheetml/2006/main" xmlns:r="http://schemas.openxmlformats.org/officeDocument/2006/relationships" count="210">
  <r>
    <n v="42018"/>
    <s v="CIRA"/>
    <s v="RA Plan versioning is incorrect which impacts the validation run."/>
    <m/>
    <x v="0"/>
    <x v="0"/>
    <x v="0"/>
    <d v="2016-07-25T00:00:00"/>
    <d v="2016-09-12T00:00:00"/>
    <d v="2016-08-25T00:00:00"/>
    <m/>
    <x v="0"/>
    <x v="0"/>
    <n v="31"/>
    <s v=""/>
    <s v=""/>
    <s v=""/>
    <s v=""/>
    <s v="Y"/>
    <s v=""/>
    <s v=""/>
  </r>
  <r>
    <n v="41877"/>
    <s v="CIRA"/>
    <s v="CIRA Application was down and up frequently in Production"/>
    <m/>
    <x v="0"/>
    <x v="1"/>
    <x v="0"/>
    <d v="2016-07-19T00:00:00"/>
    <d v="2016-08-12T00:00:00"/>
    <d v="2016-08-25T00:00:00"/>
    <m/>
    <x v="0"/>
    <x v="0"/>
    <n v="37"/>
    <s v=""/>
    <s v=""/>
    <s v=""/>
    <s v=""/>
    <s v="Y"/>
    <s v=""/>
    <s v=""/>
  </r>
  <r>
    <n v="41754"/>
    <s v="RAAM"/>
    <s v="Dispute #181646 SCP calculation run is not picking up Substitute resource in some cases"/>
    <m/>
    <x v="0"/>
    <x v="0"/>
    <x v="0"/>
    <d v="2016-07-13T00:00:00"/>
    <d v="2016-07-15T00:00:00"/>
    <d v="2016-08-25T00:00:00"/>
    <m/>
    <x v="0"/>
    <x v="0"/>
    <n v="43"/>
    <s v=""/>
    <s v=""/>
    <s v=""/>
    <s v=""/>
    <s v="Y"/>
    <s v=""/>
    <s v=""/>
  </r>
  <r>
    <n v="41557"/>
    <s v="CIRA"/>
    <s v="Market participants are unable to submit replacements in CIRA"/>
    <m/>
    <x v="0"/>
    <x v="2"/>
    <x v="0"/>
    <d v="2016-06-29T00:00:00"/>
    <d v="2016-08-09T00:00:00"/>
    <d v="2016-08-25T00:00:00"/>
    <m/>
    <x v="0"/>
    <x v="0"/>
    <n v="57"/>
    <s v=""/>
    <s v=""/>
    <s v=""/>
    <s v=""/>
    <s v=""/>
    <s v="Y"/>
    <s v=""/>
  </r>
  <r>
    <n v="42138"/>
    <s v="CIRA"/>
    <s v="RSI-Phase 1A: MKT SIM Jul16 Obligation Rpts Peak Demand Showing Not Reflecting Subset of Days Resource"/>
    <m/>
    <x v="1"/>
    <x v="0"/>
    <x v="0"/>
    <d v="2016-07-26T00:00:00"/>
    <d v="2016-09-15T00:00:00"/>
    <d v="2016-09-21T00:00:00"/>
    <m/>
    <x v="1"/>
    <x v="0"/>
    <n v="57"/>
    <s v=""/>
    <s v=""/>
    <s v=""/>
    <s v=""/>
    <s v=""/>
    <s v="Y"/>
    <s v=""/>
  </r>
  <r>
    <n v="42180"/>
    <s v="CIRA"/>
    <s v="Export screen data from NQC results not matching the filter results on the screen"/>
    <m/>
    <x v="0"/>
    <x v="0"/>
    <x v="0"/>
    <d v="2016-07-27T00:00:00"/>
    <d v="2016-08-09T00:00:00"/>
    <d v="2016-09-21T00:00:00"/>
    <m/>
    <x v="1"/>
    <x v="0"/>
    <n v="56"/>
    <s v=""/>
    <s v=""/>
    <s v=""/>
    <s v=""/>
    <s v=""/>
    <s v="Y"/>
    <s v=""/>
  </r>
  <r>
    <n v="43555"/>
    <s v="CIRA"/>
    <s v="Settlements not receiving Exempt_quantity from SCP Availability Calculations"/>
    <m/>
    <x v="0"/>
    <x v="0"/>
    <x v="0"/>
    <d v="2016-09-26T00:00:00"/>
    <d v="2016-09-29T00:00:00"/>
    <d v="2016-09-30T00:00:00"/>
    <m/>
    <x v="1"/>
    <x v="0"/>
    <n v="4"/>
    <s v="Y"/>
    <s v=""/>
    <s v=""/>
    <s v=""/>
    <s v=""/>
    <s v=""/>
    <s v=""/>
  </r>
  <r>
    <n v="43610"/>
    <s v="CIRA"/>
    <s v="CV errors our Supply/RA resources with incorrect Import allocation check"/>
    <m/>
    <x v="0"/>
    <x v="1"/>
    <x v="0"/>
    <d v="2016-09-29T00:00:00"/>
    <d v="2016-10-04T00:00:00"/>
    <d v="2016-10-05T00:00:00"/>
    <m/>
    <x v="2"/>
    <x v="0"/>
    <n v="6"/>
    <s v=""/>
    <s v="Y"/>
    <s v=""/>
    <s v=""/>
    <s v=""/>
    <s v=""/>
    <s v=""/>
  </r>
  <r>
    <n v="44136"/>
    <s v="CIRA"/>
    <s v="change the scheduled time for 'SG_BroadcastResourceAdequacyCapacityData_CIRAv1' payload"/>
    <m/>
    <x v="0"/>
    <x v="3"/>
    <x v="0"/>
    <d v="2016-11-02T00:00:00"/>
    <d v="2016-11-02T00:00:00"/>
    <d v="2016-11-04T00:00:00"/>
    <m/>
    <x v="3"/>
    <x v="0"/>
    <n v="2"/>
    <s v="Y"/>
    <s v=""/>
    <s v=""/>
    <s v=""/>
    <s v=""/>
    <s v=""/>
    <s v=""/>
  </r>
  <r>
    <n v="44087"/>
    <s v="CIRA"/>
    <s v="remove ReceiveResourceAdequacyCapacityData_MFv1_INT_AP from AI/ESB"/>
    <m/>
    <x v="2"/>
    <x v="3"/>
    <x v="0"/>
    <d v="2016-11-01T00:00:00"/>
    <d v="2016-11-09T00:00:00"/>
    <d v="2016-11-07T00:00:00"/>
    <m/>
    <x v="3"/>
    <x v="0"/>
    <n v="6"/>
    <s v=""/>
    <s v="Y"/>
    <s v=""/>
    <s v=""/>
    <s v=""/>
    <s v=""/>
    <s v=""/>
  </r>
  <r>
    <n v="44211"/>
    <s v="CIRA"/>
    <s v="Missing service for receciveRTMResourceAdequacyCapacityData to Settlements"/>
    <m/>
    <x v="0"/>
    <x v="3"/>
    <x v="0"/>
    <d v="2016-11-07T00:00:00"/>
    <d v="2016-11-07T00:00:00"/>
    <d v="2016-11-08T00:00:00"/>
    <m/>
    <x v="3"/>
    <x v="0"/>
    <n v="1"/>
    <s v="Y"/>
    <s v=""/>
    <s v=""/>
    <s v=""/>
    <s v=""/>
    <s v=""/>
    <s v=""/>
  </r>
  <r>
    <n v="44281"/>
    <s v="CIRA"/>
    <s v="Ignore EDs with same start and end times i.e. cancelled EDs"/>
    <m/>
    <x v="0"/>
    <x v="0"/>
    <x v="0"/>
    <d v="2016-11-08T00:00:00"/>
    <d v="2016-11-11T00:00:00"/>
    <d v="2016-11-11T00:00:00"/>
    <m/>
    <x v="3"/>
    <x v="0"/>
    <n v="3"/>
    <s v="Y"/>
    <s v=""/>
    <s v=""/>
    <s v=""/>
    <s v=""/>
    <s v=""/>
    <s v=""/>
  </r>
  <r>
    <n v="44257"/>
    <s v="CIRA"/>
    <s v="ISO offers not created when SC did not bid for intra-monthly"/>
    <m/>
    <x v="0"/>
    <x v="0"/>
    <x v="0"/>
    <d v="2016-11-08T00:00:00"/>
    <d v="2016-11-11T00:00:00"/>
    <d v="2016-11-11T00:00:00"/>
    <m/>
    <x v="3"/>
    <x v="0"/>
    <n v="3"/>
    <s v="Y"/>
    <s v=""/>
    <s v=""/>
    <s v=""/>
    <s v=""/>
    <s v=""/>
    <s v=""/>
  </r>
  <r>
    <n v="44231"/>
    <s v="CIRA"/>
    <s v="CIDI 00186633 - Bilateral trade screen should allow SC ID same size as exists in MF"/>
    <n v="186633"/>
    <x v="3"/>
    <x v="0"/>
    <x v="0"/>
    <d v="2016-11-07T00:00:00"/>
    <d v="2016-11-10T00:00:00"/>
    <d v="2016-11-11T00:00:00"/>
    <m/>
    <x v="3"/>
    <x v="0"/>
    <n v="4"/>
    <s v="Y"/>
    <s v=""/>
    <s v=""/>
    <s v=""/>
    <s v=""/>
    <s v=""/>
    <s v=""/>
  </r>
  <r>
    <n v="44259"/>
    <s v="CIRA"/>
    <s v="ISO user unable to approve saved NQC record for SC's with future effective date"/>
    <m/>
    <x v="0"/>
    <x v="0"/>
    <x v="0"/>
    <d v="2016-11-08T00:00:00"/>
    <d v="2016-11-21T00:00:00"/>
    <d v="2016-11-17T00:00:00"/>
    <m/>
    <x v="3"/>
    <x v="0"/>
    <n v="9"/>
    <s v=""/>
    <s v="Y"/>
    <s v=""/>
    <s v=""/>
    <s v=""/>
    <s v=""/>
    <s v=""/>
  </r>
  <r>
    <n v="44215"/>
    <s v="CIRA"/>
    <s v="Annual CV calculations are incorrect"/>
    <m/>
    <x v="0"/>
    <x v="0"/>
    <x v="0"/>
    <d v="2016-11-07T00:00:00"/>
    <d v="2016-11-17T00:00:00"/>
    <d v="2016-11-17T00:00:00"/>
    <m/>
    <x v="3"/>
    <x v="0"/>
    <n v="10"/>
    <s v=""/>
    <s v="Y"/>
    <s v=""/>
    <s v=""/>
    <s v=""/>
    <s v=""/>
    <s v=""/>
  </r>
  <r>
    <n v="44133"/>
    <s v="CIRA"/>
    <s v="CIDI 00186484- 'No LSE found for supplier x for resource y' error"/>
    <n v="186484"/>
    <x v="2"/>
    <x v="0"/>
    <x v="0"/>
    <d v="2016-11-01T00:00:00"/>
    <d v="2016-11-17T00:00:00"/>
    <d v="2016-11-17T00:00:00"/>
    <m/>
    <x v="3"/>
    <x v="0"/>
    <n v="16"/>
    <s v=""/>
    <s v=""/>
    <s v="Y"/>
    <s v=""/>
    <s v=""/>
    <s v=""/>
    <s v=""/>
  </r>
  <r>
    <n v="44346"/>
    <s v="CIRA"/>
    <s v="MED integration issue - resources where RA = PMax need to be sent in the payload"/>
    <m/>
    <x v="3"/>
    <x v="0"/>
    <x v="0"/>
    <d v="2016-11-14T00:00:00"/>
    <d v="2016-11-17T00:00:00"/>
    <d v="2016-11-17T00:00:00"/>
    <m/>
    <x v="3"/>
    <x v="0"/>
    <n v="3"/>
    <s v="Y"/>
    <s v=""/>
    <s v=""/>
    <s v=""/>
    <s v=""/>
    <s v=""/>
    <s v=""/>
  </r>
  <r>
    <n v="44391"/>
    <s v="CIRA"/>
    <s v="CIRA APP is producing errors in server log, the bigger log is causing diskspace issue in Production"/>
    <m/>
    <x v="1"/>
    <x v="0"/>
    <x v="0"/>
    <d v="2016-11-17T00:00:00"/>
    <d v="2016-11-29T00:00:00"/>
    <d v="2016-12-02T00:00:00"/>
    <m/>
    <x v="4"/>
    <x v="0"/>
    <n v="15"/>
    <s v=""/>
    <s v=""/>
    <s v="Y"/>
    <s v=""/>
    <s v=""/>
    <s v=""/>
    <s v=""/>
  </r>
  <r>
    <n v="44522"/>
    <s v="CIRA"/>
    <s v="CIDI 00187331 - Obligation report missing data by Peak"/>
    <n v="187331"/>
    <x v="0"/>
    <x v="0"/>
    <x v="0"/>
    <d v="2016-12-01T00:00:00"/>
    <d v="2016-12-01T00:00:00"/>
    <d v="2016-12-02T00:00:00"/>
    <m/>
    <x v="4"/>
    <x v="0"/>
    <n v="1"/>
    <s v="Y"/>
    <s v=""/>
    <s v=""/>
    <s v=""/>
    <s v=""/>
    <s v=""/>
    <s v=""/>
  </r>
  <r>
    <n v="44511"/>
    <s v="CIRA"/>
    <s v="2017 NQC resource validation using tech factor for 2016"/>
    <n v="187300"/>
    <x v="0"/>
    <x v="1"/>
    <x v="0"/>
    <d v="2016-12-01T00:00:00"/>
    <d v="2016-12-02T00:00:00"/>
    <d v="2016-12-02T00:00:00"/>
    <m/>
    <x v="4"/>
    <x v="0"/>
    <n v="1"/>
    <s v="Y"/>
    <s v=""/>
    <s v=""/>
    <s v=""/>
    <s v=""/>
    <s v=""/>
    <s v=""/>
  </r>
  <r>
    <n v="44497"/>
    <s v="CIRA"/>
    <s v="app_cira_availcalc_int role user is unabe to access RAAIM Calculation functionality in CIRA application."/>
    <m/>
    <x v="0"/>
    <x v="0"/>
    <x v="0"/>
    <d v="2016-11-30T00:00:00"/>
    <d v="2016-12-01T00:00:00"/>
    <d v="2016-12-02T00:00:00"/>
    <m/>
    <x v="4"/>
    <x v="0"/>
    <n v="2"/>
    <s v="Y"/>
    <s v=""/>
    <s v=""/>
    <s v=""/>
    <s v=""/>
    <s v=""/>
    <s v=""/>
  </r>
  <r>
    <n v="44488"/>
    <s v="CIRA"/>
    <s v="Date on RAAIM Pre-calc run details screen different from Excel download"/>
    <m/>
    <x v="0"/>
    <x v="0"/>
    <x v="0"/>
    <d v="2016-11-30T00:00:00"/>
    <d v="2016-12-01T00:00:00"/>
    <d v="2016-12-02T00:00:00"/>
    <m/>
    <x v="4"/>
    <x v="0"/>
    <n v="2"/>
    <s v="Y"/>
    <s v=""/>
    <s v=""/>
    <s v=""/>
    <s v=""/>
    <s v=""/>
    <s v=""/>
  </r>
  <r>
    <n v="44462"/>
    <s v="CIRA"/>
    <s v="CPM designation UI not displaying resources with multiple SC association"/>
    <m/>
    <x v="0"/>
    <x v="0"/>
    <x v="0"/>
    <d v="2016-11-29T00:00:00"/>
    <d v="2016-12-02T00:00:00"/>
    <d v="2016-12-02T00:00:00"/>
    <m/>
    <x v="4"/>
    <x v="0"/>
    <n v="3"/>
    <s v="Y"/>
    <s v=""/>
    <s v=""/>
    <s v=""/>
    <s v=""/>
    <s v=""/>
    <s v=""/>
  </r>
  <r>
    <n v="44432"/>
    <s v="CIRA"/>
    <s v="CIDI 186988: SC gets an error while trying to approve SRs"/>
    <n v="186988"/>
    <x v="0"/>
    <x v="0"/>
    <x v="0"/>
    <d v="2016-11-23T00:00:00"/>
    <d v="2016-11-29T00:00:00"/>
    <d v="2016-12-02T00:00:00"/>
    <m/>
    <x v="4"/>
    <x v="0"/>
    <n v="9"/>
    <s v=""/>
    <s v="Y"/>
    <s v=""/>
    <s v=""/>
    <s v=""/>
    <s v=""/>
    <s v=""/>
  </r>
  <r>
    <n v="44379"/>
    <s v="CIRA"/>
    <s v="CIDI 00186979 Import allocation issue"/>
    <n v="186979"/>
    <x v="0"/>
    <x v="0"/>
    <x v="0"/>
    <d v="2016-11-15T00:00:00"/>
    <d v="2016-12-01T00:00:00"/>
    <d v="2016-12-02T00:00:00"/>
    <m/>
    <x v="4"/>
    <x v="0"/>
    <n v="17"/>
    <s v=""/>
    <s v=""/>
    <s v="Y"/>
    <s v=""/>
    <s v=""/>
    <s v=""/>
    <s v=""/>
  </r>
  <r>
    <n v="44325"/>
    <s v="CIRA"/>
    <s v="CSP offer not created for a res that has multiple records in MF for the same Resource- SC association"/>
    <m/>
    <x v="0"/>
    <x v="0"/>
    <x v="0"/>
    <d v="2016-11-14T00:00:00"/>
    <d v="2016-12-02T00:00:00"/>
    <d v="2016-12-02T00:00:00"/>
    <m/>
    <x v="4"/>
    <x v="0"/>
    <n v="18"/>
    <s v=""/>
    <s v=""/>
    <s v="Y"/>
    <s v=""/>
    <s v=""/>
    <s v=""/>
    <s v=""/>
  </r>
  <r>
    <n v="44641"/>
    <s v="CIRA"/>
    <s v="ED CPM enhancement"/>
    <m/>
    <x v="0"/>
    <x v="0"/>
    <x v="0"/>
    <d v="2016-12-09T00:00:00"/>
    <d v="2016-12-13T00:00:00"/>
    <d v="2016-12-13T00:00:00"/>
    <m/>
    <x v="4"/>
    <x v="0"/>
    <n v="4"/>
    <s v="Y"/>
    <s v=""/>
    <s v=""/>
    <s v=""/>
    <s v=""/>
    <s v=""/>
    <s v=""/>
  </r>
  <r>
    <n v="44635"/>
    <s v="CIRA"/>
    <s v="CIDI-00187435: SCs are not able to access Approve/Reject OM Replacments screen"/>
    <n v="187435"/>
    <x v="0"/>
    <x v="0"/>
    <x v="0"/>
    <d v="2016-12-08T00:00:00"/>
    <d v="2016-12-12T00:00:00"/>
    <d v="2016-12-13T00:00:00"/>
    <m/>
    <x v="4"/>
    <x v="0"/>
    <n v="5"/>
    <s v="Y"/>
    <s v=""/>
    <s v=""/>
    <s v=""/>
    <s v=""/>
    <s v=""/>
    <s v=""/>
  </r>
  <r>
    <n v="44548"/>
    <s v="CIRA"/>
    <s v="CIDI 00186598 - MOO flag needs to be derived at the time of payload broadcast"/>
    <n v="186598"/>
    <x v="0"/>
    <x v="0"/>
    <x v="0"/>
    <d v="2016-12-02T00:00:00"/>
    <d v="2016-12-09T00:00:00"/>
    <d v="2016-12-13T00:00:00"/>
    <m/>
    <x v="4"/>
    <x v="0"/>
    <n v="11"/>
    <s v=""/>
    <s v=""/>
    <s v="Y"/>
    <s v=""/>
    <s v=""/>
    <s v=""/>
    <s v=""/>
  </r>
  <r>
    <n v="44216"/>
    <s v="CIRA"/>
    <s v="Missing plans functionality not working for annual"/>
    <m/>
    <x v="2"/>
    <x v="0"/>
    <x v="0"/>
    <d v="2016-11-07T00:00:00"/>
    <d v="2016-12-07T00:00:00"/>
    <d v="2016-12-13T00:00:00"/>
    <m/>
    <x v="4"/>
    <x v="0"/>
    <n v="36"/>
    <s v=""/>
    <s v=""/>
    <s v=""/>
    <s v=""/>
    <s v="Y"/>
    <s v=""/>
    <s v=""/>
  </r>
  <r>
    <n v="44035"/>
    <s v="CIRA"/>
    <s v="Unable to approve future effective NQC for 1 resource in prod"/>
    <m/>
    <x v="2"/>
    <x v="0"/>
    <x v="0"/>
    <d v="2016-10-27T00:00:00"/>
    <d v="2016-12-07T00:00:00"/>
    <d v="2016-12-13T00:00:00"/>
    <m/>
    <x v="4"/>
    <x v="0"/>
    <n v="47"/>
    <s v=""/>
    <s v=""/>
    <s v=""/>
    <s v=""/>
    <s v=""/>
    <s v="Y"/>
    <s v=""/>
  </r>
  <r>
    <n v="44553"/>
    <s v="CIRA"/>
    <s v="multiple CPM designation emails generated for the same resource"/>
    <m/>
    <x v="4"/>
    <x v="0"/>
    <x v="0"/>
    <d v="2016-12-02T00:00:00"/>
    <d v="2016-12-12T00:00:00"/>
    <d v="2016-12-13T00:00:00"/>
    <m/>
    <x v="4"/>
    <x v="0"/>
    <n v="11"/>
    <s v=""/>
    <s v=""/>
    <s v="Y"/>
    <s v=""/>
    <s v=""/>
    <s v=""/>
    <s v=""/>
  </r>
  <r>
    <n v="43955"/>
    <s v="CIRA"/>
    <s v="(CIDI 00186092) Spelling error when downloading Obligation Report from the UI"/>
    <n v="186092"/>
    <x v="4"/>
    <x v="0"/>
    <x v="0"/>
    <d v="2016-10-20T00:00:00"/>
    <d v="2016-12-07T00:00:00"/>
    <d v="2016-12-13T00:00:00"/>
    <m/>
    <x v="4"/>
    <x v="0"/>
    <n v="54"/>
    <s v=""/>
    <s v=""/>
    <s v=""/>
    <s v=""/>
    <s v=""/>
    <s v="Y"/>
    <s v=""/>
  </r>
  <r>
    <n v="44261"/>
    <s v="CIRA"/>
    <s v="CIDI 00186601 - TG not allowed to submit CSP offer for Flex even when EFC/NQC exists for that month"/>
    <n v="186601"/>
    <x v="3"/>
    <x v="0"/>
    <x v="0"/>
    <d v="2016-11-08T00:00:00"/>
    <d v="2016-12-07T00:00:00"/>
    <d v="2016-12-13T00:00:00"/>
    <m/>
    <x v="4"/>
    <x v="0"/>
    <n v="35"/>
    <s v=""/>
    <s v=""/>
    <s v=""/>
    <s v=""/>
    <s v="Y"/>
    <s v=""/>
    <s v=""/>
  </r>
  <r>
    <n v="44690"/>
    <s v="CIRA"/>
    <s v="CIDI-00187618: CIRA doesn't bump up the RA capacity by 0.01 when RA=Pmin for SIBR"/>
    <n v="187618"/>
    <x v="0"/>
    <x v="0"/>
    <x v="0"/>
    <d v="2016-12-13T00:00:00"/>
    <d v="2016-12-14T00:00:00"/>
    <d v="2016-12-14T00:00:00"/>
    <m/>
    <x v="4"/>
    <x v="0"/>
    <n v="1"/>
    <s v="Y"/>
    <s v=""/>
    <s v=""/>
    <s v=""/>
    <s v=""/>
    <s v=""/>
    <s v=""/>
  </r>
  <r>
    <n v="44681"/>
    <s v="CIRA"/>
    <s v="Search for all resources on compatible resources view screen times out"/>
    <m/>
    <x v="2"/>
    <x v="0"/>
    <x v="0"/>
    <d v="2016-12-13T00:00:00"/>
    <d v="2016-12-14T00:00:00"/>
    <d v="2016-12-20T00:00:00"/>
    <m/>
    <x v="4"/>
    <x v="0"/>
    <n v="7"/>
    <s v=""/>
    <s v="Y"/>
    <s v=""/>
    <s v=""/>
    <s v=""/>
    <s v=""/>
    <s v=""/>
  </r>
  <r>
    <n v="44924"/>
    <s v="CIRA"/>
    <s v="RTM RA payload to Settlements failed due to a resource end dating"/>
    <m/>
    <x v="0"/>
    <x v="0"/>
    <x v="0"/>
    <d v="2017-01-03T00:00:00"/>
    <d v="2017-01-03T00:00:00"/>
    <d v="2017-01-03T00:00:00"/>
    <m/>
    <x v="5"/>
    <x v="1"/>
    <n v="0"/>
    <s v="Y"/>
    <s v=""/>
    <s v=""/>
    <s v=""/>
    <s v=""/>
    <s v=""/>
    <s v=""/>
  </r>
  <r>
    <n v="44914"/>
    <s v="CIRA"/>
    <s v="CIDI 00188019 - RA report not taking into account multiple replacement records"/>
    <n v="188019"/>
    <x v="0"/>
    <x v="0"/>
    <x v="0"/>
    <d v="2016-12-30T00:00:00"/>
    <d v="2017-01-05T00:00:00"/>
    <d v="2017-01-10T00:00:00"/>
    <m/>
    <x v="5"/>
    <x v="1"/>
    <n v="11"/>
    <s v=""/>
    <s v=""/>
    <s v="Y"/>
    <s v=""/>
    <s v=""/>
    <s v=""/>
    <s v=""/>
  </r>
  <r>
    <n v="44835"/>
    <s v="CIRA"/>
    <s v="defining allowable period for declining CPM"/>
    <m/>
    <x v="0"/>
    <x v="0"/>
    <x v="0"/>
    <d v="2016-12-22T00:00:00"/>
    <d v="2017-01-04T00:00:00"/>
    <d v="2017-01-10T00:00:00"/>
    <m/>
    <x v="5"/>
    <x v="1"/>
    <n v="19"/>
    <s v=""/>
    <s v=""/>
    <s v="Y"/>
    <s v=""/>
    <s v=""/>
    <s v=""/>
    <s v=""/>
  </r>
  <r>
    <n v="44833"/>
    <s v="CIRA"/>
    <s v="rules for updates to the CPM designation screen"/>
    <m/>
    <x v="0"/>
    <x v="0"/>
    <x v="0"/>
    <d v="2016-12-22T00:00:00"/>
    <d v="2017-01-05T00:00:00"/>
    <d v="2017-01-10T00:00:00"/>
    <m/>
    <x v="5"/>
    <x v="1"/>
    <n v="19"/>
    <s v=""/>
    <s v=""/>
    <s v="Y"/>
    <s v=""/>
    <s v=""/>
    <s v=""/>
    <s v=""/>
  </r>
  <r>
    <n v="44810"/>
    <s v="CIRA"/>
    <s v="annual optimization is failing"/>
    <m/>
    <x v="0"/>
    <x v="0"/>
    <x v="0"/>
    <d v="2016-12-21T00:00:00"/>
    <d v="2016-12-23T00:00:00"/>
    <d v="2017-01-10T00:00:00"/>
    <m/>
    <x v="5"/>
    <x v="1"/>
    <n v="20"/>
    <s v=""/>
    <s v=""/>
    <s v="Y"/>
    <s v=""/>
    <s v=""/>
    <s v=""/>
    <s v=""/>
  </r>
  <r>
    <n v="44793"/>
    <s v="CIRA"/>
    <s v="include null RMRFLAG records for CPM calculations"/>
    <m/>
    <x v="0"/>
    <x v="1"/>
    <x v="0"/>
    <d v="2016-12-20T00:00:00"/>
    <d v="2016-12-23T00:00:00"/>
    <d v="2017-01-10T00:00:00"/>
    <m/>
    <x v="5"/>
    <x v="1"/>
    <n v="21"/>
    <s v=""/>
    <s v=""/>
    <s v=""/>
    <s v="Y"/>
    <s v=""/>
    <s v=""/>
    <s v=""/>
  </r>
  <r>
    <n v="43563"/>
    <s v="CIRA"/>
    <s v="RSI-1A: Search not working as expected on CPM Designation screen (CIDI 00184091)"/>
    <n v="184091"/>
    <x v="2"/>
    <x v="0"/>
    <x v="0"/>
    <d v="2016-09-27T00:00:00"/>
    <d v="2016-12-27T00:00:00"/>
    <d v="2017-01-10T00:00:00"/>
    <m/>
    <x v="5"/>
    <x v="1"/>
    <n v="105"/>
    <s v=""/>
    <s v=""/>
    <s v=""/>
    <s v=""/>
    <s v=""/>
    <s v=""/>
    <s v="Y"/>
  </r>
  <r>
    <n v="39654"/>
    <s v="CIRA"/>
    <s v="RSI_Phase1a_Search Substitution Requests_Substitutions are showing up when there is no substitution in compliance month"/>
    <m/>
    <x v="2"/>
    <x v="0"/>
    <x v="0"/>
    <d v="2016-01-29T00:00:00"/>
    <d v="2016-12-22T00:00:00"/>
    <d v="2017-01-10T00:00:00"/>
    <m/>
    <x v="5"/>
    <x v="1"/>
    <n v="347"/>
    <s v=""/>
    <s v=""/>
    <s v=""/>
    <s v=""/>
    <s v=""/>
    <s v=""/>
    <s v="Y"/>
  </r>
  <r>
    <n v="44913"/>
    <s v="CIRA"/>
    <s v="CIDI 00187978 - RAAIM Pre-calc is not handling DST time"/>
    <n v="187978"/>
    <x v="0"/>
    <x v="0"/>
    <x v="0"/>
    <d v="2016-12-30T00:00:00"/>
    <d v="2017-01-12T00:00:00"/>
    <d v="2017-01-13T00:00:00"/>
    <m/>
    <x v="5"/>
    <x v="1"/>
    <n v="14"/>
    <s v=""/>
    <s v=""/>
    <s v="Y"/>
    <s v=""/>
    <s v=""/>
    <s v=""/>
    <s v=""/>
  </r>
  <r>
    <n v="44911"/>
    <s v="CIRA"/>
    <s v="CPM should be designated for only CISO resources with an active SC association"/>
    <m/>
    <x v="0"/>
    <x v="0"/>
    <x v="0"/>
    <d v="2016-12-30T00:00:00"/>
    <d v="2017-01-11T00:00:00"/>
    <d v="2017-01-13T00:00:00"/>
    <m/>
    <x v="5"/>
    <x v="1"/>
    <n v="14"/>
    <s v=""/>
    <s v=""/>
    <s v="Y"/>
    <s v=""/>
    <s v=""/>
    <s v=""/>
    <s v=""/>
  </r>
  <r>
    <n v="44956"/>
    <s v="CIRA"/>
    <s v="Modify CPM email verbiage"/>
    <m/>
    <x v="3"/>
    <x v="0"/>
    <x v="0"/>
    <d v="2017-01-05T00:00:00"/>
    <d v="2017-01-12T00:00:00"/>
    <d v="2017-01-13T00:00:00"/>
    <m/>
    <x v="5"/>
    <x v="1"/>
    <n v="8"/>
    <s v=""/>
    <s v="Y"/>
    <s v=""/>
    <s v=""/>
    <s v=""/>
    <s v=""/>
    <s v=""/>
  </r>
  <r>
    <n v="45167"/>
    <s v="CIRA"/>
    <s v="For FLEX RA category 3 resources RA not calculated correctly for days bordering weekends and holidays"/>
    <m/>
    <x v="0"/>
    <x v="1"/>
    <x v="0"/>
    <d v="2017-01-24T00:00:00"/>
    <d v="2017-01-27T00:00:00"/>
    <d v="2017-02-01T00:00:00"/>
    <m/>
    <x v="6"/>
    <x v="1"/>
    <n v="8"/>
    <s v=""/>
    <s v="Y"/>
    <s v=""/>
    <s v=""/>
    <s v=""/>
    <s v=""/>
    <s v=""/>
  </r>
  <r>
    <n v="45036"/>
    <s v="CIRA"/>
    <s v="CPM emails are triggered for more resources than the one submitted"/>
    <m/>
    <x v="0"/>
    <x v="0"/>
    <x v="0"/>
    <d v="2017-01-12T00:00:00"/>
    <d v="2017-01-27T00:00:00"/>
    <d v="2017-02-01T00:00:00"/>
    <m/>
    <x v="6"/>
    <x v="1"/>
    <n v="20"/>
    <s v=""/>
    <s v=""/>
    <s v="Y"/>
    <s v=""/>
    <s v=""/>
    <s v=""/>
    <s v=""/>
  </r>
  <r>
    <n v="45287"/>
    <s v="CIRA"/>
    <s v="Error in logs due to length of CSP_OFFER_SEGMENT.COMMENTS"/>
    <m/>
    <x v="0"/>
    <x v="1"/>
    <x v="0"/>
    <d v="2017-01-30T00:00:00"/>
    <d v="2017-01-31T00:00:00"/>
    <d v="2017-02-08T00:00:00"/>
    <m/>
    <x v="6"/>
    <x v="1"/>
    <n v="9"/>
    <s v=""/>
    <s v="Y"/>
    <s v=""/>
    <s v=""/>
    <s v=""/>
    <s v=""/>
    <s v=""/>
  </r>
  <r>
    <n v="45399"/>
    <s v="CIRA"/>
    <s v="Peak &amp; TAC reports are displaying an incorrect 'Specified Replacement Increase' value on outage dates"/>
    <n v="188973"/>
    <x v="0"/>
    <x v="1"/>
    <x v="0"/>
    <d v="2017-02-03T00:00:00"/>
    <d v="2017-02-07T00:00:00"/>
    <d v="2017-02-13T00:00:00"/>
    <m/>
    <x v="6"/>
    <x v="1"/>
    <n v="10"/>
    <s v=""/>
    <s v="Y"/>
    <s v=""/>
    <s v=""/>
    <s v=""/>
    <s v=""/>
    <s v=""/>
  </r>
  <r>
    <n v="45333"/>
    <s v="CIRA"/>
    <s v="Issue with reading the MOO flag from MF due to date/time offset"/>
    <m/>
    <x v="0"/>
    <x v="0"/>
    <x v="0"/>
    <d v="2017-01-31T00:00:00"/>
    <d v="2017-02-08T00:00:00"/>
    <d v="2017-02-13T00:00:00"/>
    <m/>
    <x v="6"/>
    <x v="1"/>
    <n v="13"/>
    <s v=""/>
    <s v=""/>
    <s v="Y"/>
    <s v=""/>
    <s v=""/>
    <s v=""/>
    <s v=""/>
  </r>
  <r>
    <n v="45269"/>
    <s v="CIRA"/>
    <s v="CIDI 188202 - availability calculation is incorrect for TG in RAAM"/>
    <n v="188202"/>
    <x v="0"/>
    <x v="0"/>
    <x v="0"/>
    <d v="2017-01-27T00:00:00"/>
    <d v="2017-02-07T00:00:00"/>
    <d v="2017-02-13T00:00:00"/>
    <m/>
    <x v="6"/>
    <x v="1"/>
    <n v="17"/>
    <s v=""/>
    <s v=""/>
    <s v="Y"/>
    <s v=""/>
    <s v=""/>
    <s v=""/>
    <s v=""/>
  </r>
  <r>
    <n v="46070"/>
    <s v="CIRA"/>
    <s v="RAAIM calculation failure due to DST Short day_x000a_Data fix will be applied first; code fix will follow later"/>
    <m/>
    <x v="2"/>
    <x v="0"/>
    <x v="1"/>
    <d v="2017-03-13T00:00:00"/>
    <m/>
    <d v="2017-03-22T00:00:00"/>
    <m/>
    <x v="7"/>
    <x v="1"/>
    <b v="0"/>
    <s v=""/>
    <s v=""/>
    <s v=""/>
    <s v=""/>
    <s v=""/>
    <s v=""/>
    <s v=""/>
  </r>
  <r>
    <n v="46152"/>
    <s v="CIRA"/>
    <s v="CIRA INT - rename RTM resource adequacy capacity payload as part of ESB replacement"/>
    <m/>
    <x v="0"/>
    <x v="3"/>
    <x v="0"/>
    <d v="2017-03-19T00:00:00"/>
    <d v="2017-03-20T00:00:00"/>
    <d v="2017-03-27T00:00:00"/>
    <m/>
    <x v="7"/>
    <x v="1"/>
    <n v="8"/>
    <s v=""/>
    <s v="Y"/>
    <s v=""/>
    <s v=""/>
    <s v=""/>
    <s v=""/>
    <s v=""/>
  </r>
  <r>
    <n v="46143"/>
    <s v="CIRA"/>
    <s v="CIRA - CIDI 00189853, 00189824 - RAAIM inconsistent with CAISO Tariff for Flex LF-MSS resources"/>
    <m/>
    <x v="0"/>
    <x v="0"/>
    <x v="0"/>
    <d v="2017-03-17T00:00:00"/>
    <d v="2017-04-04T00:00:00"/>
    <d v="2017-04-10T00:00:00"/>
    <m/>
    <x v="8"/>
    <x v="1"/>
    <n v="24"/>
    <s v=""/>
    <s v=""/>
    <s v=""/>
    <s v="Y"/>
    <s v=""/>
    <s v=""/>
    <s v=""/>
  </r>
  <r>
    <n v="44326"/>
    <s v="CIRA"/>
    <s v="Resource area mapping is not updating when you upload and approve the NQC"/>
    <m/>
    <x v="2"/>
    <x v="0"/>
    <x v="0"/>
    <d v="2016-11-14T00:00:00"/>
    <d v="2017-04-04T00:00:00"/>
    <d v="2017-04-10T00:00:00"/>
    <m/>
    <x v="8"/>
    <x v="1"/>
    <n v="147"/>
    <s v=""/>
    <s v=""/>
    <s v=""/>
    <s v=""/>
    <s v=""/>
    <s v=""/>
    <s v="Y"/>
  </r>
  <r>
    <n v="46776"/>
    <s v="CIRA"/>
    <s v="Replacement requirement MW should not exceed RA plan MW"/>
    <s v="191111, 191117, 191126, 191140, 191149, 191154, 191155, 191156, 191157"/>
    <x v="0"/>
    <x v="0"/>
    <x v="0"/>
    <d v="2017-04-24T00:00:00"/>
    <d v="2017-04-27T00:00:00"/>
    <d v="2017-04-28T00:00:00"/>
    <m/>
    <x v="8"/>
    <x v="1"/>
    <n v="4"/>
    <s v="Y"/>
    <s v=""/>
    <s v=""/>
    <s v=""/>
    <s v=""/>
    <s v=""/>
    <s v=""/>
  </r>
  <r>
    <n v="46736"/>
    <s v="CIRA"/>
    <s v="CIRA must filter out revised set of ED instructions not eligible for CPM designations."/>
    <m/>
    <x v="0"/>
    <x v="0"/>
    <x v="0"/>
    <d v="2017-04-20T00:00:00"/>
    <d v="2017-04-27T00:00:00"/>
    <d v="2017-04-28T00:00:00"/>
    <m/>
    <x v="8"/>
    <x v="1"/>
    <n v="8"/>
    <s v=""/>
    <s v="Y"/>
    <s v=""/>
    <s v=""/>
    <s v=""/>
    <s v=""/>
    <s v=""/>
  </r>
  <r>
    <n v="46945"/>
    <s v="CIRA"/>
    <s v="CPM Enhancement to compute the Daily Max RA MW as max of both Gen &amp; Flex"/>
    <m/>
    <x v="0"/>
    <x v="0"/>
    <x v="0"/>
    <d v="2017-05-09T00:00:00"/>
    <d v="2017-06-01T00:00:00"/>
    <d v="2017-06-06T00:00:00"/>
    <m/>
    <x v="9"/>
    <x v="1"/>
    <n v="28"/>
    <s v=""/>
    <s v=""/>
    <s v=""/>
    <s v="Y"/>
    <s v=""/>
    <s v=""/>
    <s v=""/>
  </r>
  <r>
    <n v="47249"/>
    <s v="CIRA"/>
    <s v="OM Replacements screen doesn't display 2nd page after a sort"/>
    <m/>
    <x v="2"/>
    <x v="0"/>
    <x v="0"/>
    <d v="2017-06-06T00:00:00"/>
    <d v="2017-06-14T00:00:00"/>
    <d v="2017-06-19T00:00:00"/>
    <m/>
    <x v="9"/>
    <x v="1"/>
    <n v="13"/>
    <s v=""/>
    <s v=""/>
    <s v="Y"/>
    <s v=""/>
    <s v=""/>
    <s v=""/>
    <s v=""/>
  </r>
  <r>
    <n v="47248"/>
    <s v="CIRA"/>
    <s v="Add 'pre-approved' to T45 approved &amp; pending OIA run and OM Replacements logic"/>
    <n v="192247"/>
    <x v="2"/>
    <x v="0"/>
    <x v="0"/>
    <d v="2017-06-06T00:00:00"/>
    <d v="2017-06-14T00:00:00"/>
    <d v="2017-06-19T00:00:00"/>
    <m/>
    <x v="9"/>
    <x v="1"/>
    <n v="13"/>
    <s v=""/>
    <s v=""/>
    <s v="Y"/>
    <s v=""/>
    <s v=""/>
    <s v=""/>
    <s v=""/>
  </r>
  <r>
    <n v="47870"/>
    <s v="CIRA"/>
    <s v="ResourceAdequacyCapacity payload failures"/>
    <n v="192418"/>
    <x v="0"/>
    <x v="4"/>
    <x v="0"/>
    <d v="2017-06-24T00:00:00"/>
    <d v="2017-06-27T00:00:00"/>
    <d v="2017-06-27T00:00:00"/>
    <m/>
    <x v="9"/>
    <x v="1"/>
    <n v="3"/>
    <s v="Y"/>
    <s v=""/>
    <s v=""/>
    <s v=""/>
    <s v=""/>
    <s v=""/>
    <s v=""/>
  </r>
  <r>
    <n v="47812"/>
    <s v="CIRA"/>
    <s v="OM RA report data changes post the trade date"/>
    <m/>
    <x v="0"/>
    <x v="0"/>
    <x v="0"/>
    <d v="2017-06-21T00:00:00"/>
    <d v="2017-06-30T00:00:00"/>
    <d v="2017-06-30T00:00:00"/>
    <m/>
    <x v="9"/>
    <x v="1"/>
    <n v="9"/>
    <s v=""/>
    <s v="Y"/>
    <s v=""/>
    <s v=""/>
    <s v=""/>
    <s v=""/>
    <s v=""/>
  </r>
  <r>
    <n v="45699"/>
    <s v="CIRA"/>
    <s v="CIRA - Replacement MW higher than provided as S replacements in RA plan- occurred due to multiple resources with different RA plans used the same contract ID. Handled via training &amp; CPG not code fix"/>
    <m/>
    <x v="0"/>
    <x v="0"/>
    <x v="0"/>
    <d v="2017-02-21T00:00:00"/>
    <d v="2017-03-03T00:00:00"/>
    <m/>
    <m/>
    <x v="6"/>
    <x v="1"/>
    <n v="14"/>
    <s v=""/>
    <s v=""/>
    <s v="Y"/>
    <s v=""/>
    <s v=""/>
    <s v=""/>
    <s v=""/>
  </r>
  <r>
    <n v="42858"/>
    <s v="CIRA"/>
    <s v="CIRA: Updating RA data in RR_RA table for SMUD Supporting Resources"/>
    <m/>
    <x v="1"/>
    <x v="5"/>
    <x v="0"/>
    <d v="2016-08-19T00:00:00"/>
    <d v="2016-08-24T00:00:00"/>
    <m/>
    <m/>
    <x v="0"/>
    <x v="0"/>
    <n v="9"/>
    <s v=""/>
    <s v="Y"/>
    <s v=""/>
    <s v=""/>
    <s v=""/>
    <s v=""/>
    <s v=""/>
  </r>
  <r>
    <n v="41486"/>
    <s v="RAAM"/>
    <s v="RAAM not allowing users to submit Subs"/>
    <s v="182460, 182420, 182456"/>
    <x v="1"/>
    <x v="6"/>
    <x v="0"/>
    <d v="2016-06-23T00:00:00"/>
    <d v="2016-07-07T00:00:00"/>
    <m/>
    <m/>
    <x v="10"/>
    <x v="0"/>
    <n v="18"/>
    <s v=""/>
    <s v=""/>
    <s v="Y"/>
    <s v=""/>
    <s v=""/>
    <s v=""/>
    <s v=""/>
  </r>
  <r>
    <n v="40856"/>
    <s v="RAAM"/>
    <s v="Error when trying to load valid MW for Substitutions"/>
    <n v="181256"/>
    <x v="1"/>
    <x v="6"/>
    <x v="0"/>
    <d v="2016-04-29T00:00:00"/>
    <d v="2016-05-13T00:00:00"/>
    <m/>
    <m/>
    <x v="11"/>
    <x v="0"/>
    <n v="18"/>
    <s v=""/>
    <s v=""/>
    <s v="Y"/>
    <s v=""/>
    <s v=""/>
    <s v=""/>
    <s v=""/>
  </r>
  <r>
    <n v="48362"/>
    <s v="CIRA"/>
    <s v="CIRA - OM Data report should disregard RA if deficiency config is set to N for obligation"/>
    <m/>
    <x v="0"/>
    <x v="7"/>
    <x v="0"/>
    <d v="2017-07-12T00:00:00"/>
    <d v="2017-07-20T00:00:00"/>
    <m/>
    <m/>
    <x v="10"/>
    <x v="1"/>
    <n v="12"/>
    <s v=""/>
    <s v=""/>
    <s v="Y"/>
    <s v=""/>
    <s v=""/>
    <s v=""/>
    <s v=""/>
  </r>
  <r>
    <n v="48122"/>
    <s v="RAAM"/>
    <s v="SCP Avail Data for resource for TDs in Septmeber2016 missing from the MF materialized view"/>
    <n v="188697"/>
    <x v="0"/>
    <x v="5"/>
    <x v="0"/>
    <d v="2017-07-03T00:00:00"/>
    <d v="2017-07-13T00:00:00"/>
    <m/>
    <m/>
    <x v="10"/>
    <x v="1"/>
    <n v="14"/>
    <s v=""/>
    <s v=""/>
    <s v="Y"/>
    <s v=""/>
    <s v=""/>
    <s v=""/>
    <s v=""/>
  </r>
  <r>
    <n v="48047"/>
    <s v="CIRA"/>
    <s v="SCE1 is getting an unknown error when they try to update August CSP Offers"/>
    <n v="192592"/>
    <x v="0"/>
    <x v="6"/>
    <x v="0"/>
    <d v="2017-06-29T00:00:00"/>
    <d v="2017-06-30T00:00:00"/>
    <m/>
    <m/>
    <x v="9"/>
    <x v="1"/>
    <n v="5"/>
    <s v="Y"/>
    <s v=""/>
    <s v=""/>
    <s v=""/>
    <s v=""/>
    <s v=""/>
    <s v=""/>
  </r>
  <r>
    <n v="47966"/>
    <s v="CIRA"/>
    <s v="CIRA - CPM Enhancement to handle PMIN"/>
    <m/>
    <x v="0"/>
    <x v="8"/>
    <x v="0"/>
    <d v="2017-06-27T00:00:00"/>
    <d v="2017-11-08T00:00:00"/>
    <d v="2017-11-13T00:00:00"/>
    <d v="2017-07-31T00:00:00"/>
    <x v="3"/>
    <x v="1"/>
    <n v="139"/>
    <s v=""/>
    <s v=""/>
    <s v=""/>
    <s v=""/>
    <s v=""/>
    <s v=""/>
    <s v="Y"/>
  </r>
  <r>
    <n v="47615"/>
    <s v="CIRA"/>
    <s v="Replacement for Outage Details"/>
    <n v="192247"/>
    <x v="0"/>
    <x v="6"/>
    <x v="0"/>
    <d v="2017-06-07T00:00:00"/>
    <d v="2017-06-08T00:00:00"/>
    <m/>
    <m/>
    <x v="9"/>
    <x v="1"/>
    <n v="5"/>
    <s v="Y"/>
    <s v=""/>
    <s v=""/>
    <s v=""/>
    <s v=""/>
    <s v=""/>
    <s v=""/>
  </r>
  <r>
    <n v="47056"/>
    <s v="CIRA"/>
    <s v="CIRA - additional reason codes to read to determine CPM eligibility"/>
    <m/>
    <x v="0"/>
    <x v="8"/>
    <x v="0"/>
    <d v="2017-05-18T00:00:00"/>
    <d v="2017-11-08T00:00:00"/>
    <d v="2017-11-13T00:00:00"/>
    <d v="2017-07-31T00:00:00"/>
    <x v="3"/>
    <x v="1"/>
    <n v="179"/>
    <s v=""/>
    <s v=""/>
    <s v=""/>
    <s v=""/>
    <s v=""/>
    <s v=""/>
    <s v="Y"/>
  </r>
  <r>
    <n v="47041"/>
    <s v="CIRA"/>
    <s v="CIRA:RA Report Monthly download for ALL resources is throwing error."/>
    <m/>
    <x v="0"/>
    <x v="6"/>
    <x v="0"/>
    <d v="2017-05-17T00:00:00"/>
    <d v="2017-05-25T00:00:00"/>
    <m/>
    <m/>
    <x v="11"/>
    <x v="1"/>
    <n v="12"/>
    <s v=""/>
    <s v=""/>
    <s v="Y"/>
    <s v=""/>
    <s v=""/>
    <s v=""/>
    <s v=""/>
  </r>
  <r>
    <n v="46934"/>
    <s v="CIRA"/>
    <s v="RA tracker reflects cancelled Flex substitution incorrectly &amp; substitution is not released"/>
    <s v="00191513, 00191525 "/>
    <x v="2"/>
    <x v="6"/>
    <x v="0"/>
    <d v="2017-05-08T00:00:00"/>
    <d v="2017-07-19T00:00:00"/>
    <d v="2017-07-24T00:00:00"/>
    <m/>
    <x v="10"/>
    <x v="1"/>
    <n v="77"/>
    <s v=""/>
    <s v=""/>
    <s v=""/>
    <s v=""/>
    <s v=""/>
    <s v=""/>
    <s v="Y"/>
  </r>
  <r>
    <n v="46932"/>
    <s v="CIRA"/>
    <s v="CIRA - Outages from OMS not being picked up by CIRA for a few days in April"/>
    <m/>
    <x v="0"/>
    <x v="9"/>
    <x v="0"/>
    <d v="2017-05-08T00:00:00"/>
    <d v="2017-06-21T00:00:00"/>
    <m/>
    <m/>
    <x v="9"/>
    <x v="1"/>
    <n v="48"/>
    <s v=""/>
    <s v=""/>
    <s v=""/>
    <s v=""/>
    <s v=""/>
    <s v="Y"/>
    <s v=""/>
  </r>
  <r>
    <n v="45799"/>
    <s v="CIRA"/>
    <s v="CIRA - Review Substitution screen displays the Sub request ID instead of the Sub ID"/>
    <m/>
    <x v="0"/>
    <x v="7"/>
    <x v="0"/>
    <d v="2017-02-28T00:00:00"/>
    <d v="2017-02-28T00:00:00"/>
    <m/>
    <m/>
    <x v="6"/>
    <x v="1"/>
    <n v="4"/>
    <s v="Y"/>
    <s v=""/>
    <s v=""/>
    <s v=""/>
    <s v=""/>
    <s v=""/>
    <s v=""/>
  </r>
  <r>
    <n v="44934"/>
    <s v="CIRA"/>
    <s v="CIRA - not handling multiple records for penalty price and softoffer cap for the same year"/>
    <m/>
    <x v="0"/>
    <x v="5"/>
    <x v="0"/>
    <d v="2017-01-04T00:00:00"/>
    <d v="2017-01-06T00:00:00"/>
    <m/>
    <m/>
    <x v="5"/>
    <x v="1"/>
    <n v="6"/>
    <s v=""/>
    <s v="Y"/>
    <s v=""/>
    <s v=""/>
    <s v=""/>
    <s v=""/>
    <s v=""/>
  </r>
  <r>
    <n v="44634"/>
    <s v="CIRA"/>
    <s v="System does not allow user to upload plans for Import resources that are associated with a future dated BG"/>
    <n v="187429"/>
    <x v="0"/>
    <x v="6"/>
    <x v="0"/>
    <d v="2016-12-08T00:00:00"/>
    <d v="2016-12-09T00:00:00"/>
    <m/>
    <m/>
    <x v="4"/>
    <x v="0"/>
    <n v="5"/>
    <s v="Y"/>
    <s v=""/>
    <s v=""/>
    <s v=""/>
    <s v=""/>
    <s v=""/>
    <s v=""/>
  </r>
  <r>
    <n v="44414"/>
    <s v="CIRA"/>
    <s v="Discrepancies on CIRA data sent to Settlements, regarding a resource in the payload if it does not qualify for a RAAIM exemption"/>
    <n v="186775"/>
    <x v="0"/>
    <x v="6"/>
    <x v="0"/>
    <d v="2016-11-22T00:00:00"/>
    <d v="2016-12-02T00:00:00"/>
    <m/>
    <m/>
    <x v="4"/>
    <x v="0"/>
    <n v="14"/>
    <s v=""/>
    <s v=""/>
    <s v="Y"/>
    <s v=""/>
    <s v=""/>
    <s v=""/>
    <s v=""/>
  </r>
  <r>
    <n v="44320"/>
    <s v="CIRA"/>
    <s v="CIRA - Intra-monthly CSP offers not getting adjusted due to ED or Substitution"/>
    <m/>
    <x v="0"/>
    <x v="6"/>
    <x v="0"/>
    <d v="2016-11-09T00:00:00"/>
    <d v="2016-12-15T00:00:00"/>
    <m/>
    <m/>
    <x v="4"/>
    <x v="0"/>
    <n v="40"/>
    <s v=""/>
    <s v=""/>
    <s v=""/>
    <s v=""/>
    <s v="Y"/>
    <s v=""/>
    <s v=""/>
  </r>
  <r>
    <n v="44269"/>
    <s v="CIRA"/>
    <s v="CIRA - Enhance CIRA to handle processing a larger volume of EDs"/>
    <m/>
    <x v="0"/>
    <x v="10"/>
    <x v="2"/>
    <d v="2016-11-08T00:00:00"/>
    <m/>
    <m/>
    <m/>
    <x v="12"/>
    <x v="2"/>
    <b v="0"/>
    <s v=""/>
    <s v=""/>
    <s v=""/>
    <s v=""/>
    <s v=""/>
    <s v=""/>
    <s v=""/>
  </r>
  <r>
    <n v="44102"/>
    <s v="CIRA"/>
    <s v="CIRA - no data found error in annual transmission planning report"/>
    <m/>
    <x v="0"/>
    <x v="7"/>
    <x v="0"/>
    <d v="2016-11-01T00:00:00"/>
    <d v="2016-11-02T00:00:00"/>
    <m/>
    <m/>
    <x v="3"/>
    <x v="0"/>
    <n v="5"/>
    <s v="Y"/>
    <s v=""/>
    <s v=""/>
    <s v=""/>
    <s v=""/>
    <s v=""/>
    <s v=""/>
  </r>
  <r>
    <n v="44097"/>
    <s v="CIRA"/>
    <s v="RSI\CPM:App_cira_bid_read_ext role is unable to access Data Maintenance Search screen"/>
    <m/>
    <x v="0"/>
    <x v="6"/>
    <x v="0"/>
    <d v="2016-11-01T00:00:00"/>
    <d v="2016-11-10T00:00:00"/>
    <m/>
    <m/>
    <x v="3"/>
    <x v="0"/>
    <n v="13"/>
    <s v=""/>
    <s v=""/>
    <s v="Y"/>
    <s v=""/>
    <s v=""/>
    <s v=""/>
    <s v=""/>
  </r>
  <r>
    <n v="43972"/>
    <s v="OASIS"/>
    <s v="RA and Minimum Load data report - _x000a_There was a fix that was deployed on 3/31/17 did not seem to have solved the issue reported in the CIDI."/>
    <n v="185424"/>
    <x v="0"/>
    <x v="1"/>
    <x v="3"/>
    <d v="2016-10-24T00:00:00"/>
    <m/>
    <m/>
    <d v="2017-08-31T00:00:00"/>
    <x v="12"/>
    <x v="2"/>
    <b v="0"/>
    <s v=""/>
    <s v=""/>
    <s v=""/>
    <s v=""/>
    <s v=""/>
    <s v=""/>
    <s v=""/>
  </r>
  <r>
    <n v="43912"/>
    <s v="CIRA"/>
    <s v="CIRA-RSI-1A- Real time substitution for Flex RA"/>
    <m/>
    <x v="2"/>
    <x v="7"/>
    <x v="4"/>
    <d v="2016-10-19T00:00:00"/>
    <m/>
    <m/>
    <m/>
    <x v="12"/>
    <x v="2"/>
    <b v="0"/>
    <s v=""/>
    <s v=""/>
    <s v=""/>
    <s v=""/>
    <s v=""/>
    <s v=""/>
    <s v=""/>
  </r>
  <r>
    <n v="43827"/>
    <s v="CIRA"/>
    <s v="RSI-1A - CIRA - UAT - Outage exemption request functionality is missing the 5 business day validation rule which is available in RAAM"/>
    <m/>
    <x v="0"/>
    <x v="7"/>
    <x v="5"/>
    <d v="2016-10-13T00:00:00"/>
    <m/>
    <m/>
    <d v="2018-02-13T00:00:00"/>
    <x v="12"/>
    <x v="2"/>
    <b v="0"/>
    <s v=""/>
    <s v=""/>
    <s v=""/>
    <s v=""/>
    <s v=""/>
    <s v=""/>
    <s v=""/>
  </r>
  <r>
    <n v="43773"/>
    <s v="CIRA"/>
    <s v="ResourceAdequacyCapacity payload has a 7 hour offset"/>
    <n v="185410"/>
    <x v="0"/>
    <x v="6"/>
    <x v="0"/>
    <d v="2016-10-10T00:00:00"/>
    <d v="2016-10-11T00:00:00"/>
    <m/>
    <m/>
    <x v="2"/>
    <x v="0"/>
    <n v="5"/>
    <s v="Y"/>
    <s v=""/>
    <s v=""/>
    <s v=""/>
    <s v=""/>
    <s v=""/>
    <s v=""/>
  </r>
  <r>
    <n v="43675"/>
    <s v="CIRA"/>
    <s v="CIRA - Resource Adequacy Showing line is incorrectly being calculated"/>
    <m/>
    <x v="0"/>
    <x v="5"/>
    <x v="0"/>
    <d v="2016-10-03T00:00:00"/>
    <d v="2016-10-04T00:00:00"/>
    <m/>
    <m/>
    <x v="2"/>
    <x v="0"/>
    <n v="5"/>
    <s v="Y"/>
    <s v=""/>
    <s v=""/>
    <s v=""/>
    <s v=""/>
    <s v=""/>
    <s v=""/>
  </r>
  <r>
    <n v="43444"/>
    <s v="CIRA"/>
    <s v="CIRA PROD: Record count is increased when user sorts by a resource on OM Replacements screen."/>
    <m/>
    <x v="0"/>
    <x v="6"/>
    <x v="0"/>
    <d v="2016-09-16T00:00:00"/>
    <d v="2016-09-21T00:00:00"/>
    <m/>
    <m/>
    <x v="1"/>
    <x v="0"/>
    <n v="9"/>
    <s v=""/>
    <s v="Y"/>
    <s v=""/>
    <s v=""/>
    <s v=""/>
    <s v=""/>
    <s v=""/>
  </r>
  <r>
    <n v="42655"/>
    <s v="CIRA"/>
    <s v="CIRA - RAAM tool hanging when new SCP calculation was run"/>
    <m/>
    <x v="0"/>
    <x v="6"/>
    <x v="0"/>
    <d v="2016-08-11T00:00:00"/>
    <d v="2016-08-11T00:00:00"/>
    <m/>
    <m/>
    <x v="0"/>
    <x v="0"/>
    <n v="4"/>
    <s v="Y"/>
    <s v=""/>
    <s v=""/>
    <s v=""/>
    <s v=""/>
    <s v=""/>
    <s v=""/>
  </r>
  <r>
    <n v="41698"/>
    <s v="RAAM"/>
    <s v="RAAM not showing the updated NQC values that are approved in CIRA"/>
    <n v="182626"/>
    <x v="0"/>
    <x v="6"/>
    <x v="0"/>
    <d v="2016-07-07T00:00:00"/>
    <d v="2016-07-11T00:00:00"/>
    <m/>
    <m/>
    <x v="10"/>
    <x v="0"/>
    <n v="8"/>
    <s v=""/>
    <s v="Y"/>
    <s v=""/>
    <s v=""/>
    <s v=""/>
    <s v=""/>
    <s v=""/>
  </r>
  <r>
    <n v="41697"/>
    <s v="CIRA"/>
    <s v="update the correct mw volumes for NOB_BG Import for the September showing"/>
    <n v="182745"/>
    <x v="0"/>
    <x v="5"/>
    <x v="0"/>
    <d v="2016-07-07T00:00:00"/>
    <d v="2016-08-01T00:00:00"/>
    <m/>
    <m/>
    <x v="0"/>
    <x v="0"/>
    <n v="29"/>
    <s v=""/>
    <s v=""/>
    <s v=""/>
    <s v="Y"/>
    <s v=""/>
    <s v=""/>
    <s v=""/>
  </r>
  <r>
    <n v="41694"/>
    <s v="CIRA"/>
    <s v="CIRA - some resources not in 'Saved NQC request' Excel export"/>
    <m/>
    <x v="0"/>
    <x v="6"/>
    <x v="0"/>
    <d v="2016-07-07T00:00:00"/>
    <d v="2016-07-20T00:00:00"/>
    <m/>
    <m/>
    <x v="10"/>
    <x v="0"/>
    <n v="17"/>
    <s v=""/>
    <s v=""/>
    <s v="Y"/>
    <s v=""/>
    <s v=""/>
    <s v=""/>
    <s v=""/>
  </r>
  <r>
    <n v="41339"/>
    <s v="CIRA"/>
    <s v="CIRA - TAC Results are showing incorrect data"/>
    <m/>
    <x v="0"/>
    <x v="6"/>
    <x v="0"/>
    <d v="2016-06-09T00:00:00"/>
    <d v="2016-07-07T00:00:00"/>
    <m/>
    <m/>
    <x v="10"/>
    <x v="0"/>
    <n v="32"/>
    <s v=""/>
    <s v=""/>
    <s v=""/>
    <s v=""/>
    <s v="Y"/>
    <s v=""/>
    <s v=""/>
  </r>
  <r>
    <n v="41333"/>
    <s v="RAAM"/>
    <s v="Resource ID Drop-Down list does not populate the resources for newly created SCs."/>
    <n v="181822"/>
    <x v="0"/>
    <x v="6"/>
    <x v="0"/>
    <d v="2016-06-09T00:00:00"/>
    <d v="2016-06-10T00:00:00"/>
    <m/>
    <m/>
    <x v="9"/>
    <x v="0"/>
    <n v="5"/>
    <s v="Y"/>
    <s v=""/>
    <s v=""/>
    <s v=""/>
    <s v=""/>
    <s v=""/>
    <s v=""/>
  </r>
  <r>
    <n v="41229"/>
    <s v="CIRA"/>
    <s v="Prod Issue: bulk update all records in the SCP_GF_RES table to include the timestamp 23:59:59 for EFF_END_DTS"/>
    <m/>
    <x v="0"/>
    <x v="6"/>
    <x v="0"/>
    <d v="2016-06-02T00:00:00"/>
    <d v="2016-06-07T00:00:00"/>
    <m/>
    <m/>
    <x v="9"/>
    <x v="0"/>
    <n v="9"/>
    <s v=""/>
    <s v="Y"/>
    <s v=""/>
    <s v=""/>
    <s v=""/>
    <s v=""/>
    <s v=""/>
  </r>
  <r>
    <n v="41102"/>
    <s v="CIRA"/>
    <s v="Error in the NQC Submission - CIRA shows the resource is not valid"/>
    <n v="181717"/>
    <x v="0"/>
    <x v="6"/>
    <x v="0"/>
    <d v="2016-05-20T00:00:00"/>
    <d v="2016-05-25T00:00:00"/>
    <m/>
    <m/>
    <x v="11"/>
    <x v="0"/>
    <n v="9"/>
    <s v=""/>
    <s v="Y"/>
    <s v=""/>
    <s v=""/>
    <s v=""/>
    <s v=""/>
    <s v=""/>
  </r>
  <r>
    <n v="41082"/>
    <s v="CIRA"/>
    <s v="CIRA: Annual Obligation report  shows incorrect data"/>
    <m/>
    <x v="0"/>
    <x v="6"/>
    <x v="0"/>
    <d v="2016-05-18T00:00:00"/>
    <d v="2016-07-11T00:00:00"/>
    <m/>
    <m/>
    <x v="10"/>
    <x v="0"/>
    <n v="58"/>
    <s v=""/>
    <s v=""/>
    <s v=""/>
    <s v=""/>
    <s v=""/>
    <s v="Y"/>
    <s v=""/>
  </r>
  <r>
    <n v="41075"/>
    <s v="CIRA"/>
    <s v="CIRA - Monthly Obligation report and Peak Results report are incorrect"/>
    <m/>
    <x v="0"/>
    <x v="6"/>
    <x v="0"/>
    <d v="2016-05-18T00:00:00"/>
    <d v="2016-05-24T00:00:00"/>
    <m/>
    <m/>
    <x v="11"/>
    <x v="0"/>
    <n v="10"/>
    <s v=""/>
    <s v="Y"/>
    <s v=""/>
    <s v=""/>
    <s v=""/>
    <s v=""/>
    <s v=""/>
  </r>
  <r>
    <n v="40999"/>
    <s v="CIRA"/>
    <s v="CIRA needs to round down fractional MW values on Interties to the integer level"/>
    <n v="179200"/>
    <x v="0"/>
    <x v="7"/>
    <x v="0"/>
    <d v="2016-05-11T00:00:00"/>
    <d v="2016-05-18T00:00:00"/>
    <m/>
    <m/>
    <x v="11"/>
    <x v="0"/>
    <n v="11"/>
    <s v=""/>
    <s v=""/>
    <s v="Y"/>
    <s v=""/>
    <s v=""/>
    <s v=""/>
    <s v=""/>
  </r>
  <r>
    <n v="40998"/>
    <s v="CIRA"/>
    <s v="Need data fix for July Supply plan as the system is enforcing the SCID Import allocation check incorrectly"/>
    <n v="181472"/>
    <x v="0"/>
    <x v="6"/>
    <x v="0"/>
    <d v="2016-05-11T00:00:00"/>
    <d v="2016-05-11T00:00:00"/>
    <m/>
    <m/>
    <x v="11"/>
    <x v="0"/>
    <n v="4"/>
    <s v="Y"/>
    <s v=""/>
    <s v=""/>
    <s v=""/>
    <s v=""/>
    <s v=""/>
    <s v=""/>
  </r>
  <r>
    <n v="40995"/>
    <s v="CIRA"/>
    <s v="CIRA: MF to CIRA refresh failure due to LSE SCIDs length more than defined constraint"/>
    <m/>
    <x v="0"/>
    <x v="6"/>
    <x v="0"/>
    <d v="2016-05-11T00:00:00"/>
    <d v="2016-05-17T00:00:00"/>
    <m/>
    <m/>
    <x v="11"/>
    <x v="0"/>
    <n v="10"/>
    <s v=""/>
    <s v="Y"/>
    <s v=""/>
    <s v=""/>
    <s v=""/>
    <s v=""/>
    <s v=""/>
  </r>
  <r>
    <n v="40994"/>
    <s v="CIRA"/>
    <s v="Outage Availability Report - Unavailable"/>
    <n v="177387"/>
    <x v="0"/>
    <x v="6"/>
    <x v="0"/>
    <d v="2016-05-03T00:00:00"/>
    <d v="2016-05-19T00:00:00"/>
    <m/>
    <m/>
    <x v="11"/>
    <x v="0"/>
    <n v="20"/>
    <s v=""/>
    <s v=""/>
    <s v="Y"/>
    <s v=""/>
    <s v=""/>
    <s v=""/>
    <s v=""/>
  </r>
  <r>
    <n v="40854"/>
    <s v="CIRA"/>
    <s v="RAAM Prod error - Availability calculation fails when there are multiple substitutions in a request and calculation invoked specific to the substituted resources."/>
    <m/>
    <x v="0"/>
    <x v="6"/>
    <x v="0"/>
    <d v="2016-04-29T00:00:00"/>
    <d v="2016-05-17T00:00:00"/>
    <m/>
    <m/>
    <x v="11"/>
    <x v="0"/>
    <n v="22"/>
    <s v=""/>
    <s v=""/>
    <s v=""/>
    <s v="Y"/>
    <s v=""/>
    <s v=""/>
    <s v=""/>
  </r>
  <r>
    <n v="40851"/>
    <s v="CIRA"/>
    <s v="Peak results screen error in Prod"/>
    <n v="181047"/>
    <x v="0"/>
    <x v="6"/>
    <x v="0"/>
    <d v="2016-04-29T00:00:00"/>
    <d v="2016-05-11T00:00:00"/>
    <m/>
    <m/>
    <x v="11"/>
    <x v="0"/>
    <n v="16"/>
    <s v=""/>
    <s v=""/>
    <s v="Y"/>
    <s v=""/>
    <s v=""/>
    <s v=""/>
    <s v=""/>
  </r>
  <r>
    <n v="40788"/>
    <s v="CIRA"/>
    <s v="TAC Results Report errors out in Prod"/>
    <n v="181052"/>
    <x v="0"/>
    <x v="6"/>
    <x v="0"/>
    <d v="2016-04-25T00:00:00"/>
    <d v="2016-06-10T00:00:00"/>
    <m/>
    <m/>
    <x v="9"/>
    <x v="0"/>
    <n v="50"/>
    <s v=""/>
    <s v=""/>
    <s v=""/>
    <s v=""/>
    <s v=""/>
    <s v="Y"/>
    <s v=""/>
  </r>
  <r>
    <n v="40213"/>
    <s v="CIRA"/>
    <s v="CIRA-RSI-Phase 1A: Not Published RAAIM Pre-Calcs are visible to External SCs (No data disclosure)"/>
    <m/>
    <x v="2"/>
    <x v="6"/>
    <x v="0"/>
    <d v="2016-03-04T00:00:00"/>
    <d v="2017-07-05T00:00:00"/>
    <m/>
    <m/>
    <x v="10"/>
    <x v="1"/>
    <n v="492"/>
    <s v=""/>
    <s v=""/>
    <s v=""/>
    <s v=""/>
    <s v=""/>
    <s v=""/>
    <s v="Y"/>
  </r>
  <r>
    <n v="40203"/>
    <s v="CIRA"/>
    <s v="CIRA_RSI Phase 1A Menu bar is incorrectly rendered on user access exception"/>
    <m/>
    <x v="0"/>
    <x v="6"/>
    <x v="0"/>
    <d v="2016-03-04T00:00:00"/>
    <d v="2016-04-20T00:00:00"/>
    <m/>
    <m/>
    <x v="8"/>
    <x v="0"/>
    <n v="51"/>
    <s v=""/>
    <s v=""/>
    <s v=""/>
    <s v=""/>
    <s v=""/>
    <s v="Y"/>
    <s v=""/>
  </r>
  <r>
    <n v="40183"/>
    <s v="CIRA"/>
    <s v="CIRA-RSI-Phase 1A: Unauthorized user is able view &amp; Download Outage Impact Report for both outage view T45 and OTD"/>
    <m/>
    <x v="0"/>
    <x v="6"/>
    <x v="0"/>
    <d v="2016-03-03T00:00:00"/>
    <d v="2016-04-20T00:00:00"/>
    <m/>
    <m/>
    <x v="8"/>
    <x v="0"/>
    <n v="52"/>
    <s v=""/>
    <s v=""/>
    <s v=""/>
    <s v=""/>
    <s v=""/>
    <s v="Y"/>
    <s v=""/>
  </r>
  <r>
    <n v="40045"/>
    <s v="CIRA"/>
    <s v="SCP Availability Calc Publish is erroring out for Trade Date 02-22-2016"/>
    <m/>
    <x v="0"/>
    <x v="6"/>
    <x v="0"/>
    <d v="2016-02-23T00:00:00"/>
    <d v="2016-02-25T00:00:00"/>
    <m/>
    <m/>
    <x v="6"/>
    <x v="0"/>
    <n v="6"/>
    <s v=""/>
    <s v="Y"/>
    <s v=""/>
    <s v=""/>
    <s v=""/>
    <s v=""/>
    <s v=""/>
  </r>
  <r>
    <n v="40014"/>
    <s v="CIRA"/>
    <s v="RAAM: Missing SCP_AVAIL payload for TD 2/21/16"/>
    <m/>
    <x v="0"/>
    <x v="6"/>
    <x v="0"/>
    <d v="2016-02-22T00:00:00"/>
    <d v="2016-02-25T00:00:00"/>
    <m/>
    <m/>
    <x v="6"/>
    <x v="0"/>
    <n v="7"/>
    <s v=""/>
    <s v="Y"/>
    <s v=""/>
    <s v=""/>
    <s v=""/>
    <s v=""/>
    <s v=""/>
  </r>
  <r>
    <n v="39918"/>
    <s v="CIRA"/>
    <s v="CIRA Should round down the RA numbers to the lower integers for down-stream systems if  the original RA capacity is a fractional number"/>
    <m/>
    <x v="0"/>
    <x v="8"/>
    <x v="0"/>
    <d v="2016-02-16T00:00:00"/>
    <d v="2016-04-04T00:00:00"/>
    <m/>
    <m/>
    <x v="8"/>
    <x v="0"/>
    <n v="52"/>
    <s v=""/>
    <s v=""/>
    <s v=""/>
    <s v=""/>
    <s v=""/>
    <s v="Y"/>
    <s v=""/>
  </r>
  <r>
    <n v="39258"/>
    <s v="CIRA"/>
    <s v="SC Transfer Job does not transfer the Flex RA to the New Supplier when resource ownership is changed"/>
    <m/>
    <x v="0"/>
    <x v="6"/>
    <x v="0"/>
    <d v="2016-01-06T00:00:00"/>
    <d v="2016-01-10T00:00:00"/>
    <m/>
    <m/>
    <x v="5"/>
    <x v="0"/>
    <n v="8"/>
    <s v=""/>
    <s v="Y"/>
    <s v=""/>
    <s v=""/>
    <s v=""/>
    <s v=""/>
    <s v=""/>
  </r>
  <r>
    <n v="39242"/>
    <s v="CIRA"/>
    <s v="SC Transfer Job not transferring all resources to the new SC"/>
    <m/>
    <x v="0"/>
    <x v="6"/>
    <x v="0"/>
    <d v="2016-01-06T00:00:00"/>
    <d v="2016-01-10T00:00:00"/>
    <m/>
    <m/>
    <x v="5"/>
    <x v="0"/>
    <n v="8"/>
    <s v=""/>
    <s v="Y"/>
    <s v=""/>
    <s v=""/>
    <s v=""/>
    <s v=""/>
    <s v=""/>
  </r>
  <r>
    <n v="48679"/>
    <s v="CIRA"/>
    <s v="Reduction in LSEs obligation did not reflect in the adjusted_obligation table"/>
    <n v="193144"/>
    <x v="2"/>
    <x v="6"/>
    <x v="4"/>
    <d v="2017-07-21T00:00:00"/>
    <m/>
    <m/>
    <m/>
    <x v="12"/>
    <x v="2"/>
    <b v="0"/>
    <s v=""/>
    <s v=""/>
    <s v=""/>
    <s v=""/>
    <s v=""/>
    <s v=""/>
    <s v=""/>
  </r>
  <r>
    <n v="48658"/>
    <s v="CIRA"/>
    <s v="CIRA- OM Replacements report - OTD snapshot did not pick outage in T45 snapshot"/>
    <m/>
    <x v="2"/>
    <x v="7"/>
    <x v="2"/>
    <d v="2017-07-20T00:00:00"/>
    <d v="2017-12-12T00:00:00"/>
    <m/>
    <m/>
    <x v="12"/>
    <x v="2"/>
    <b v="0"/>
    <s v=""/>
    <s v=""/>
    <s v=""/>
    <s v=""/>
    <s v=""/>
    <s v=""/>
    <s v=""/>
  </r>
  <r>
    <n v="48441"/>
    <s v="CIRA"/>
    <s v="CIRA - NQC was uploaded with value as 0"/>
    <m/>
    <x v="2"/>
    <x v="6"/>
    <x v="4"/>
    <d v="2017-07-13T00:00:00"/>
    <m/>
    <m/>
    <m/>
    <x v="12"/>
    <x v="2"/>
    <b v="0"/>
    <s v=""/>
    <s v=""/>
    <s v=""/>
    <s v=""/>
    <s v=""/>
    <s v=""/>
    <s v=""/>
  </r>
  <r>
    <n v="47806"/>
    <s v="CIRA"/>
    <s v="CIRA - TAC filter on Obligation report not working"/>
    <m/>
    <x v="2"/>
    <x v="6"/>
    <x v="4"/>
    <d v="2017-06-21T00:00:00"/>
    <m/>
    <m/>
    <m/>
    <x v="12"/>
    <x v="2"/>
    <b v="0"/>
    <s v=""/>
    <s v=""/>
    <s v=""/>
    <s v=""/>
    <s v=""/>
    <s v=""/>
    <s v=""/>
  </r>
  <r>
    <n v="47798"/>
    <s v="CIRA"/>
    <s v="CIRA - Display label for environment the user is logged into"/>
    <m/>
    <x v="2"/>
    <x v="8"/>
    <x v="4"/>
    <d v="2017-06-21T00:00:00"/>
    <d v="2017-11-08T00:00:00"/>
    <d v="2017-11-13T00:00:00"/>
    <m/>
    <x v="12"/>
    <x v="2"/>
    <b v="0"/>
    <s v=""/>
    <s v=""/>
    <s v=""/>
    <s v=""/>
    <s v=""/>
    <s v=""/>
    <s v=""/>
  </r>
  <r>
    <n v="47151"/>
    <s v="CIRA"/>
    <s v="Sub_request_id on CIRA UI but Substitution_ID sent to OMS"/>
    <m/>
    <x v="2"/>
    <x v="6"/>
    <x v="4"/>
    <d v="2017-05-28T00:00:00"/>
    <m/>
    <m/>
    <m/>
    <x v="12"/>
    <x v="2"/>
    <b v="0"/>
    <s v=""/>
    <s v=""/>
    <s v=""/>
    <s v=""/>
    <s v=""/>
    <s v=""/>
    <s v=""/>
  </r>
  <r>
    <n v="45805"/>
    <s v="CIRA"/>
    <s v="CIRA - Intra-monthly final offer automated run does not create an extension when there is no CSP offer from the SC. (manual work-around exists)"/>
    <m/>
    <x v="2"/>
    <x v="0"/>
    <x v="3"/>
    <d v="2017-02-28T00:00:00"/>
    <m/>
    <m/>
    <d v="2018-06-01T00:00:00"/>
    <x v="12"/>
    <x v="2"/>
    <b v="0"/>
    <s v=""/>
    <s v=""/>
    <s v=""/>
    <s v=""/>
    <s v=""/>
    <s v=""/>
    <s v=""/>
  </r>
  <r>
    <n v="45695"/>
    <s v="CIRA"/>
    <s v="CIRA - Rebroadcast RA for a specified resource for specified period"/>
    <m/>
    <x v="2"/>
    <x v="7"/>
    <x v="4"/>
    <d v="2017-02-21T00:00:00"/>
    <m/>
    <m/>
    <m/>
    <x v="12"/>
    <x v="2"/>
    <b v="0"/>
    <s v=""/>
    <s v=""/>
    <s v=""/>
    <s v=""/>
    <s v=""/>
    <s v=""/>
    <s v=""/>
  </r>
  <r>
    <n v="45614"/>
    <s v="CIRA"/>
    <s v="CIRA - Not displaying 'in service' resources on the outage exemption screen for retro-active exemptions"/>
    <m/>
    <x v="2"/>
    <x v="6"/>
    <x v="4"/>
    <d v="2017-02-15T00:00:00"/>
    <m/>
    <m/>
    <m/>
    <x v="12"/>
    <x v="2"/>
    <b v="0"/>
    <s v=""/>
    <s v=""/>
    <s v=""/>
    <s v=""/>
    <s v=""/>
    <s v=""/>
    <s v=""/>
  </r>
  <r>
    <n v="45279"/>
    <s v="CIRA"/>
    <s v="CIRA - CPM change email is not being triggered for all elements of the CPM record"/>
    <m/>
    <x v="2"/>
    <x v="6"/>
    <x v="0"/>
    <d v="2017-01-27T00:00:00"/>
    <d v="2017-02-03T00:00:00"/>
    <m/>
    <m/>
    <x v="6"/>
    <x v="1"/>
    <n v="11"/>
    <s v=""/>
    <s v=""/>
    <s v="Y"/>
    <s v=""/>
    <s v=""/>
    <s v=""/>
    <s v=""/>
  </r>
  <r>
    <n v="45241"/>
    <s v="CIRA"/>
    <s v="RAAM -NOW conversion issue for SLIC data"/>
    <s v="ID22406"/>
    <x v="2"/>
    <x v="6"/>
    <x v="4"/>
    <d v="2017-01-26T00:00:00"/>
    <m/>
    <m/>
    <m/>
    <x v="12"/>
    <x v="2"/>
    <b v="0"/>
    <s v=""/>
    <s v=""/>
    <s v=""/>
    <s v=""/>
    <s v=""/>
    <s v=""/>
    <s v=""/>
  </r>
  <r>
    <n v="44935"/>
    <s v="CIRA"/>
    <s v="CIRA - Per Updates on One CPM Records system trigger the CPMDesignation and RA Payload for all CPM Resources."/>
    <m/>
    <x v="2"/>
    <x v="6"/>
    <x v="0"/>
    <d v="2017-01-04T00:00:00"/>
    <d v="2017-02-03T00:00:00"/>
    <m/>
    <m/>
    <x v="6"/>
    <x v="1"/>
    <n v="34"/>
    <s v=""/>
    <s v=""/>
    <s v=""/>
    <s v=""/>
    <s v="Y"/>
    <s v=""/>
    <s v=""/>
  </r>
  <r>
    <n v="44895"/>
    <s v="CIRA"/>
    <s v="CIRA - SC transfer should have only 1 set of records for a unique effective date range"/>
    <m/>
    <x v="2"/>
    <x v="6"/>
    <x v="4"/>
    <d v="2016-12-29T00:00:00"/>
    <m/>
    <m/>
    <m/>
    <x v="12"/>
    <x v="2"/>
    <b v="0"/>
    <s v=""/>
    <s v=""/>
    <s v=""/>
    <s v=""/>
    <s v=""/>
    <s v=""/>
    <s v=""/>
  </r>
  <r>
    <n v="44869"/>
    <s v="CIRA"/>
    <s v="CIRA - SC transfer details under Admin menu is non functional"/>
    <m/>
    <x v="2"/>
    <x v="6"/>
    <x v="0"/>
    <d v="2016-12-28T00:00:00"/>
    <d v="2017-06-30T00:00:00"/>
    <m/>
    <m/>
    <x v="9"/>
    <x v="1"/>
    <n v="188"/>
    <s v=""/>
    <s v=""/>
    <s v=""/>
    <s v=""/>
    <s v=""/>
    <s v=""/>
    <s v="Y"/>
  </r>
  <r>
    <s v="44841, 51837"/>
    <s v="CIRA"/>
    <s v="CIDI 00187927, CIRA's 2017 Annual CV LSE Obligation Details mismatch with Obligations rpt"/>
    <n v="187927"/>
    <x v="2"/>
    <x v="0"/>
    <x v="0"/>
    <d v="2016-12-23T00:00:00"/>
    <d v="2017-11-20T00:00:00"/>
    <d v="2017-11-08T00:00:00"/>
    <d v="2017-10-01T00:00:00"/>
    <x v="3"/>
    <x v="1"/>
    <n v="332"/>
    <s v=""/>
    <s v=""/>
    <s v=""/>
    <s v=""/>
    <s v=""/>
    <s v=""/>
    <s v="Y"/>
  </r>
  <r>
    <n v="44546"/>
    <s v="CIRA"/>
    <s v="RAAM - SCP reruns in RAAM don't show as a recent run in the view"/>
    <m/>
    <x v="2"/>
    <x v="5"/>
    <x v="0"/>
    <d v="2016-12-02T00:00:00"/>
    <d v="2016-12-02T00:00:00"/>
    <m/>
    <m/>
    <x v="4"/>
    <x v="0"/>
    <n v="4"/>
    <s v="Y"/>
    <s v=""/>
    <s v=""/>
    <s v=""/>
    <s v=""/>
    <s v=""/>
    <s v=""/>
  </r>
  <r>
    <n v="44233"/>
    <s v="CIRA"/>
    <s v="CIRA - Data Fixes for Bilateral trade due to date and SC ID length issues"/>
    <m/>
    <x v="2"/>
    <x v="5"/>
    <x v="0"/>
    <d v="2016-11-07T00:00:00"/>
    <d v="2016-11-21T00:00:00"/>
    <m/>
    <m/>
    <x v="3"/>
    <x v="0"/>
    <n v="18"/>
    <s v=""/>
    <s v=""/>
    <s v="Y"/>
    <s v=""/>
    <s v=""/>
    <s v=""/>
    <s v=""/>
  </r>
  <r>
    <n v="44214"/>
    <s v="CIRA"/>
    <s v="CIRA - Annual CPUC Sub Poena Report not working"/>
    <m/>
    <x v="2"/>
    <x v="6"/>
    <x v="0"/>
    <d v="2016-11-07T00:00:00"/>
    <d v="2016-12-09T00:00:00"/>
    <m/>
    <m/>
    <x v="4"/>
    <x v="0"/>
    <n v="36"/>
    <s v=""/>
    <s v=""/>
    <s v=""/>
    <s v=""/>
    <s v="Y"/>
    <s v=""/>
    <s v=""/>
  </r>
  <r>
    <n v="44212"/>
    <s v="CIRA"/>
    <s v="CIRA: Flex Cap Requirement Yearly plan upload is failing."/>
    <m/>
    <x v="2"/>
    <x v="6"/>
    <x v="0"/>
    <d v="2016-11-03T00:00:00"/>
    <d v="2016-12-09T00:00:00"/>
    <m/>
    <m/>
    <x v="4"/>
    <x v="0"/>
    <n v="40"/>
    <s v=""/>
    <s v=""/>
    <s v=""/>
    <s v=""/>
    <s v="Y"/>
    <s v=""/>
    <s v=""/>
  </r>
  <r>
    <n v="44070"/>
    <s v="CIRA"/>
    <s v="CIRA- user unable to substitute resource on the last day of November"/>
    <m/>
    <x v="2"/>
    <x v="6"/>
    <x v="4"/>
    <d v="2016-10-31T00:00:00"/>
    <m/>
    <m/>
    <m/>
    <x v="12"/>
    <x v="2"/>
    <b v="0"/>
    <s v=""/>
    <s v=""/>
    <s v=""/>
    <s v=""/>
    <s v=""/>
    <s v=""/>
    <s v=""/>
  </r>
  <r>
    <n v="43994"/>
    <s v="CIRA"/>
    <s v="CIRA - Replacement not allowed in system due to incorrectly calculated RA and validation of RA+Replacement &lt;= PMAX/NQC fails"/>
    <m/>
    <x v="2"/>
    <x v="6"/>
    <x v="2"/>
    <d v="2016-10-25T00:00:00"/>
    <m/>
    <m/>
    <m/>
    <x v="12"/>
    <x v="2"/>
    <b v="0"/>
    <s v=""/>
    <s v=""/>
    <s v=""/>
    <s v=""/>
    <s v=""/>
    <s v=""/>
    <s v=""/>
  </r>
  <r>
    <n v="43889"/>
    <s v="CIRA"/>
    <s v="(STAGE)-&gt;Substituation SEARCH button taking longer to display data"/>
    <m/>
    <x v="2"/>
    <x v="6"/>
    <x v="5"/>
    <d v="2016-10-18T00:00:00"/>
    <m/>
    <m/>
    <d v="2018-02-13T00:00:00"/>
    <x v="12"/>
    <x v="2"/>
    <b v="0"/>
    <s v=""/>
    <s v=""/>
    <s v=""/>
    <s v=""/>
    <s v=""/>
    <s v=""/>
    <s v=""/>
  </r>
  <r>
    <n v="43788"/>
    <s v="CIRA"/>
    <s v="Import Allocation Bilateral Trade not taking into account the start and end dates on the screen"/>
    <n v="185544"/>
    <x v="2"/>
    <x v="6"/>
    <x v="0"/>
    <d v="2016-10-10T00:00:00"/>
    <d v="2016-11-10T00:00:00"/>
    <m/>
    <m/>
    <x v="3"/>
    <x v="0"/>
    <n v="35"/>
    <s v=""/>
    <s v=""/>
    <s v=""/>
    <s v=""/>
    <s v="Y"/>
    <s v=""/>
    <s v=""/>
  </r>
  <r>
    <n v="43685"/>
    <s v="CIRA"/>
    <s v="CIRA-RSI-1A - Annual CPM miscellaneous issues"/>
    <m/>
    <x v="2"/>
    <x v="6"/>
    <x v="4"/>
    <d v="2016-10-03T00:00:00"/>
    <m/>
    <m/>
    <m/>
    <x v="12"/>
    <x v="2"/>
    <b v="0"/>
    <s v=""/>
    <s v=""/>
    <s v=""/>
    <s v=""/>
    <s v=""/>
    <s v=""/>
    <s v=""/>
  </r>
  <r>
    <n v="43491"/>
    <s v="CIRA"/>
    <s v="CIRA-RSI-Phase 1A: New SC and/or ISO user is not able to submit the bid on behalf of new SC when resource ownership changes mid of the month."/>
    <m/>
    <x v="2"/>
    <x v="6"/>
    <x v="2"/>
    <d v="2016-09-22T00:00:00"/>
    <m/>
    <m/>
    <m/>
    <x v="12"/>
    <x v="2"/>
    <b v="0"/>
    <s v=""/>
    <s v=""/>
    <s v=""/>
    <s v=""/>
    <s v=""/>
    <s v=""/>
    <s v=""/>
  </r>
  <r>
    <n v="42910"/>
    <s v="CIRA"/>
    <s v="CIRA: HTTP Status 404 error is displayed when user tries the URL manipulation when expected text is User Access Denied."/>
    <m/>
    <x v="2"/>
    <x v="6"/>
    <x v="0"/>
    <d v="2016-08-22T00:00:00"/>
    <d v="2016-08-29T00:00:00"/>
    <m/>
    <m/>
    <x v="0"/>
    <x v="0"/>
    <n v="11"/>
    <s v=""/>
    <s v=""/>
    <s v="Y"/>
    <s v=""/>
    <s v=""/>
    <s v=""/>
    <s v=""/>
  </r>
  <r>
    <n v="42807"/>
    <s v="CIRA"/>
    <s v="CIRA is keeping the comments from Old CV instead of updating per new CV"/>
    <m/>
    <x v="2"/>
    <x v="6"/>
    <x v="0"/>
    <d v="2016-08-18T00:00:00"/>
    <d v="2016-08-18T00:00:00"/>
    <m/>
    <m/>
    <x v="0"/>
    <x v="0"/>
    <n v="4"/>
    <s v="Y"/>
    <s v=""/>
    <s v=""/>
    <s v=""/>
    <s v=""/>
    <s v=""/>
    <s v=""/>
  </r>
  <r>
    <n v="41141"/>
    <s v="CIRA"/>
    <s v="CIRA-Yearly CV shows no records"/>
    <m/>
    <x v="2"/>
    <x v="6"/>
    <x v="0"/>
    <d v="2016-05-24T00:00:00"/>
    <d v="2016-06-14T00:00:00"/>
    <m/>
    <m/>
    <x v="9"/>
    <x v="0"/>
    <n v="25"/>
    <s v=""/>
    <s v=""/>
    <s v=""/>
    <s v="Y"/>
    <s v=""/>
    <s v=""/>
    <s v=""/>
  </r>
  <r>
    <n v="41140"/>
    <s v="CIRA"/>
    <s v="CIRA-Total RA calculation during RA Plan reupload is incorrect"/>
    <m/>
    <x v="2"/>
    <x v="6"/>
    <x v="0"/>
    <d v="2016-05-24T00:00:00"/>
    <d v="2016-06-16T00:00:00"/>
    <m/>
    <m/>
    <x v="9"/>
    <x v="0"/>
    <n v="27"/>
    <s v=""/>
    <s v=""/>
    <s v=""/>
    <s v="Y"/>
    <s v=""/>
    <s v=""/>
    <s v=""/>
  </r>
  <r>
    <n v="41091"/>
    <s v="CIRA"/>
    <s v="CIRA: Outage Availability report performance does not meet specified requirements"/>
    <m/>
    <x v="2"/>
    <x v="7"/>
    <x v="2"/>
    <d v="2016-05-19T00:00:00"/>
    <m/>
    <m/>
    <m/>
    <x v="12"/>
    <x v="2"/>
    <b v="0"/>
    <s v=""/>
    <s v=""/>
    <s v=""/>
    <s v=""/>
    <s v=""/>
    <s v=""/>
    <s v=""/>
  </r>
  <r>
    <n v="41073"/>
    <s v="CIRA"/>
    <s v="CIRA TAC Results report performance does not meet specified requirements"/>
    <m/>
    <x v="2"/>
    <x v="11"/>
    <x v="2"/>
    <d v="2016-05-18T00:00:00"/>
    <d v="2016-05-26T00:00:00"/>
    <m/>
    <m/>
    <x v="12"/>
    <x v="2"/>
    <b v="0"/>
    <s v=""/>
    <s v=""/>
    <s v=""/>
    <s v=""/>
    <s v=""/>
    <s v=""/>
    <s v=""/>
  </r>
  <r>
    <n v="40270"/>
    <s v="CIRA"/>
    <s v="CIRA-RSI-Phase 1A; Performance Requirement Details Missing from SRS"/>
    <m/>
    <x v="2"/>
    <x v="6"/>
    <x v="0"/>
    <d v="2016-03-10T00:00:00"/>
    <d v="2017-07-20T00:00:00"/>
    <m/>
    <m/>
    <x v="10"/>
    <x v="1"/>
    <n v="501"/>
    <s v=""/>
    <s v=""/>
    <s v=""/>
    <s v=""/>
    <s v=""/>
    <s v=""/>
    <s v="Y"/>
  </r>
  <r>
    <n v="43904"/>
    <s v="CIRA"/>
    <s v="CIRA-RSI-1A - The 'capacity Designation' field on the 'Other' tab in RA plan template is inconsistent with the error message"/>
    <m/>
    <x v="4"/>
    <x v="5"/>
    <x v="2"/>
    <d v="2016-10-19T00:00:00"/>
    <m/>
    <m/>
    <m/>
    <x v="12"/>
    <x v="2"/>
    <b v="0"/>
    <s v=""/>
    <s v=""/>
    <s v=""/>
    <s v=""/>
    <s v=""/>
    <s v=""/>
    <s v=""/>
  </r>
  <r>
    <n v="43824"/>
    <s v="CIRA"/>
    <s v="RSI-1A - CIRA - UAT - Two substitution requests submitted 2 seconds apart on the same unit because of which RA exceeds NQC"/>
    <m/>
    <x v="4"/>
    <x v="6"/>
    <x v="4"/>
    <d v="2016-10-13T00:00:00"/>
    <m/>
    <m/>
    <m/>
    <x v="12"/>
    <x v="2"/>
    <b v="0"/>
    <s v=""/>
    <s v=""/>
    <s v=""/>
    <s v=""/>
    <s v=""/>
    <s v=""/>
    <s v=""/>
  </r>
  <r>
    <n v="43467"/>
    <s v="CIRA"/>
    <s v="CIRA- OM Replacements screen shows additional pages after sort is applied on resource ID column"/>
    <m/>
    <x v="4"/>
    <x v="6"/>
    <x v="0"/>
    <d v="2016-09-21T00:00:00"/>
    <d v="2016-12-06T00:00:00"/>
    <m/>
    <m/>
    <x v="4"/>
    <x v="0"/>
    <n v="80"/>
    <s v=""/>
    <s v=""/>
    <s v=""/>
    <s v=""/>
    <s v=""/>
    <s v=""/>
    <s v="Y"/>
  </r>
  <r>
    <n v="39974"/>
    <s v="CIRA"/>
    <s v="CIRA_RSI Phase 1A_BSC ids are populating in SC in Substitute Resource Selection section."/>
    <m/>
    <x v="4"/>
    <x v="6"/>
    <x v="4"/>
    <d v="2016-02-18T00:00:00"/>
    <m/>
    <m/>
    <m/>
    <x v="12"/>
    <x v="2"/>
    <b v="0"/>
    <s v=""/>
    <s v=""/>
    <s v=""/>
    <s v=""/>
    <s v=""/>
    <s v=""/>
    <s v=""/>
  </r>
  <r>
    <n v="47254"/>
    <s v="CIRA"/>
    <s v="CIRA - remove the app_cira_om role"/>
    <m/>
    <x v="3"/>
    <x v="8"/>
    <x v="0"/>
    <d v="2017-06-06T00:00:00"/>
    <d v="2017-11-21T00:00:00"/>
    <m/>
    <m/>
    <x v="3"/>
    <x v="1"/>
    <n v="168"/>
    <s v=""/>
    <s v=""/>
    <s v=""/>
    <s v=""/>
    <s v=""/>
    <s v=""/>
    <s v="Y"/>
  </r>
  <r>
    <n v="46026"/>
    <s v="CIRA"/>
    <s v="ReceiveResourceAdequacyCapacityData_SIBRv1_AP failure due to missing HE19 data"/>
    <m/>
    <x v="2"/>
    <x v="6"/>
    <x v="4"/>
    <d v="2017-03-10T00:00:00"/>
    <m/>
    <m/>
    <d v="2018-03-01T00:00:00"/>
    <x v="12"/>
    <x v="2"/>
    <b v="0"/>
    <s v=""/>
    <s v=""/>
    <s v=""/>
    <s v=""/>
    <s v=""/>
    <s v=""/>
    <s v=""/>
  </r>
  <r>
    <n v="44850"/>
    <s v="CIRA"/>
    <s v="Request to provide Export Functionality in Review Substituions Screen"/>
    <n v="187965"/>
    <x v="3"/>
    <x v="8"/>
    <x v="4"/>
    <d v="2016-12-27T00:00:00"/>
    <m/>
    <m/>
    <m/>
    <x v="12"/>
    <x v="2"/>
    <b v="0"/>
    <s v=""/>
    <s v=""/>
    <s v=""/>
    <s v=""/>
    <s v=""/>
    <s v=""/>
    <s v=""/>
  </r>
  <r>
    <n v="44675"/>
    <s v="CIRA"/>
    <s v="CIRA - Calculate CPM at the end of the parent ED interval"/>
    <m/>
    <x v="3"/>
    <x v="7"/>
    <x v="0"/>
    <d v="2016-12-13T00:00:00"/>
    <d v="2017-02-03T00:00:00"/>
    <m/>
    <m/>
    <x v="6"/>
    <x v="1"/>
    <n v="56"/>
    <s v=""/>
    <s v=""/>
    <s v=""/>
    <s v=""/>
    <s v=""/>
    <s v="Y"/>
    <s v=""/>
  </r>
  <r>
    <n v="44482"/>
    <s v="CIRA"/>
    <s v="B2B webservices descoped from RSI 1B and CPGs"/>
    <m/>
    <x v="3"/>
    <x v="6"/>
    <x v="2"/>
    <d v="2016-11-29T00:00:00"/>
    <m/>
    <m/>
    <m/>
    <x v="12"/>
    <x v="2"/>
    <b v="0"/>
    <s v=""/>
    <s v=""/>
    <s v=""/>
    <s v=""/>
    <s v=""/>
    <s v=""/>
    <s v=""/>
  </r>
  <r>
    <n v="44064"/>
    <s v="CIRA"/>
    <s v="requesting CPM Mw on CPM Email"/>
    <n v="186412"/>
    <x v="3"/>
    <x v="10"/>
    <x v="0"/>
    <d v="2016-10-27T00:00:00"/>
    <d v="2017-06-19T00:00:00"/>
    <m/>
    <m/>
    <x v="9"/>
    <x v="1"/>
    <n v="239"/>
    <s v=""/>
    <s v=""/>
    <s v=""/>
    <s v=""/>
    <s v=""/>
    <s v=""/>
    <s v="Y"/>
  </r>
  <r>
    <n v="43448"/>
    <s v="CIRA"/>
    <s v="RSI-1A - CIRA screen enhancements from CIDI for CPM Designation UI"/>
    <s v="00181230, 00181232, 00181223"/>
    <x v="3"/>
    <x v="8"/>
    <x v="2"/>
    <d v="2016-09-21T00:00:00"/>
    <m/>
    <m/>
    <m/>
    <x v="12"/>
    <x v="2"/>
    <b v="0"/>
    <s v=""/>
    <s v=""/>
    <s v=""/>
    <s v=""/>
    <s v=""/>
    <s v=""/>
    <s v=""/>
  </r>
  <r>
    <n v="43201"/>
    <s v="CIRA"/>
    <s v="SDGE requests the addition of CPM Capacity MWs for Generic/Flexible capacity on the API and RA Tracker"/>
    <n v="184495"/>
    <x v="3"/>
    <x v="8"/>
    <x v="2"/>
    <d v="2016-09-06T00:00:00"/>
    <m/>
    <m/>
    <m/>
    <x v="12"/>
    <x v="2"/>
    <b v="0"/>
    <s v=""/>
    <s v=""/>
    <s v=""/>
    <s v=""/>
    <s v=""/>
    <s v=""/>
    <s v=""/>
  </r>
  <r>
    <n v="42899"/>
    <s v="CIRA"/>
    <s v="CIRA- RT Substitution for Flex RA"/>
    <m/>
    <x v="3"/>
    <x v="7"/>
    <x v="2"/>
    <d v="2016-08-23T00:00:00"/>
    <m/>
    <m/>
    <m/>
    <x v="12"/>
    <x v="2"/>
    <b v="0"/>
    <s v=""/>
    <s v=""/>
    <s v=""/>
    <s v=""/>
    <s v=""/>
    <s v=""/>
    <s v=""/>
  </r>
  <r>
    <n v="42735"/>
    <s v="CIRA"/>
    <s v="CIRA- Review and make consistent jobs accross environments based on dependencies and business requirements"/>
    <m/>
    <x v="3"/>
    <x v="12"/>
    <x v="4"/>
    <d v="2016-08-15T00:00:00"/>
    <m/>
    <m/>
    <m/>
    <x v="12"/>
    <x v="2"/>
    <b v="0"/>
    <s v=""/>
    <s v=""/>
    <s v=""/>
    <s v=""/>
    <s v=""/>
    <s v=""/>
    <s v=""/>
  </r>
  <r>
    <n v="41008"/>
    <s v="CIRA"/>
    <s v="CIRA-RSI-Phase 1A: MKT SIM -CSP Offer Screen - Enhancement"/>
    <n v="181434"/>
    <x v="3"/>
    <x v="8"/>
    <x v="2"/>
    <d v="2016-05-11T00:00:00"/>
    <m/>
    <m/>
    <m/>
    <x v="12"/>
    <x v="2"/>
    <b v="0"/>
    <s v=""/>
    <s v=""/>
    <s v=""/>
    <s v=""/>
    <s v=""/>
    <s v=""/>
    <s v=""/>
  </r>
  <r>
    <n v="41007"/>
    <s v="CIRA"/>
    <s v="CIRA-RSI-Phase 1A: MKT SIM -Load CSP Offers Enhancement"/>
    <n v="181431"/>
    <x v="3"/>
    <x v="8"/>
    <x v="2"/>
    <d v="2016-05-11T00:00:00"/>
    <m/>
    <m/>
    <m/>
    <x v="12"/>
    <x v="2"/>
    <b v="0"/>
    <s v=""/>
    <s v=""/>
    <s v=""/>
    <s v=""/>
    <s v=""/>
    <s v=""/>
    <s v=""/>
  </r>
  <r>
    <n v="40848"/>
    <s v="CIRA"/>
    <s v="CIRA-RSI-Phase 1A: Show warning if resources are missing in resubmital plan were involved in any Substitution, Replacements and CPMs"/>
    <m/>
    <x v="3"/>
    <x v="8"/>
    <x v="2"/>
    <d v="2016-04-28T00:00:00"/>
    <m/>
    <m/>
    <m/>
    <x v="12"/>
    <x v="2"/>
    <b v="0"/>
    <s v=""/>
    <s v=""/>
    <s v=""/>
    <s v=""/>
    <s v=""/>
    <s v=""/>
    <s v=""/>
  </r>
  <r>
    <n v="40824"/>
    <s v="CIRA"/>
    <s v="CIRA-RSI-Phase 1A: MKT SIM- Not able to create RT Subs from Next Day onward"/>
    <m/>
    <x v="3"/>
    <x v="8"/>
    <x v="2"/>
    <d v="2016-04-27T00:00:00"/>
    <m/>
    <m/>
    <m/>
    <x v="12"/>
    <x v="2"/>
    <b v="0"/>
    <s v=""/>
    <s v=""/>
    <s v=""/>
    <s v=""/>
    <s v=""/>
    <s v=""/>
    <s v=""/>
  </r>
  <r>
    <n v="40805"/>
    <s v="CIRA"/>
    <s v="CIRA-RSI-Phase 1A: MKT SIM -CPM CSP Email Notification"/>
    <n v="180944"/>
    <x v="3"/>
    <x v="8"/>
    <x v="2"/>
    <d v="2016-04-26T00:00:00"/>
    <m/>
    <m/>
    <m/>
    <x v="12"/>
    <x v="2"/>
    <b v="0"/>
    <s v=""/>
    <s v=""/>
    <s v=""/>
    <s v=""/>
    <s v=""/>
    <s v=""/>
    <s v=""/>
  </r>
  <r>
    <n v="40798"/>
    <s v="CIRA"/>
    <s v="CIRS-RSI-Phase 1A: CIRA should not show ISO price for CPM to MPs in Data Maintenance Search screen as well as it should not send to settlement/MQS"/>
    <m/>
    <x v="3"/>
    <x v="8"/>
    <x v="2"/>
    <d v="2016-04-26T00:00:00"/>
    <m/>
    <m/>
    <m/>
    <x v="12"/>
    <x v="2"/>
    <b v="0"/>
    <s v=""/>
    <s v=""/>
    <s v=""/>
    <s v=""/>
    <s v=""/>
    <s v=""/>
    <s v=""/>
  </r>
  <r>
    <n v="40575"/>
    <s v="CIRA"/>
    <s v="CIRA_RSI_Phase 1A: Flexible RA does not reflect all the hours it has been committed"/>
    <m/>
    <x v="3"/>
    <x v="7"/>
    <x v="2"/>
    <d v="2016-04-07T00:00:00"/>
    <m/>
    <m/>
    <m/>
    <x v="12"/>
    <x v="2"/>
    <b v="0"/>
    <s v=""/>
    <s v=""/>
    <s v=""/>
    <s v=""/>
    <s v=""/>
    <s v=""/>
    <s v=""/>
  </r>
  <r>
    <n v="40414"/>
    <s v="CIRA"/>
    <s v="CIRA Enhancement CIDI 00180350: CIRA Notifications should show the environment name"/>
    <m/>
    <x v="3"/>
    <x v="8"/>
    <x v="2"/>
    <d v="2016-03-23T00:00:00"/>
    <m/>
    <m/>
    <m/>
    <x v="12"/>
    <x v="2"/>
    <b v="0"/>
    <s v=""/>
    <s v=""/>
    <s v=""/>
    <s v=""/>
    <s v=""/>
    <s v=""/>
    <s v=""/>
  </r>
  <r>
    <n v="40313"/>
    <s v="CIRA"/>
    <s v="CIRA-RSI-Phase 1A: Timestamp of SC Request Date does not update properly for Proxy details on OM Screen"/>
    <m/>
    <x v="3"/>
    <x v="6"/>
    <x v="2"/>
    <d v="2016-03-14T00:00:00"/>
    <m/>
    <m/>
    <m/>
    <x v="12"/>
    <x v="2"/>
    <b v="0"/>
    <s v=""/>
    <s v=""/>
    <s v=""/>
    <s v=""/>
    <s v=""/>
    <s v=""/>
    <s v=""/>
  </r>
  <r>
    <n v="40207"/>
    <s v="CIRA"/>
    <s v="Enhancements to CSP offer submission"/>
    <n v="179737"/>
    <x v="3"/>
    <x v="8"/>
    <x v="2"/>
    <d v="2016-03-04T00:00:00"/>
    <m/>
    <m/>
    <m/>
    <x v="12"/>
    <x v="2"/>
    <b v="0"/>
    <s v=""/>
    <s v=""/>
    <s v=""/>
    <s v=""/>
    <s v=""/>
    <s v=""/>
    <s v=""/>
  </r>
  <r>
    <n v="39962"/>
    <s v="CIRA"/>
    <s v="CIRA: Cleaning unnecessary information from CIRA_MSTR. CIRA_DB_PROCESS_LOG  table"/>
    <m/>
    <x v="3"/>
    <x v="8"/>
    <x v="2"/>
    <d v="2016-02-18T00:00:00"/>
    <m/>
    <m/>
    <m/>
    <x v="12"/>
    <x v="2"/>
    <b v="0"/>
    <s v=""/>
    <s v=""/>
    <s v=""/>
    <s v=""/>
    <s v=""/>
    <s v=""/>
    <s v=""/>
  </r>
  <r>
    <n v="39287"/>
    <s v="CIRA"/>
    <s v="CIRA RSI_Phase 1A: As an ISO user Unable to reject approved NQC records"/>
    <m/>
    <x v="3"/>
    <x v="7"/>
    <x v="2"/>
    <d v="2016-01-09T00:00:00"/>
    <m/>
    <m/>
    <m/>
    <x v="12"/>
    <x v="2"/>
    <b v="0"/>
    <s v=""/>
    <s v=""/>
    <s v=""/>
    <s v=""/>
    <s v=""/>
    <s v=""/>
    <s v=""/>
  </r>
  <r>
    <n v="49477"/>
    <s v="CIRA"/>
    <s v="Nature of Work Rules need to be alighed with Reliability Requirement BPM"/>
    <n v="193390"/>
    <x v="1"/>
    <x v="7"/>
    <x v="0"/>
    <d v="2017-08-16T00:00:00"/>
    <d v="2017-08-25T00:00:00"/>
    <m/>
    <m/>
    <x v="0"/>
    <x v="1"/>
    <n v="13"/>
    <s v=""/>
    <s v=""/>
    <s v="Y"/>
    <s v=""/>
    <s v=""/>
    <s v=""/>
    <s v=""/>
  </r>
  <r>
    <n v="49589"/>
    <s v="CIRA"/>
    <s v="CIRA - CIDI 00193890-  October 2017 obligation for PGE TAC is different across the Obligation report and the CV"/>
    <n v="193890"/>
    <x v="0"/>
    <x v="6"/>
    <x v="0"/>
    <d v="2017-08-21T00:00:00"/>
    <d v="2017-08-23T00:00:00"/>
    <m/>
    <m/>
    <x v="0"/>
    <x v="1"/>
    <n v="6"/>
    <s v=""/>
    <s v="Y"/>
    <s v=""/>
    <s v=""/>
    <s v=""/>
    <s v=""/>
    <s v=""/>
  </r>
  <r>
    <n v="49588"/>
    <s v="CIRA"/>
    <s v="CIRA - release substitution did not reset Flex RA upon cancellation"/>
    <m/>
    <x v="0"/>
    <x v="6"/>
    <x v="5"/>
    <d v="2017-08-21T00:00:00"/>
    <d v="2017-12-12T00:00:00"/>
    <m/>
    <d v="2018-02-13T00:00:00"/>
    <x v="4"/>
    <x v="1"/>
    <b v="0"/>
    <s v=""/>
    <s v=""/>
    <s v=""/>
    <s v=""/>
    <s v=""/>
    <s v=""/>
    <s v=""/>
  </r>
  <r>
    <n v="48679"/>
    <s v="CIRA"/>
    <s v="CIRA- CIDI 00193144 - Reduction in LSEs obligation did not reflect in the adjusted_obligation table"/>
    <m/>
    <x v="2"/>
    <x v="6"/>
    <x v="3"/>
    <d v="2017-07-21T00:00:00"/>
    <m/>
    <m/>
    <m/>
    <x v="12"/>
    <x v="2"/>
    <b v="0"/>
    <s v=""/>
    <s v=""/>
    <s v=""/>
    <s v=""/>
    <s v=""/>
    <s v=""/>
    <s v=""/>
  </r>
  <r>
    <n v="52763"/>
    <s v="CIRA"/>
    <s v="CIRA - System does not trigger the broadcast when Annual CPMs are designated"/>
    <m/>
    <x v="0"/>
    <x v="6"/>
    <x v="0"/>
    <d v="2017-12-13T00:00:00"/>
    <d v="2017-12-14T00:00:00"/>
    <d v="2017-12-18T00:00:00"/>
    <m/>
    <x v="4"/>
    <x v="1"/>
    <n v="5"/>
    <s v="Y"/>
    <s v=""/>
    <s v=""/>
    <s v=""/>
    <s v=""/>
    <s v=""/>
    <s v=""/>
  </r>
  <r>
    <n v="52693"/>
    <s v="CIRA"/>
    <s v="CIRA- PMin should not be reduced from CPM MW for a non RA resource"/>
    <m/>
    <x v="0"/>
    <x v="7"/>
    <x v="0"/>
    <d v="2017-12-12T00:00:00"/>
    <d v="2017-12-22T00:00:00"/>
    <d v="2018-01-08T00:00:00"/>
    <m/>
    <x v="4"/>
    <x v="1"/>
    <n v="27"/>
    <s v=""/>
    <s v=""/>
    <s v=""/>
    <s v="Y"/>
    <s v=""/>
    <s v=""/>
    <s v=""/>
  </r>
  <r>
    <n v="52517"/>
    <s v="CIRA"/>
    <s v="CIRA- CPM designation UI did not reflect the designated record because of multiple area records for the resource in the DB (past and present)"/>
    <m/>
    <x v="0"/>
    <x v="6"/>
    <x v="0"/>
    <d v="2017-12-05T00:00:00"/>
    <d v="2017-12-15T00:00:00"/>
    <d v="2018-01-08T00:00:00"/>
    <m/>
    <x v="4"/>
    <x v="1"/>
    <n v="34"/>
    <s v=""/>
    <s v=""/>
    <s v=""/>
    <s v=""/>
    <s v="Y"/>
    <s v=""/>
    <s v=""/>
  </r>
  <r>
    <n v="52251"/>
    <s v="CIRA"/>
    <s v="CIRA -CIDI 00198582 - OM Replacement UI is not showing outage records with status = IN_SERVICE"/>
    <m/>
    <x v="0"/>
    <x v="6"/>
    <x v="0"/>
    <d v="2017-11-22T00:00:00"/>
    <d v="2017-11-23T00:00:00"/>
    <d v="2017-12-07T00:00:00"/>
    <m/>
    <x v="3"/>
    <x v="1"/>
    <n v="15"/>
    <s v=""/>
    <s v=""/>
    <s v="Y"/>
    <s v=""/>
    <s v=""/>
    <s v=""/>
    <s v=""/>
  </r>
  <r>
    <n v="51904"/>
    <s v="CIRA"/>
    <s v="CIRA handling of OMS ACL related outages"/>
    <m/>
    <x v="0"/>
    <x v="7"/>
    <x v="0"/>
    <d v="2017-11-08T00:00:00"/>
    <d v="2017-12-22T00:00:00"/>
    <d v="2018-01-08T00:00:00"/>
    <m/>
    <x v="4"/>
    <x v="1"/>
    <n v="61"/>
    <s v=""/>
    <s v=""/>
    <s v=""/>
    <s v=""/>
    <s v=""/>
    <s v=""/>
    <s v="Y"/>
  </r>
  <r>
    <n v="51837"/>
    <s v="CIRA"/>
    <s v="CIRA - Annual Obligation for LSE TPES does not match the output from CV"/>
    <m/>
    <x v="0"/>
    <x v="6"/>
    <x v="0"/>
    <d v="2017-11-06T00:00:00"/>
    <d v="2017-11-07T00:00:00"/>
    <d v="2017-11-08T00:00:00"/>
    <m/>
    <x v="3"/>
    <x v="1"/>
    <n v="2"/>
    <s v="Y"/>
    <s v=""/>
    <s v=""/>
    <s v=""/>
    <s v=""/>
    <s v=""/>
    <s v=""/>
  </r>
  <r>
    <n v="51820"/>
    <s v="CIRA"/>
    <s v="CIRA- Unable to upload annual obligation for 2018 from UI due to data volume"/>
    <m/>
    <x v="2"/>
    <x v="6"/>
    <x v="3"/>
    <d v="2017-11-06T00:00:00"/>
    <m/>
    <m/>
    <m/>
    <x v="12"/>
    <x v="2"/>
    <b v="0"/>
    <s v=""/>
    <s v=""/>
    <s v=""/>
    <s v=""/>
    <s v=""/>
    <s v=""/>
    <s v=""/>
  </r>
  <r>
    <n v="51694"/>
    <s v="CIRA"/>
    <s v="Eligible Non-RA Capacity' is higher than the 'Availability MW' of external resource (TG)"/>
    <m/>
    <x v="2"/>
    <x v="6"/>
    <x v="3"/>
    <d v="2017-10-31T00:00:00"/>
    <m/>
    <m/>
    <m/>
    <x v="12"/>
    <x v="2"/>
    <b v="0"/>
    <s v=""/>
    <s v=""/>
    <s v=""/>
    <s v=""/>
    <s v=""/>
    <s v=""/>
    <s v=""/>
  </r>
  <r>
    <n v="52336"/>
    <s v="CIRA"/>
    <s v="SC transfer report date filters not working as expected"/>
    <m/>
    <x v="2"/>
    <x v="6"/>
    <x v="3"/>
    <d v="2017-11-28T00:00:00"/>
    <m/>
    <m/>
    <m/>
    <x v="12"/>
    <x v="2"/>
    <b v="0"/>
    <s v=""/>
    <s v=""/>
    <s v=""/>
    <s v=""/>
    <s v=""/>
    <s v=""/>
    <s v=""/>
  </r>
  <r>
    <n v="52202"/>
    <s v="CIRA"/>
    <s v="Monthly RA plan is allowing an end date = EOY in the Flex RA Capacity tab"/>
    <n v="198570"/>
    <x v="2"/>
    <x v="6"/>
    <x v="3"/>
    <d v="2017-11-20T00:00:00"/>
    <m/>
    <m/>
    <m/>
    <x v="12"/>
    <x v="2"/>
    <b v="0"/>
    <s v=""/>
    <s v=""/>
    <s v=""/>
    <s v=""/>
    <s v=""/>
    <s v=""/>
    <s v=""/>
  </r>
  <r>
    <n v="51373"/>
    <s v="CIRA"/>
    <s v="During Flex CV run, LSE's Flex RA MW is not capped with Supplier's Flex RAMW."/>
    <m/>
    <x v="2"/>
    <x v="6"/>
    <x v="3"/>
    <d v="2017-10-18T00:00:00"/>
    <m/>
    <m/>
    <m/>
    <x v="12"/>
    <x v="2"/>
    <b v="0"/>
    <s v=""/>
    <s v=""/>
    <s v=""/>
    <s v=""/>
    <s v=""/>
    <s v=""/>
    <s v=""/>
  </r>
  <r>
    <n v="51362"/>
    <s v="CIRA"/>
    <s v="Import Allocations screen not allowing IA for 2018"/>
    <n v="195150"/>
    <x v="2"/>
    <x v="6"/>
    <x v="3"/>
    <d v="2017-10-18T00:00:00"/>
    <m/>
    <m/>
    <m/>
    <x v="12"/>
    <x v="2"/>
    <b v="0"/>
    <s v=""/>
    <s v=""/>
    <s v=""/>
    <s v=""/>
    <s v=""/>
    <s v=""/>
    <s v=""/>
  </r>
  <r>
    <n v="51915"/>
    <s v="CIRA"/>
    <s v="Date filter for end date does not work as expected on import allocation screen"/>
    <m/>
    <x v="4"/>
    <x v="6"/>
    <x v="4"/>
    <d v="2017-11-09T00:00:00"/>
    <m/>
    <m/>
    <m/>
    <x v="12"/>
    <x v="2"/>
    <b v="0"/>
    <s v=""/>
    <s v=""/>
    <s v=""/>
    <s v=""/>
    <s v=""/>
    <s v=""/>
    <s v=""/>
  </r>
  <r>
    <n v="51778"/>
    <s v="CIRA"/>
    <s v="ITC record added to Import Alloc screen does not show up for SC in the drop down - MWs do not show up for the LSE under view net allocation"/>
    <n v="195863"/>
    <x v="3"/>
    <x v="1"/>
    <x v="0"/>
    <d v="2017-11-03T00:00:00"/>
    <d v="2017-11-06T00:00:00"/>
    <d v="2017-11-06T00:00:00"/>
    <m/>
    <x v="3"/>
    <x v="1"/>
    <n v="3"/>
    <s v="Y"/>
    <s v=""/>
    <s v=""/>
    <s v=""/>
    <s v=""/>
    <s v=""/>
    <s v=""/>
  </r>
  <r>
    <n v="51246"/>
    <s v="CIRA"/>
    <s v="Searching for Flex Resources is displaying all ITIE resources in the Forced Substitution screen"/>
    <m/>
    <x v="3"/>
    <x v="1"/>
    <x v="1"/>
    <d v="2017-10-12T00:00:00"/>
    <m/>
    <m/>
    <m/>
    <x v="12"/>
    <x v="2"/>
    <b v="0"/>
    <s v=""/>
    <s v=""/>
    <s v=""/>
    <s v=""/>
    <s v=""/>
    <s v=""/>
    <s v=""/>
  </r>
  <r>
    <n v="50484"/>
    <s v="CIRA"/>
    <s v="RAAIM Precalc for Short-Term Use Limit Reached Nature of Work"/>
    <m/>
    <x v="3"/>
    <x v="1"/>
    <x v="4"/>
    <d v="2017-09-19T00:00:00"/>
    <m/>
    <m/>
    <m/>
    <x v="12"/>
    <x v="2"/>
    <b v="0"/>
    <s v=""/>
    <s v=""/>
    <s v=""/>
    <s v=""/>
    <s v=""/>
    <s v=""/>
    <s v=""/>
  </r>
  <r>
    <n v="52770"/>
    <s v="CIRA"/>
    <s v="Adjust CPM job does not adjust CPMs these are outside of the month boundary"/>
    <m/>
    <x v="2"/>
    <x v="6"/>
    <x v="4"/>
    <d v="2017-12-13T00:00:00"/>
    <m/>
    <m/>
    <m/>
    <x v="12"/>
    <x v="2"/>
    <b v="0"/>
    <s v=""/>
    <s v=""/>
    <s v=""/>
    <s v=""/>
    <s v=""/>
    <s v=""/>
    <s v=""/>
  </r>
  <r>
    <n v="49868"/>
    <s v="CIRA"/>
    <s v="Warning/Error/Confirmation messages does not refresh automatically when user navigate to new page"/>
    <m/>
    <x v="2"/>
    <x v="6"/>
    <x v="4"/>
    <d v="2017-08-28T00:00:00"/>
    <m/>
    <m/>
    <m/>
    <x v="12"/>
    <x v="2"/>
    <b v="0"/>
    <s v=""/>
    <s v=""/>
    <s v=""/>
    <s v=""/>
    <s v=""/>
    <s v=""/>
    <s v=""/>
  </r>
  <r>
    <n v="52572"/>
    <s v="CIRA"/>
    <s v="EIM Enhancements - New NOW to be configured"/>
    <m/>
    <x v="3"/>
    <x v="1"/>
    <x v="0"/>
    <d v="2017-12-07T00:00:00"/>
    <d v="2017-12-22T00:00:00"/>
    <d v="2018-01-08T00:00:00"/>
    <m/>
    <x v="4"/>
    <x v="1"/>
    <n v="32"/>
    <s v=""/>
    <s v=""/>
    <s v=""/>
    <s v=""/>
    <s v="Y"/>
    <s v=""/>
    <s v=""/>
  </r>
  <r>
    <n v="53859"/>
    <s v="CIRA"/>
    <s v="Short' classification incorrect in some cases where RA exceeds obligation"/>
    <n v="201261"/>
    <x v="0"/>
    <x v="6"/>
    <x v="0"/>
    <d v="2018-01-25T00:00:00"/>
    <d v="2018-02-02T00:00:00"/>
    <d v="2018-02-02T00:00:00"/>
    <m/>
    <x v="6"/>
    <x v="3"/>
    <n v="8"/>
    <s v=""/>
    <s v="Y"/>
    <s v=""/>
    <s v=""/>
    <s v=""/>
    <s v=""/>
    <s v=""/>
  </r>
  <r>
    <n v="43827"/>
    <s v="CIRA"/>
    <s v="RSI-1A - UAT - Outage exemption request functionality is missing the 5 business day validation rule which is available in RAAM"/>
    <m/>
    <x v="0"/>
    <x v="6"/>
    <x v="0"/>
    <d v="2016-10-13T00:00:00"/>
    <d v="2018-01-05T00:00:00"/>
    <d v="2018-03-05T00:00:00"/>
    <m/>
    <x v="5"/>
    <x v="3"/>
    <n v="508"/>
    <s v=""/>
    <s v=""/>
    <s v=""/>
    <s v=""/>
    <s v=""/>
    <s v=""/>
    <s v="Y"/>
  </r>
  <r>
    <n v="54909"/>
    <s v="CIRA"/>
    <s v="Legacy data in RA Report"/>
    <m/>
    <x v="0"/>
    <x v="7"/>
    <x v="0"/>
    <d v="2018-03-06T00:00:00"/>
    <d v="2018-03-07T00:00:00"/>
    <d v="2018-03-08T00:00:00"/>
    <m/>
    <x v="7"/>
    <x v="3"/>
    <n v="2"/>
    <s v="Y"/>
    <s v=""/>
    <s v=""/>
    <s v=""/>
    <s v=""/>
    <s v=""/>
    <s v=""/>
  </r>
  <r>
    <n v="54910"/>
    <s v="CIRA"/>
    <s v="Loss of type-ahead search capability on the RA Report"/>
    <m/>
    <x v="0"/>
    <x v="7"/>
    <x v="0"/>
    <d v="2018-03-06T00:00:00"/>
    <d v="2018-03-07T00:00:00"/>
    <d v="2018-03-08T00:00:00"/>
    <m/>
    <x v="7"/>
    <x v="3"/>
    <n v="2"/>
    <s v="Y"/>
    <s v=""/>
    <s v=""/>
    <s v=""/>
    <s v=""/>
    <s v=""/>
    <s v=""/>
  </r>
  <r>
    <n v="54908"/>
    <s v="CIRA"/>
    <s v="RA Operator role: Loss of mouse roll-over function for Menu Items"/>
    <m/>
    <x v="0"/>
    <x v="7"/>
    <x v="0"/>
    <d v="2018-03-06T00:00:00"/>
    <d v="2018-03-07T00:00:00"/>
    <d v="2018-03-08T00:00:00"/>
    <m/>
    <x v="7"/>
    <x v="3"/>
    <n v="2"/>
    <s v="Y"/>
    <s v=""/>
    <s v=""/>
    <s v=""/>
    <s v=""/>
    <s v=""/>
    <s v=""/>
  </r>
  <r>
    <n v="54914"/>
    <s v="CIRA"/>
    <s v="Default view results to 500 on RA report"/>
    <m/>
    <x v="2"/>
    <x v="7"/>
    <x v="0"/>
    <d v="2018-03-06T00:00:00"/>
    <d v="2018-03-07T00:00:00"/>
    <d v="2018-03-08T00:00:00"/>
    <m/>
    <x v="7"/>
    <x v="3"/>
    <n v="2"/>
    <s v="Y"/>
    <s v=""/>
    <s v=""/>
    <s v=""/>
    <s v=""/>
    <s v=""/>
    <s v=""/>
  </r>
  <r>
    <n v="54915"/>
    <s v="CIRA"/>
    <s v="Hide the top menu 'RA Validation' for the operator role"/>
    <m/>
    <x v="2"/>
    <x v="7"/>
    <x v="0"/>
    <d v="2018-03-06T00:00:00"/>
    <d v="2018-03-07T00:00:00"/>
    <d v="2018-03-08T00:00:00"/>
    <m/>
    <x v="7"/>
    <x v="3"/>
    <n v="2"/>
    <s v="Y"/>
    <s v=""/>
    <s v=""/>
    <s v=""/>
    <s v=""/>
    <s v=""/>
    <s v=""/>
  </r>
  <r>
    <n v="54786"/>
    <s v="CIRA"/>
    <s v="RSI-2017 - Change message color to blue on Create Forced Sub UI"/>
    <n v="202224"/>
    <x v="4"/>
    <x v="7"/>
    <x v="0"/>
    <d v="2018-03-01T00:00:00"/>
    <d v="2018-03-07T00:00:00"/>
    <d v="2018-03-08T00:00:00"/>
    <m/>
    <x v="7"/>
    <x v="3"/>
    <n v="7"/>
    <s v=""/>
    <s v="Y"/>
    <s v=""/>
    <s v=""/>
    <s v=""/>
    <s v=""/>
    <s v=""/>
  </r>
  <r>
    <n v="46026"/>
    <s v="CIRA"/>
    <s v="ReceiveResourceAdequacyCapacityData_SIBRv1_AP failure due to missing HE19 data"/>
    <m/>
    <x v="0"/>
    <x v="6"/>
    <x v="0"/>
    <d v="2017-03-10T00:00:00"/>
    <d v="2018-03-08T00:00:00"/>
    <d v="2018-03-09T00:00:00"/>
    <m/>
    <x v="7"/>
    <x v="3"/>
    <n v="364"/>
    <s v=""/>
    <s v=""/>
    <s v=""/>
    <s v=""/>
    <s v=""/>
    <s v=""/>
    <s v="Y"/>
  </r>
  <r>
    <n v="46070"/>
    <s v="CIRA"/>
    <s v="RAAIM calculation failure due to DST Short day"/>
    <m/>
    <x v="0"/>
    <x v="6"/>
    <x v="0"/>
    <d v="2017-03-13T00:00:00"/>
    <d v="2018-03-09T00:00:00"/>
    <d v="2018-03-09T00:00:00"/>
    <m/>
    <x v="7"/>
    <x v="3"/>
    <n v="361"/>
    <s v=""/>
    <s v=""/>
    <s v=""/>
    <s v=""/>
    <s v=""/>
    <s v=""/>
    <s v="Y"/>
  </r>
  <r>
    <n v="54503"/>
    <s v="CIRA"/>
    <s v="CIRA - UNIT_TESTING NOW should be RAAIM Exempt (SDS#201611 and IMS#199963)"/>
    <n v="201611"/>
    <x v="0"/>
    <x v="7"/>
    <x v="0"/>
    <d v="2018-02-19T00:00:00"/>
    <d v="2018-03-06T00:00:00"/>
    <d v="2018-03-06T00:00:00"/>
    <m/>
    <x v="7"/>
    <x v="3"/>
    <n v="15"/>
    <s v=""/>
    <s v=""/>
    <s v="Y"/>
    <s v=""/>
    <s v=""/>
    <s v=""/>
    <s v=""/>
  </r>
  <r>
    <m/>
    <m/>
    <m/>
    <m/>
    <x v="5"/>
    <x v="1"/>
    <x v="6"/>
    <m/>
    <m/>
    <m/>
    <m/>
    <x v="12"/>
    <x v="2"/>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0" rowHeaderCaption="Initiative">
  <location ref="A35:J41" firstHeaderRow="1" firstDataRow="2" firstDataCol="1" rowPageCount="1" colPageCount="1"/>
  <pivotFields count="9">
    <pivotField showAll="0"/>
    <pivotField axis="axisCol" showAll="0">
      <items count="12">
        <item x="4"/>
        <item x="5"/>
        <item x="0"/>
        <item x="1"/>
        <item x="6"/>
        <item x="2"/>
        <item x="7"/>
        <item x="3"/>
        <item x="8"/>
        <item x="9"/>
        <item x="10"/>
        <item t="default"/>
      </items>
    </pivotField>
    <pivotField dataField="1" showAll="0"/>
    <pivotField showAll="0"/>
    <pivotField axis="axisPage" multipleItemSelectionAllowed="1" showAll="0">
      <items count="7">
        <item h="1" x="3"/>
        <item h="1" x="2"/>
        <item x="1"/>
        <item x="4"/>
        <item m="1" x="5"/>
        <item h="1" x="0"/>
        <item t="default"/>
      </items>
    </pivotField>
    <pivotField axis="axisRow" showAll="0">
      <items count="5">
        <item x="3"/>
        <item x="0"/>
        <item x="1"/>
        <item h="1" x="2"/>
        <item t="default"/>
      </items>
    </pivotField>
    <pivotField axis="axisRow" showAll="0">
      <items count="5">
        <item x="1"/>
        <item x="3"/>
        <item x="0"/>
        <item x="2"/>
        <item t="default"/>
      </items>
    </pivotField>
    <pivotField showAll="0"/>
    <pivotField showAll="0"/>
  </pivotFields>
  <rowFields count="2">
    <field x="6"/>
    <field x="5"/>
  </rowFields>
  <rowItems count="5">
    <i>
      <x/>
    </i>
    <i r="1">
      <x v="2"/>
    </i>
    <i>
      <x v="1"/>
    </i>
    <i r="1">
      <x/>
    </i>
    <i t="grand">
      <x/>
    </i>
  </rowItems>
  <colFields count="1">
    <field x="1"/>
  </colFields>
  <colItems count="9">
    <i>
      <x/>
    </i>
    <i>
      <x v="1"/>
    </i>
    <i>
      <x v="2"/>
    </i>
    <i>
      <x v="4"/>
    </i>
    <i>
      <x v="6"/>
    </i>
    <i>
      <x v="7"/>
    </i>
    <i>
      <x v="8"/>
    </i>
    <i>
      <x v="9"/>
    </i>
    <i t="grand">
      <x/>
    </i>
  </colItems>
  <pageFields count="1">
    <pageField fld="4" hier="-1"/>
  </pageFields>
  <dataFields count="1">
    <dataField name="Count of Topic" fld="2" subtotal="count" baseField="0" baseItem="0"/>
  </dataFields>
  <chartFormats count="10">
    <chartFormat chart="9" format="32" series="1">
      <pivotArea type="data" outline="0" fieldPosition="0">
        <references count="2">
          <reference field="4294967294" count="1" selected="0">
            <x v="0"/>
          </reference>
          <reference field="1" count="1" selected="0">
            <x v="0"/>
          </reference>
        </references>
      </pivotArea>
    </chartFormat>
    <chartFormat chart="9" format="33" series="1">
      <pivotArea type="data" outline="0" fieldPosition="0">
        <references count="2">
          <reference field="4294967294" count="1" selected="0">
            <x v="0"/>
          </reference>
          <reference field="1" count="1" selected="0">
            <x v="1"/>
          </reference>
        </references>
      </pivotArea>
    </chartFormat>
    <chartFormat chart="9" format="34" series="1">
      <pivotArea type="data" outline="0" fieldPosition="0">
        <references count="2">
          <reference field="4294967294" count="1" selected="0">
            <x v="0"/>
          </reference>
          <reference field="1" count="1" selected="0">
            <x v="2"/>
          </reference>
        </references>
      </pivotArea>
    </chartFormat>
    <chartFormat chart="9" format="35" series="1">
      <pivotArea type="data" outline="0" fieldPosition="0">
        <references count="2">
          <reference field="4294967294" count="1" selected="0">
            <x v="0"/>
          </reference>
          <reference field="1" count="1" selected="0">
            <x v="3"/>
          </reference>
        </references>
      </pivotArea>
    </chartFormat>
    <chartFormat chart="9" format="36" series="1">
      <pivotArea type="data" outline="0" fieldPosition="0">
        <references count="2">
          <reference field="4294967294" count="1" selected="0">
            <x v="0"/>
          </reference>
          <reference field="1" count="1" selected="0">
            <x v="4"/>
          </reference>
        </references>
      </pivotArea>
    </chartFormat>
    <chartFormat chart="9" format="37" series="1">
      <pivotArea type="data" outline="0" fieldPosition="0">
        <references count="2">
          <reference field="4294967294" count="1" selected="0">
            <x v="0"/>
          </reference>
          <reference field="1" count="1" selected="0">
            <x v="5"/>
          </reference>
        </references>
      </pivotArea>
    </chartFormat>
    <chartFormat chart="9" format="38" series="1">
      <pivotArea type="data" outline="0" fieldPosition="0">
        <references count="2">
          <reference field="4294967294" count="1" selected="0">
            <x v="0"/>
          </reference>
          <reference field="1" count="1" selected="0">
            <x v="6"/>
          </reference>
        </references>
      </pivotArea>
    </chartFormat>
    <chartFormat chart="9" format="39" series="1">
      <pivotArea type="data" outline="0" fieldPosition="0">
        <references count="2">
          <reference field="4294967294" count="1" selected="0">
            <x v="0"/>
          </reference>
          <reference field="1" count="1" selected="0">
            <x v="7"/>
          </reference>
        </references>
      </pivotArea>
    </chartFormat>
    <chartFormat chart="9" format="40" series="1">
      <pivotArea type="data" outline="0" fieldPosition="0">
        <references count="2">
          <reference field="4294967294" count="1" selected="0">
            <x v="0"/>
          </reference>
          <reference field="1" count="1" selected="0">
            <x v="8"/>
          </reference>
        </references>
      </pivotArea>
    </chartFormat>
    <chartFormat chart="9" format="41" series="1">
      <pivotArea type="data" outline="0" fieldPosition="0">
        <references count="2">
          <reference field="4294967294" count="1" selected="0">
            <x v="0"/>
          </reference>
          <reference field="1"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13" rowHeaderCaption="Severity" colHeaderCaption="Deployment Month &amp; Year">
  <location ref="A77:D84" firstHeaderRow="1" firstDataRow="2" firstDataCol="1" rowPageCount="2" colPageCount="1"/>
  <pivotFields count="13">
    <pivotField showAll="0"/>
    <pivotField showAll="0" defaultSubtotal="0"/>
    <pivotField dataField="1" showAll="0"/>
    <pivotField showAll="0"/>
    <pivotField axis="axisRow" showAll="0">
      <items count="7">
        <item x="1"/>
        <item x="0"/>
        <item x="2"/>
        <item x="4"/>
        <item x="3"/>
        <item h="1" x="5"/>
        <item t="default"/>
      </items>
    </pivotField>
    <pivotField axis="axisPage" multipleItemSelectionAllowed="1" showAll="0" defaultSubtotal="0">
      <items count="14">
        <item x="12"/>
        <item x="5"/>
        <item x="10"/>
        <item x="11"/>
        <item h="1" x="8"/>
        <item x="0"/>
        <item x="3"/>
        <item x="4"/>
        <item x="9"/>
        <item x="2"/>
        <item h="1" x="7"/>
        <item m="1" x="13"/>
        <item x="6"/>
        <item x="1"/>
      </items>
    </pivotField>
    <pivotField axis="axisPage" multipleItemSelectionAllowed="1" showAll="0" sortType="ascending">
      <items count="9">
        <item x="0"/>
        <item h="1" x="1"/>
        <item h="1" x="5"/>
        <item h="1" x="4"/>
        <item h="1" x="3"/>
        <item h="1" x="2"/>
        <item m="1" x="7"/>
        <item h="1" x="6"/>
        <item t="default"/>
      </items>
    </pivotField>
    <pivotField showAll="0" defaultSubtotal="0"/>
    <pivotField showAll="0" defaultSubtotal="0"/>
    <pivotField showAll="0"/>
    <pivotField showAll="0"/>
    <pivotField showAll="0" defaultSubtotal="0"/>
    <pivotField axis="axisCol" showAll="0" sortType="descending" defaultSubtotal="0">
      <items count="4">
        <item h="1" x="2"/>
        <item x="1"/>
        <item x="0"/>
        <item h="1" m="1" x="3"/>
      </items>
    </pivotField>
  </pivotFields>
  <rowFields count="1">
    <field x="4"/>
  </rowFields>
  <rowItems count="6">
    <i>
      <x/>
    </i>
    <i>
      <x v="1"/>
    </i>
    <i>
      <x v="2"/>
    </i>
    <i>
      <x v="3"/>
    </i>
    <i>
      <x v="4"/>
    </i>
    <i t="grand">
      <x/>
    </i>
  </rowItems>
  <colFields count="1">
    <field x="12"/>
  </colFields>
  <colItems count="3">
    <i>
      <x v="1"/>
    </i>
    <i>
      <x v="2"/>
    </i>
    <i t="grand">
      <x/>
    </i>
  </colItems>
  <pageFields count="2">
    <pageField fld="5" hier="-1"/>
    <pageField fld="6" hier="-1"/>
  </pageFields>
  <dataFields count="1">
    <dataField name="Count of Issues" fld="2" subtotal="count" baseField="0" baseItem="0"/>
  </dataFields>
  <formats count="6">
    <format dxfId="5">
      <pivotArea type="all" dataOnly="0" outline="0" fieldPosition="0"/>
    </format>
    <format dxfId="4">
      <pivotArea outline="0" collapsedLevelsAreSubtotals="1" fieldPosition="0"/>
    </format>
    <format dxfId="3">
      <pivotArea dataOnly="0" labelOnly="1" fieldPosition="0">
        <references count="1">
          <reference field="4" count="0"/>
        </references>
      </pivotArea>
    </format>
    <format dxfId="2">
      <pivotArea dataOnly="0" labelOnly="1" grandRow="1" outline="0" fieldPosition="0"/>
    </format>
    <format dxfId="1">
      <pivotArea dataOnly="0" labelOnly="1" fieldPosition="0">
        <references count="1">
          <reference field="6" count="6">
            <x v="0"/>
            <x v="1"/>
            <x v="3"/>
            <x v="4"/>
            <x v="5"/>
            <x v="6"/>
          </reference>
        </references>
      </pivotArea>
    </format>
    <format dxfId="0">
      <pivotArea dataOnly="0" labelOnly="1" grandCol="1" outline="0" fieldPosition="0"/>
    </format>
  </formats>
  <chartFormats count="51">
    <chartFormat chart="5" format="22" series="1">
      <pivotArea type="data" outline="0" fieldPosition="0">
        <references count="1">
          <reference field="4294967294" count="1" selected="0">
            <x v="0"/>
          </reference>
        </references>
      </pivotArea>
    </chartFormat>
    <chartFormat chart="5" format="23" series="1">
      <pivotArea type="data" outline="0" fieldPosition="0">
        <references count="2">
          <reference field="4294967294" count="1" selected="0">
            <x v="0"/>
          </reference>
          <reference field="6" count="1" selected="0">
            <x v="0"/>
          </reference>
        </references>
      </pivotArea>
    </chartFormat>
    <chartFormat chart="5" format="26" series="1">
      <pivotArea type="data" outline="0" fieldPosition="0">
        <references count="2">
          <reference field="4294967294" count="1" selected="0">
            <x v="0"/>
          </reference>
          <reference field="6" count="1" selected="0">
            <x v="4"/>
          </reference>
        </references>
      </pivotArea>
    </chartFormat>
    <chartFormat chart="5" format="27">
      <pivotArea type="data" outline="0" fieldPosition="0">
        <references count="3">
          <reference field="4294967294" count="1" selected="0">
            <x v="0"/>
          </reference>
          <reference field="4" count="1" selected="0">
            <x v="4"/>
          </reference>
          <reference field="6" count="1" selected="0">
            <x v="0"/>
          </reference>
        </references>
      </pivotArea>
    </chartFormat>
    <chartFormat chart="5" format="28">
      <pivotArea type="data" outline="0" fieldPosition="0">
        <references count="3">
          <reference field="4294967294" count="1" selected="0">
            <x v="0"/>
          </reference>
          <reference field="4" count="1" selected="0">
            <x v="0"/>
          </reference>
          <reference field="6" count="1" selected="0">
            <x v="0"/>
          </reference>
        </references>
      </pivotArea>
    </chartFormat>
    <chartFormat chart="5" format="29">
      <pivotArea type="data" outline="0" fieldPosition="0">
        <references count="3">
          <reference field="4294967294" count="1" selected="0">
            <x v="0"/>
          </reference>
          <reference field="4" count="1" selected="0">
            <x v="1"/>
          </reference>
          <reference field="6" count="1" selected="0">
            <x v="0"/>
          </reference>
        </references>
      </pivotArea>
    </chartFormat>
    <chartFormat chart="5" format="30">
      <pivotArea type="data" outline="0" fieldPosition="0">
        <references count="3">
          <reference field="4294967294" count="1" selected="0">
            <x v="0"/>
          </reference>
          <reference field="4" count="1" selected="0">
            <x v="2"/>
          </reference>
          <reference field="6" count="1" selected="0">
            <x v="0"/>
          </reference>
        </references>
      </pivotArea>
    </chartFormat>
    <chartFormat chart="5" format="31">
      <pivotArea type="data" outline="0" fieldPosition="0">
        <references count="3">
          <reference field="4294967294" count="1" selected="0">
            <x v="0"/>
          </reference>
          <reference field="4" count="1" selected="0">
            <x v="3"/>
          </reference>
          <reference field="6" count="1" selected="0">
            <x v="0"/>
          </reference>
        </references>
      </pivotArea>
    </chartFormat>
    <chartFormat chart="5" format="32" series="1">
      <pivotArea type="data" outline="0" fieldPosition="0">
        <references count="2">
          <reference field="4294967294" count="1" selected="0">
            <x v="0"/>
          </reference>
          <reference field="6" count="1" selected="0">
            <x v="1"/>
          </reference>
        </references>
      </pivotArea>
    </chartFormat>
    <chartFormat chart="5" format="33">
      <pivotArea type="data" outline="0" fieldPosition="0">
        <references count="3">
          <reference field="4294967294" count="1" selected="0">
            <x v="0"/>
          </reference>
          <reference field="4" count="1" selected="0">
            <x v="0"/>
          </reference>
          <reference field="6" count="1" selected="0">
            <x v="1"/>
          </reference>
        </references>
      </pivotArea>
    </chartFormat>
    <chartFormat chart="5" format="34">
      <pivotArea type="data" outline="0" fieldPosition="0">
        <references count="3">
          <reference field="4294967294" count="1" selected="0">
            <x v="0"/>
          </reference>
          <reference field="4" count="1" selected="0">
            <x v="1"/>
          </reference>
          <reference field="6" count="1" selected="0">
            <x v="1"/>
          </reference>
        </references>
      </pivotArea>
    </chartFormat>
    <chartFormat chart="5" format="35">
      <pivotArea type="data" outline="0" fieldPosition="0">
        <references count="3">
          <reference field="4294967294" count="1" selected="0">
            <x v="0"/>
          </reference>
          <reference field="4" count="1" selected="0">
            <x v="2"/>
          </reference>
          <reference field="6" count="1" selected="0">
            <x v="1"/>
          </reference>
        </references>
      </pivotArea>
    </chartFormat>
    <chartFormat chart="5" format="36">
      <pivotArea type="data" outline="0" fieldPosition="0">
        <references count="3">
          <reference field="4294967294" count="1" selected="0">
            <x v="0"/>
          </reference>
          <reference field="4" count="1" selected="0">
            <x v="3"/>
          </reference>
          <reference field="6" count="1" selected="0">
            <x v="1"/>
          </reference>
        </references>
      </pivotArea>
    </chartFormat>
    <chartFormat chart="5" format="37">
      <pivotArea type="data" outline="0" fieldPosition="0">
        <references count="3">
          <reference field="4294967294" count="1" selected="0">
            <x v="0"/>
          </reference>
          <reference field="4" count="1" selected="0">
            <x v="4"/>
          </reference>
          <reference field="6" count="1" selected="0">
            <x v="1"/>
          </reference>
        </references>
      </pivotArea>
    </chartFormat>
    <chartFormat chart="5" format="38" series="1">
      <pivotArea type="data" outline="0" fieldPosition="0">
        <references count="2">
          <reference field="4294967294" count="1" selected="0">
            <x v="0"/>
          </reference>
          <reference field="6" count="1" selected="0">
            <x v="3"/>
          </reference>
        </references>
      </pivotArea>
    </chartFormat>
    <chartFormat chart="5" format="39">
      <pivotArea type="data" outline="0" fieldPosition="0">
        <references count="3">
          <reference field="4294967294" count="1" selected="0">
            <x v="0"/>
          </reference>
          <reference field="4" count="1" selected="0">
            <x v="0"/>
          </reference>
          <reference field="6" count="1" selected="0">
            <x v="3"/>
          </reference>
        </references>
      </pivotArea>
    </chartFormat>
    <chartFormat chart="5" format="40">
      <pivotArea type="data" outline="0" fieldPosition="0">
        <references count="3">
          <reference field="4294967294" count="1" selected="0">
            <x v="0"/>
          </reference>
          <reference field="4" count="1" selected="0">
            <x v="1"/>
          </reference>
          <reference field="6" count="1" selected="0">
            <x v="3"/>
          </reference>
        </references>
      </pivotArea>
    </chartFormat>
    <chartFormat chart="5" format="41">
      <pivotArea type="data" outline="0" fieldPosition="0">
        <references count="3">
          <reference field="4294967294" count="1" selected="0">
            <x v="0"/>
          </reference>
          <reference field="4" count="1" selected="0">
            <x v="2"/>
          </reference>
          <reference field="6" count="1" selected="0">
            <x v="3"/>
          </reference>
        </references>
      </pivotArea>
    </chartFormat>
    <chartFormat chart="5" format="42">
      <pivotArea type="data" outline="0" fieldPosition="0">
        <references count="3">
          <reference field="4294967294" count="1" selected="0">
            <x v="0"/>
          </reference>
          <reference field="4" count="1" selected="0">
            <x v="3"/>
          </reference>
          <reference field="6" count="1" selected="0">
            <x v="3"/>
          </reference>
        </references>
      </pivotArea>
    </chartFormat>
    <chartFormat chart="5" format="43">
      <pivotArea type="data" outline="0" fieldPosition="0">
        <references count="3">
          <reference field="4294967294" count="1" selected="0">
            <x v="0"/>
          </reference>
          <reference field="4" count="1" selected="0">
            <x v="4"/>
          </reference>
          <reference field="6" count="1" selected="0">
            <x v="3"/>
          </reference>
        </references>
      </pivotArea>
    </chartFormat>
    <chartFormat chart="5" format="44">
      <pivotArea type="data" outline="0" fieldPosition="0">
        <references count="3">
          <reference field="4294967294" count="1" selected="0">
            <x v="0"/>
          </reference>
          <reference field="4" count="1" selected="0">
            <x v="0"/>
          </reference>
          <reference field="6" count="1" selected="0">
            <x v="4"/>
          </reference>
        </references>
      </pivotArea>
    </chartFormat>
    <chartFormat chart="5" format="45">
      <pivotArea type="data" outline="0" fieldPosition="0">
        <references count="3">
          <reference field="4294967294" count="1" selected="0">
            <x v="0"/>
          </reference>
          <reference field="4" count="1" selected="0">
            <x v="1"/>
          </reference>
          <reference field="6" count="1" selected="0">
            <x v="4"/>
          </reference>
        </references>
      </pivotArea>
    </chartFormat>
    <chartFormat chart="5" format="46">
      <pivotArea type="data" outline="0" fieldPosition="0">
        <references count="3">
          <reference field="4294967294" count="1" selected="0">
            <x v="0"/>
          </reference>
          <reference field="4" count="1" selected="0">
            <x v="2"/>
          </reference>
          <reference field="6" count="1" selected="0">
            <x v="4"/>
          </reference>
        </references>
      </pivotArea>
    </chartFormat>
    <chartFormat chart="5" format="47">
      <pivotArea type="data" outline="0" fieldPosition="0">
        <references count="3">
          <reference field="4294967294" count="1" selected="0">
            <x v="0"/>
          </reference>
          <reference field="4" count="1" selected="0">
            <x v="3"/>
          </reference>
          <reference field="6" count="1" selected="0">
            <x v="4"/>
          </reference>
        </references>
      </pivotArea>
    </chartFormat>
    <chartFormat chart="5" format="48">
      <pivotArea type="data" outline="0" fieldPosition="0">
        <references count="3">
          <reference field="4294967294" count="1" selected="0">
            <x v="0"/>
          </reference>
          <reference field="4" count="1" selected="0">
            <x v="4"/>
          </reference>
          <reference field="6" count="1" selected="0">
            <x v="4"/>
          </reference>
        </references>
      </pivotArea>
    </chartFormat>
    <chartFormat chart="5" format="49" series="1">
      <pivotArea type="data" outline="0" fieldPosition="0">
        <references count="2">
          <reference field="4294967294" count="1" selected="0">
            <x v="0"/>
          </reference>
          <reference field="6" count="1" selected="0">
            <x v="5"/>
          </reference>
        </references>
      </pivotArea>
    </chartFormat>
    <chartFormat chart="5" format="50">
      <pivotArea type="data" outline="0" fieldPosition="0">
        <references count="3">
          <reference field="4294967294" count="1" selected="0">
            <x v="0"/>
          </reference>
          <reference field="4" count="1" selected="0">
            <x v="0"/>
          </reference>
          <reference field="6" count="1" selected="0">
            <x v="5"/>
          </reference>
        </references>
      </pivotArea>
    </chartFormat>
    <chartFormat chart="5" format="51">
      <pivotArea type="data" outline="0" fieldPosition="0">
        <references count="3">
          <reference field="4294967294" count="1" selected="0">
            <x v="0"/>
          </reference>
          <reference field="4" count="1" selected="0">
            <x v="1"/>
          </reference>
          <reference field="6" count="1" selected="0">
            <x v="5"/>
          </reference>
        </references>
      </pivotArea>
    </chartFormat>
    <chartFormat chart="5" format="52">
      <pivotArea type="data" outline="0" fieldPosition="0">
        <references count="3">
          <reference field="4294967294" count="1" selected="0">
            <x v="0"/>
          </reference>
          <reference field="4" count="1" selected="0">
            <x v="2"/>
          </reference>
          <reference field="6" count="1" selected="0">
            <x v="5"/>
          </reference>
        </references>
      </pivotArea>
    </chartFormat>
    <chartFormat chart="5" format="53">
      <pivotArea type="data" outline="0" fieldPosition="0">
        <references count="3">
          <reference field="4294967294" count="1" selected="0">
            <x v="0"/>
          </reference>
          <reference field="4" count="1" selected="0">
            <x v="3"/>
          </reference>
          <reference field="6" count="1" selected="0">
            <x v="5"/>
          </reference>
        </references>
      </pivotArea>
    </chartFormat>
    <chartFormat chart="5" format="54">
      <pivotArea type="data" outline="0" fieldPosition="0">
        <references count="3">
          <reference field="4294967294" count="1" selected="0">
            <x v="0"/>
          </reference>
          <reference field="4" count="1" selected="0">
            <x v="4"/>
          </reference>
          <reference field="6" count="1" selected="0">
            <x v="5"/>
          </reference>
        </references>
      </pivotArea>
    </chartFormat>
    <chartFormat chart="5" format="55" series="1">
      <pivotArea type="data" outline="0" fieldPosition="0">
        <references count="2">
          <reference field="4294967294" count="1" selected="0">
            <x v="0"/>
          </reference>
          <reference field="6" count="1" selected="0">
            <x v="6"/>
          </reference>
        </references>
      </pivotArea>
    </chartFormat>
    <chartFormat chart="5" format="56">
      <pivotArea type="data" outline="0" fieldPosition="0">
        <references count="3">
          <reference field="4294967294" count="1" selected="0">
            <x v="0"/>
          </reference>
          <reference field="4" count="1" selected="0">
            <x v="0"/>
          </reference>
          <reference field="6" count="1" selected="0">
            <x v="6"/>
          </reference>
        </references>
      </pivotArea>
    </chartFormat>
    <chartFormat chart="5" format="57">
      <pivotArea type="data" outline="0" fieldPosition="0">
        <references count="3">
          <reference field="4294967294" count="1" selected="0">
            <x v="0"/>
          </reference>
          <reference field="4" count="1" selected="0">
            <x v="1"/>
          </reference>
          <reference field="6" count="1" selected="0">
            <x v="6"/>
          </reference>
        </references>
      </pivotArea>
    </chartFormat>
    <chartFormat chart="5" format="58">
      <pivotArea type="data" outline="0" fieldPosition="0">
        <references count="3">
          <reference field="4294967294" count="1" selected="0">
            <x v="0"/>
          </reference>
          <reference field="4" count="1" selected="0">
            <x v="2"/>
          </reference>
          <reference field="6" count="1" selected="0">
            <x v="6"/>
          </reference>
        </references>
      </pivotArea>
    </chartFormat>
    <chartFormat chart="5" format="59">
      <pivotArea type="data" outline="0" fieldPosition="0">
        <references count="3">
          <reference field="4294967294" count="1" selected="0">
            <x v="0"/>
          </reference>
          <reference field="4" count="1" selected="0">
            <x v="3"/>
          </reference>
          <reference field="6" count="1" selected="0">
            <x v="6"/>
          </reference>
        </references>
      </pivotArea>
    </chartFormat>
    <chartFormat chart="5" format="60">
      <pivotArea type="data" outline="0" fieldPosition="0">
        <references count="3">
          <reference field="4294967294" count="1" selected="0">
            <x v="0"/>
          </reference>
          <reference field="4" count="1" selected="0">
            <x v="4"/>
          </reference>
          <reference field="6" count="1" selected="0">
            <x v="6"/>
          </reference>
        </references>
      </pivotArea>
    </chartFormat>
    <chartFormat chart="5" format="61" series="1">
      <pivotArea type="data" outline="0" fieldPosition="0">
        <references count="2">
          <reference field="4294967294" count="1" selected="0">
            <x v="0"/>
          </reference>
          <reference field="4" count="1" selected="0">
            <x v="0"/>
          </reference>
        </references>
      </pivotArea>
    </chartFormat>
    <chartFormat chart="5" format="62" series="1">
      <pivotArea type="data" outline="0" fieldPosition="0">
        <references count="2">
          <reference field="4294967294" count="1" selected="0">
            <x v="0"/>
          </reference>
          <reference field="12" count="1" selected="0">
            <x v="2"/>
          </reference>
        </references>
      </pivotArea>
    </chartFormat>
    <chartFormat chart="12" format="0" series="1">
      <pivotArea type="data" outline="0" fieldPosition="0">
        <references count="2">
          <reference field="4294967294" count="1" selected="0">
            <x v="0"/>
          </reference>
          <reference field="12" count="1" selected="0">
            <x v="2"/>
          </reference>
        </references>
      </pivotArea>
    </chartFormat>
    <chartFormat chart="12" format="1" series="1">
      <pivotArea type="data" outline="0" fieldPosition="0">
        <references count="2">
          <reference field="4294967294" count="1" selected="0">
            <x v="0"/>
          </reference>
          <reference field="12" count="1" selected="0">
            <x v="1"/>
          </reference>
        </references>
      </pivotArea>
    </chartFormat>
    <chartFormat chart="12" format="2">
      <pivotArea type="data" outline="0" fieldPosition="0">
        <references count="3">
          <reference field="4294967294" count="1" selected="0">
            <x v="0"/>
          </reference>
          <reference field="4" count="1" selected="0">
            <x v="0"/>
          </reference>
          <reference field="12" count="1" selected="0">
            <x v="1"/>
          </reference>
        </references>
      </pivotArea>
    </chartFormat>
    <chartFormat chart="12" format="3">
      <pivotArea type="data" outline="0" fieldPosition="0">
        <references count="3">
          <reference field="4294967294" count="1" selected="0">
            <x v="0"/>
          </reference>
          <reference field="4" count="1" selected="0">
            <x v="1"/>
          </reference>
          <reference field="12" count="1" selected="0">
            <x v="1"/>
          </reference>
        </references>
      </pivotArea>
    </chartFormat>
    <chartFormat chart="12" format="4">
      <pivotArea type="data" outline="0" fieldPosition="0">
        <references count="3">
          <reference field="4294967294" count="1" selected="0">
            <x v="0"/>
          </reference>
          <reference field="4" count="1" selected="0">
            <x v="2"/>
          </reference>
          <reference field="12" count="1" selected="0">
            <x v="1"/>
          </reference>
        </references>
      </pivotArea>
    </chartFormat>
    <chartFormat chart="12" format="5">
      <pivotArea type="data" outline="0" fieldPosition="0">
        <references count="3">
          <reference field="4294967294" count="1" selected="0">
            <x v="0"/>
          </reference>
          <reference field="4" count="1" selected="0">
            <x v="3"/>
          </reference>
          <reference field="12" count="1" selected="0">
            <x v="1"/>
          </reference>
        </references>
      </pivotArea>
    </chartFormat>
    <chartFormat chart="12" format="6">
      <pivotArea type="data" outline="0" fieldPosition="0">
        <references count="3">
          <reference field="4294967294" count="1" selected="0">
            <x v="0"/>
          </reference>
          <reference field="4" count="1" selected="0">
            <x v="4"/>
          </reference>
          <reference field="12" count="1" selected="0">
            <x v="1"/>
          </reference>
        </references>
      </pivotArea>
    </chartFormat>
    <chartFormat chart="12" format="7">
      <pivotArea type="data" outline="0" fieldPosition="0">
        <references count="3">
          <reference field="4294967294" count="1" selected="0">
            <x v="0"/>
          </reference>
          <reference field="4" count="1" selected="0">
            <x v="0"/>
          </reference>
          <reference field="12" count="1" selected="0">
            <x v="2"/>
          </reference>
        </references>
      </pivotArea>
    </chartFormat>
    <chartFormat chart="12" format="8">
      <pivotArea type="data" outline="0" fieldPosition="0">
        <references count="3">
          <reference field="4294967294" count="1" selected="0">
            <x v="0"/>
          </reference>
          <reference field="4" count="1" selected="0">
            <x v="1"/>
          </reference>
          <reference field="12" count="1" selected="0">
            <x v="2"/>
          </reference>
        </references>
      </pivotArea>
    </chartFormat>
    <chartFormat chart="12" format="9">
      <pivotArea type="data" outline="0" fieldPosition="0">
        <references count="3">
          <reference field="4294967294" count="1" selected="0">
            <x v="0"/>
          </reference>
          <reference field="4" count="1" selected="0">
            <x v="2"/>
          </reference>
          <reference field="12" count="1" selected="0">
            <x v="2"/>
          </reference>
        </references>
      </pivotArea>
    </chartFormat>
    <chartFormat chart="12" format="10">
      <pivotArea type="data" outline="0" fieldPosition="0">
        <references count="3">
          <reference field="4294967294" count="1" selected="0">
            <x v="0"/>
          </reference>
          <reference field="4" count="1" selected="0">
            <x v="3"/>
          </reference>
          <reference field="12" count="1" selected="0">
            <x v="2"/>
          </reference>
        </references>
      </pivotArea>
    </chartFormat>
    <chartFormat chart="12" format="11">
      <pivotArea type="data" outline="0" fieldPosition="0">
        <references count="3">
          <reference field="4294967294" count="1" selected="0">
            <x v="0"/>
          </reference>
          <reference field="4" count="1" selected="0">
            <x v="4"/>
          </reference>
          <reference field="1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2" rowHeaderCaption="Severity">
  <location ref="A137:C148" firstHeaderRow="0" firstDataRow="1" firstDataCol="1" rowPageCount="2" colPageCount="1"/>
  <pivotFields count="13">
    <pivotField dataField="1" showAll="0"/>
    <pivotField showAll="0"/>
    <pivotField showAll="0"/>
    <pivotField dataField="1" showAll="0"/>
    <pivotField axis="axisRow" showAll="0">
      <items count="7">
        <item x="1"/>
        <item x="0"/>
        <item x="2"/>
        <item x="4"/>
        <item h="1" x="3"/>
        <item h="1" x="5"/>
        <item t="default"/>
      </items>
    </pivotField>
    <pivotField axis="axisPage" multipleItemSelectionAllowed="1" showAll="0" defaultSubtotal="0">
      <items count="14">
        <item x="12"/>
        <item x="5"/>
        <item x="10"/>
        <item x="11"/>
        <item h="1" x="8"/>
        <item x="0"/>
        <item x="3"/>
        <item x="4"/>
        <item x="9"/>
        <item x="2"/>
        <item h="1" x="7"/>
        <item h="1" m="1" x="13"/>
        <item x="6"/>
        <item x="1"/>
      </items>
    </pivotField>
    <pivotField axis="axisPage" multipleItemSelectionAllowed="1" showAll="0">
      <items count="9">
        <item x="0"/>
        <item h="1" x="1"/>
        <item h="1" x="4"/>
        <item h="1" x="3"/>
        <item h="1" x="2"/>
        <item h="1" m="1" x="7"/>
        <item h="1" x="6"/>
        <item h="1" x="5"/>
        <item t="default"/>
      </items>
    </pivotField>
    <pivotField showAll="0" defaultSubtotal="0"/>
    <pivotField showAll="0" defaultSubtotal="0"/>
    <pivotField showAll="0"/>
    <pivotField showAll="0"/>
    <pivotField showAll="0" defaultSubtotal="0"/>
    <pivotField axis="axisRow" showAll="0" defaultSubtotal="0">
      <items count="4">
        <item x="0"/>
        <item x="1"/>
        <item x="2"/>
        <item m="1" x="3"/>
      </items>
    </pivotField>
  </pivotFields>
  <rowFields count="2">
    <field x="12"/>
    <field x="4"/>
  </rowFields>
  <rowItems count="11">
    <i>
      <x/>
    </i>
    <i r="1">
      <x/>
    </i>
    <i r="1">
      <x v="1"/>
    </i>
    <i r="1">
      <x v="2"/>
    </i>
    <i r="1">
      <x v="3"/>
    </i>
    <i>
      <x v="1"/>
    </i>
    <i r="1">
      <x v="1"/>
    </i>
    <i r="1">
      <x v="2"/>
    </i>
    <i>
      <x v="2"/>
    </i>
    <i r="1">
      <x v="1"/>
    </i>
    <i t="grand">
      <x/>
    </i>
  </rowItems>
  <colFields count="1">
    <field x="-2"/>
  </colFields>
  <colItems count="2">
    <i>
      <x/>
    </i>
    <i i="1">
      <x v="1"/>
    </i>
  </colItems>
  <pageFields count="2">
    <pageField fld="6" hier="-1"/>
    <pageField fld="5" hier="-1"/>
  </pageFields>
  <dataFields count="2">
    <dataField name="# of s/w fixes" fld="0" subtotal="count" baseField="0" baseItem="0"/>
    <dataField name="# reported through CIDI" fld="3" subtotal="count" baseField="0" baseItem="0"/>
  </dataFields>
  <formats count="7">
    <format dxfId="12">
      <pivotArea type="all" dataOnly="0" outline="0" fieldPosition="0"/>
    </format>
    <format dxfId="11">
      <pivotArea outline="0" collapsedLevelsAreSubtotals="1" fieldPosition="0"/>
    </format>
    <format dxfId="10">
      <pivotArea field="12" type="button" dataOnly="0" labelOnly="1" outline="0" axis="axisRow" fieldPosition="0"/>
    </format>
    <format dxfId="9">
      <pivotArea dataOnly="0" labelOnly="1" fieldPosition="0">
        <references count="1">
          <reference field="12" count="2">
            <x v="0"/>
            <x v="1"/>
          </reference>
        </references>
      </pivotArea>
    </format>
    <format dxfId="8">
      <pivotArea dataOnly="0" labelOnly="1" grandRow="1" outline="0" fieldPosition="0"/>
    </format>
    <format dxfId="7">
      <pivotArea dataOnly="0" labelOnly="1" fieldPosition="0">
        <references count="2">
          <reference field="4" count="0"/>
          <reference field="12" count="1" selected="0">
            <x v="0"/>
          </reference>
        </references>
      </pivotArea>
    </format>
    <format dxfId="6">
      <pivotArea dataOnly="0" labelOnly="1" outline="0" fieldPosition="0">
        <references count="1">
          <reference field="4294967294" count="2">
            <x v="0"/>
            <x v="1"/>
          </reference>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7" cacheId="5" applyNumberFormats="0" applyBorderFormats="0" applyFontFormats="0" applyPatternFormats="0" applyAlignmentFormats="0" applyWidthHeightFormats="1" dataCaption="Values" updatedVersion="5" minRefreshableVersion="3" useAutoFormatting="1" colGrandTotals="0" itemPrintTitles="1" createdVersion="5" indent="0" compact="0" compactData="0" multipleFieldFilters="0" chartFormat="14" rowHeaderCaption="Severity">
  <location ref="A194:D222" firstHeaderRow="0" firstDataRow="1" firstDataCol="2" rowPageCount="3" colPageCount="1"/>
  <pivotFields count="21">
    <pivotField dataField="1" compact="0" outline="0" showAll="0"/>
    <pivotField compact="0" outline="0" showAll="0"/>
    <pivotField compact="0" outline="0" showAll="0"/>
    <pivotField compact="0" outline="0" showAll="0"/>
    <pivotField axis="axisPage" compact="0" outline="0" multipleItemSelectionAllowed="1" showAll="0" defaultSubtotal="0">
      <items count="6">
        <item x="1"/>
        <item x="0"/>
        <item h="1" x="2"/>
        <item h="1" x="4"/>
        <item h="1" x="3"/>
        <item h="1" x="5"/>
      </items>
    </pivotField>
    <pivotField axis="axisPage" compact="0" outline="0" multipleItemSelectionAllowed="1" showAll="0">
      <items count="14">
        <item x="12"/>
        <item x="5"/>
        <item x="10"/>
        <item x="11"/>
        <item h="1" x="8"/>
        <item x="0"/>
        <item x="3"/>
        <item x="4"/>
        <item x="9"/>
        <item x="2"/>
        <item h="1" x="7"/>
        <item x="6"/>
        <item x="1"/>
        <item t="default"/>
      </items>
    </pivotField>
    <pivotField axis="axisPage" compact="0" outline="0" multipleItemSelectionAllowed="1" showAll="0">
      <items count="9">
        <item x="0"/>
        <item h="1" x="1"/>
        <item h="1" x="4"/>
        <item h="1" x="3"/>
        <item h="1" x="2"/>
        <item h="1" m="1" x="7"/>
        <item h="1" x="6"/>
        <item h="1" x="5"/>
        <item t="default"/>
      </items>
    </pivotField>
    <pivotField compact="0" outline="0" showAll="0"/>
    <pivotField compact="0" outline="0" showAll="0"/>
    <pivotField compact="0" outline="0" showAll="0"/>
    <pivotField compact="0" outline="0" showAll="0"/>
    <pivotField axis="axisRow" compact="0" outline="0" showAll="0">
      <items count="14">
        <item x="5"/>
        <item x="6"/>
        <item x="7"/>
        <item x="8"/>
        <item x="11"/>
        <item x="9"/>
        <item x="10"/>
        <item x="0"/>
        <item x="1"/>
        <item x="2"/>
        <item x="3"/>
        <item x="4"/>
        <item x="12"/>
        <item t="default"/>
      </items>
    </pivotField>
    <pivotField axis="axisRow" compact="0" outline="0" showAll="0" sortType="ascending">
      <items count="6">
        <item m="1" x="4"/>
        <item x="0"/>
        <item x="1"/>
        <item x="3"/>
        <item x="2"/>
        <item t="default"/>
      </items>
    </pivotField>
    <pivotField dataField="1" compact="0" outline="0" showAl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2">
    <field x="12"/>
    <field x="11"/>
  </rowFields>
  <rowItems count="28">
    <i>
      <x v="1"/>
      <x/>
    </i>
    <i r="1">
      <x v="1"/>
    </i>
    <i r="1">
      <x v="3"/>
    </i>
    <i r="1">
      <x v="4"/>
    </i>
    <i r="1">
      <x v="5"/>
    </i>
    <i r="1">
      <x v="6"/>
    </i>
    <i r="1">
      <x v="7"/>
    </i>
    <i r="1">
      <x v="8"/>
    </i>
    <i r="1">
      <x v="9"/>
    </i>
    <i r="1">
      <x v="10"/>
    </i>
    <i r="1">
      <x v="11"/>
    </i>
    <i t="default">
      <x v="1"/>
    </i>
    <i>
      <x v="2"/>
      <x/>
    </i>
    <i r="1">
      <x v="1"/>
    </i>
    <i r="1">
      <x v="2"/>
    </i>
    <i r="1">
      <x v="3"/>
    </i>
    <i r="1">
      <x v="4"/>
    </i>
    <i r="1">
      <x v="5"/>
    </i>
    <i r="1">
      <x v="6"/>
    </i>
    <i r="1">
      <x v="7"/>
    </i>
    <i r="1">
      <x v="10"/>
    </i>
    <i r="1">
      <x v="11"/>
    </i>
    <i t="default">
      <x v="2"/>
    </i>
    <i>
      <x v="3"/>
      <x/>
    </i>
    <i r="1">
      <x v="1"/>
    </i>
    <i r="1">
      <x v="2"/>
    </i>
    <i t="default">
      <x v="3"/>
    </i>
    <i t="grand">
      <x/>
    </i>
  </rowItems>
  <colFields count="1">
    <field x="-2"/>
  </colFields>
  <colItems count="2">
    <i>
      <x/>
    </i>
    <i i="1">
      <x v="1"/>
    </i>
  </colItems>
  <pageFields count="3">
    <pageField fld="6" hier="-1"/>
    <pageField fld="4" hier="-1"/>
    <pageField fld="5" hier="-1"/>
  </pageFields>
  <dataFields count="2">
    <dataField name="Average of Turnaround days" fld="13" subtotal="average" baseField="11" baseItem="3" numFmtId="1"/>
    <dataField name="Count of Issue #" fld="0" subtotal="count" baseField="0" baseItem="0"/>
  </dataFields>
  <formats count="10">
    <format dxfId="22">
      <pivotArea type="all" dataOnly="0" outline="0" fieldPosition="0"/>
    </format>
    <format dxfId="21">
      <pivotArea outline="0" collapsedLevelsAreSubtotals="1" fieldPosition="0"/>
    </format>
    <format dxfId="20">
      <pivotArea field="12" type="button" dataOnly="0" labelOnly="1" outline="0" axis="axisRow" fieldPosition="0"/>
    </format>
    <format dxfId="19">
      <pivotArea field="11" type="button" dataOnly="0" labelOnly="1" outline="0" axis="axisRow" fieldPosition="1"/>
    </format>
    <format dxfId="18">
      <pivotArea dataOnly="0" labelOnly="1" outline="0" fieldPosition="0">
        <references count="1">
          <reference field="12" count="2">
            <x v="1"/>
            <x v="2"/>
          </reference>
        </references>
      </pivotArea>
    </format>
    <format dxfId="17">
      <pivotArea dataOnly="0" labelOnly="1" outline="0" fieldPosition="0">
        <references count="1">
          <reference field="12" count="2" defaultSubtotal="1">
            <x v="1"/>
            <x v="2"/>
          </reference>
        </references>
      </pivotArea>
    </format>
    <format dxfId="16">
      <pivotArea dataOnly="0" labelOnly="1" grandRow="1" outline="0" fieldPosition="0"/>
    </format>
    <format dxfId="15">
      <pivotArea dataOnly="0" labelOnly="1" outline="0" fieldPosition="0">
        <references count="2">
          <reference field="11" count="11">
            <x v="0"/>
            <x v="1"/>
            <x v="3"/>
            <x v="4"/>
            <x v="5"/>
            <x v="6"/>
            <x v="7"/>
            <x v="8"/>
            <x v="9"/>
            <x v="10"/>
            <x v="11"/>
          </reference>
          <reference field="12" count="1" selected="0">
            <x v="1"/>
          </reference>
        </references>
      </pivotArea>
    </format>
    <format dxfId="14">
      <pivotArea dataOnly="0" labelOnly="1" outline="0" fieldPosition="0">
        <references count="2">
          <reference field="11" count="7">
            <x v="0"/>
            <x v="1"/>
            <x v="2"/>
            <x v="3"/>
            <x v="4"/>
            <x v="5"/>
            <x v="6"/>
          </reference>
          <reference field="12" count="1" selected="0">
            <x v="2"/>
          </reference>
        </references>
      </pivotArea>
    </format>
    <format dxfId="13">
      <pivotArea dataOnly="0" labelOnly="1" outline="0" fieldPosition="0">
        <references count="1">
          <reference field="4294967294" count="2">
            <x v="0"/>
            <x v="1"/>
          </reference>
        </references>
      </pivotArea>
    </format>
  </formats>
  <chartFormats count="20">
    <chartFormat chart="1" format="155" series="1">
      <pivotArea type="data" outline="0" fieldPosition="0">
        <references count="2">
          <reference field="11" count="1" selected="0">
            <x v="0"/>
          </reference>
          <reference field="12" count="1" selected="0">
            <x v="1"/>
          </reference>
        </references>
      </pivotArea>
    </chartFormat>
    <chartFormat chart="1" format="156" series="1">
      <pivotArea type="data" outline="0" fieldPosition="0">
        <references count="2">
          <reference field="11" count="1" selected="0">
            <x v="1"/>
          </reference>
          <reference field="12" count="1" selected="0">
            <x v="1"/>
          </reference>
        </references>
      </pivotArea>
    </chartFormat>
    <chartFormat chart="1" format="157" series="1">
      <pivotArea type="data" outline="0" fieldPosition="0">
        <references count="2">
          <reference field="11" count="1" selected="0">
            <x v="3"/>
          </reference>
          <reference field="12" count="1" selected="0">
            <x v="1"/>
          </reference>
        </references>
      </pivotArea>
    </chartFormat>
    <chartFormat chart="1" format="158" series="1">
      <pivotArea type="data" outline="0" fieldPosition="0">
        <references count="2">
          <reference field="11" count="1" selected="0">
            <x v="4"/>
          </reference>
          <reference field="12" count="1" selected="0">
            <x v="1"/>
          </reference>
        </references>
      </pivotArea>
    </chartFormat>
    <chartFormat chart="1" format="159" series="1">
      <pivotArea type="data" outline="0" fieldPosition="0">
        <references count="2">
          <reference field="11" count="1" selected="0">
            <x v="5"/>
          </reference>
          <reference field="12" count="1" selected="0">
            <x v="1"/>
          </reference>
        </references>
      </pivotArea>
    </chartFormat>
    <chartFormat chart="1" format="160" series="1">
      <pivotArea type="data" outline="0" fieldPosition="0">
        <references count="2">
          <reference field="11" count="1" selected="0">
            <x v="6"/>
          </reference>
          <reference field="12" count="1" selected="0">
            <x v="1"/>
          </reference>
        </references>
      </pivotArea>
    </chartFormat>
    <chartFormat chart="1" format="161" series="1">
      <pivotArea type="data" outline="0" fieldPosition="0">
        <references count="2">
          <reference field="11" count="1" selected="0">
            <x v="7"/>
          </reference>
          <reference field="12" count="1" selected="0">
            <x v="1"/>
          </reference>
        </references>
      </pivotArea>
    </chartFormat>
    <chartFormat chart="1" format="162" series="1">
      <pivotArea type="data" outline="0" fieldPosition="0">
        <references count="2">
          <reference field="11" count="1" selected="0">
            <x v="8"/>
          </reference>
          <reference field="12" count="1" selected="0">
            <x v="1"/>
          </reference>
        </references>
      </pivotArea>
    </chartFormat>
    <chartFormat chart="1" format="163" series="1">
      <pivotArea type="data" outline="0" fieldPosition="0">
        <references count="2">
          <reference field="11" count="1" selected="0">
            <x v="9"/>
          </reference>
          <reference field="12" count="1" selected="0">
            <x v="1"/>
          </reference>
        </references>
      </pivotArea>
    </chartFormat>
    <chartFormat chart="1" format="164" series="1">
      <pivotArea type="data" outline="0" fieldPosition="0">
        <references count="2">
          <reference field="11" count="1" selected="0">
            <x v="10"/>
          </reference>
          <reference field="12" count="1" selected="0">
            <x v="1"/>
          </reference>
        </references>
      </pivotArea>
    </chartFormat>
    <chartFormat chart="1" format="165" series="1">
      <pivotArea type="data" outline="0" fieldPosition="0">
        <references count="2">
          <reference field="11" count="1" selected="0">
            <x v="11"/>
          </reference>
          <reference field="12" count="1" selected="0">
            <x v="1"/>
          </reference>
        </references>
      </pivotArea>
    </chartFormat>
    <chartFormat chart="1" format="166" series="1">
      <pivotArea type="data" outline="0" fieldPosition="0">
        <references count="2">
          <reference field="11" count="1" selected="0">
            <x v="0"/>
          </reference>
          <reference field="12" count="1" selected="0">
            <x v="2"/>
          </reference>
        </references>
      </pivotArea>
    </chartFormat>
    <chartFormat chart="1" format="167" series="1">
      <pivotArea type="data" outline="0" fieldPosition="0">
        <references count="2">
          <reference field="11" count="1" selected="0">
            <x v="1"/>
          </reference>
          <reference field="12" count="1" selected="0">
            <x v="2"/>
          </reference>
        </references>
      </pivotArea>
    </chartFormat>
    <chartFormat chart="1" format="168" series="1">
      <pivotArea type="data" outline="0" fieldPosition="0">
        <references count="2">
          <reference field="11" count="1" selected="0">
            <x v="2"/>
          </reference>
          <reference field="12" count="1" selected="0">
            <x v="2"/>
          </reference>
        </references>
      </pivotArea>
    </chartFormat>
    <chartFormat chart="1" format="169" series="1">
      <pivotArea type="data" outline="0" fieldPosition="0">
        <references count="2">
          <reference field="11" count="1" selected="0">
            <x v="3"/>
          </reference>
          <reference field="12" count="1" selected="0">
            <x v="2"/>
          </reference>
        </references>
      </pivotArea>
    </chartFormat>
    <chartFormat chart="1" format="170" series="1">
      <pivotArea type="data" outline="0" fieldPosition="0">
        <references count="2">
          <reference field="11" count="1" selected="0">
            <x v="4"/>
          </reference>
          <reference field="12" count="1" selected="0">
            <x v="2"/>
          </reference>
        </references>
      </pivotArea>
    </chartFormat>
    <chartFormat chart="1" format="171" series="1">
      <pivotArea type="data" outline="0" fieldPosition="0">
        <references count="2">
          <reference field="11" count="1" selected="0">
            <x v="5"/>
          </reference>
          <reference field="12" count="1" selected="0">
            <x v="2"/>
          </reference>
        </references>
      </pivotArea>
    </chartFormat>
    <chartFormat chart="1" format="172" series="1">
      <pivotArea type="data" outline="0" fieldPosition="0">
        <references count="2">
          <reference field="11" count="1" selected="0">
            <x v="6"/>
          </reference>
          <reference field="12" count="1" selected="0">
            <x v="2"/>
          </reference>
        </references>
      </pivotArea>
    </chartFormat>
    <chartFormat chart="1" format="288" series="1">
      <pivotArea type="data" outline="0" fieldPosition="0">
        <references count="1">
          <reference field="4294967294" count="1" selected="0">
            <x v="0"/>
          </reference>
        </references>
      </pivotArea>
    </chartFormat>
    <chartFormat chart="1" format="290"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3" cacheId="3" applyNumberFormats="0" applyBorderFormats="0" applyFontFormats="0" applyPatternFormats="0" applyAlignmentFormats="0" applyWidthHeightFormats="1" dataCaption="Values" updatedVersion="5" minRefreshableVersion="3" useAutoFormatting="1" fieldPrintTitles="1" itemPrintTitles="1" createdVersion="5" indent="0" outline="1" outlineData="1" multipleFieldFilters="0" chartFormat="14" rowHeaderCaption="Issue Status" colHeaderCaption="Deployment Year">
  <location ref="A26:E34" firstHeaderRow="1" firstDataRow="2" firstDataCol="1"/>
  <pivotFields count="13">
    <pivotField dataField="1" showAll="0"/>
    <pivotField showAll="0" defaultSubtotal="0"/>
    <pivotField showAll="0"/>
    <pivotField showAll="0"/>
    <pivotField showAll="0"/>
    <pivotField showAll="0" defaultSubtotal="0"/>
    <pivotField axis="axisRow" showAll="0">
      <items count="9">
        <item x="0"/>
        <item x="3"/>
        <item h="1" x="6"/>
        <item x="1"/>
        <item x="4"/>
        <item x="2"/>
        <item m="1" x="7"/>
        <item x="5"/>
        <item t="default"/>
      </items>
    </pivotField>
    <pivotField showAll="0" defaultSubtotal="0"/>
    <pivotField showAll="0" defaultSubtotal="0"/>
    <pivotField showAll="0"/>
    <pivotField showAll="0"/>
    <pivotField showAll="0" defaultSubtotal="0"/>
    <pivotField axis="axisCol" showAll="0" sortType="descending" defaultSubtotal="0">
      <items count="4">
        <item n="Open" x="2"/>
        <item x="1"/>
        <item x="0"/>
        <item m="1" x="3"/>
      </items>
    </pivotField>
  </pivotFields>
  <rowFields count="1">
    <field x="6"/>
  </rowFields>
  <rowItems count="7">
    <i>
      <x/>
    </i>
    <i>
      <x v="1"/>
    </i>
    <i>
      <x v="3"/>
    </i>
    <i>
      <x v="4"/>
    </i>
    <i>
      <x v="5"/>
    </i>
    <i>
      <x v="7"/>
    </i>
    <i t="grand">
      <x/>
    </i>
  </rowItems>
  <colFields count="1">
    <field x="12"/>
  </colFields>
  <colItems count="4">
    <i>
      <x/>
    </i>
    <i>
      <x v="1"/>
    </i>
    <i>
      <x v="2"/>
    </i>
    <i t="grand">
      <x/>
    </i>
  </colItems>
  <dataFields count="1">
    <dataField name="Count of Issue #" fld="0" subtotal="count" baseField="0" baseItem="0"/>
  </dataFields>
  <formats count="5">
    <format dxfId="27">
      <pivotArea type="all" dataOnly="0" outline="0" fieldPosition="0"/>
    </format>
    <format dxfId="26">
      <pivotArea outline="0" collapsedLevelsAreSubtotals="1" fieldPosition="0"/>
    </format>
    <format dxfId="25">
      <pivotArea dataOnly="0" labelOnly="1" fieldPosition="0">
        <references count="1">
          <reference field="6" count="0"/>
        </references>
      </pivotArea>
    </format>
    <format dxfId="24">
      <pivotArea dataOnly="0" labelOnly="1" grandRow="1" outline="0" fieldPosition="0"/>
    </format>
    <format dxfId="23">
      <pivotArea dataOnly="0" labelOnly="1" grandCol="1" outline="0" fieldPosition="0"/>
    </format>
  </formats>
  <chartFormats count="27">
    <chartFormat chart="1" format="7" series="1">
      <pivotArea type="data" outline="0" fieldPosition="0">
        <references count="1">
          <reference field="4294967294" count="1" selected="0">
            <x v="0"/>
          </reference>
        </references>
      </pivotArea>
    </chartFormat>
    <chartFormat chart="8" format="3" series="1">
      <pivotArea type="data" outline="0" fieldPosition="0">
        <references count="1">
          <reference field="4294967294" count="1" selected="0">
            <x v="0"/>
          </reference>
        </references>
      </pivotArea>
    </chartFormat>
    <chartFormat chart="7" format="4" series="1">
      <pivotArea type="data" outline="0" fieldPosition="0">
        <references count="1">
          <reference field="4294967294" count="1" selected="0">
            <x v="0"/>
          </reference>
        </references>
      </pivotArea>
    </chartFormat>
    <chartFormat chart="8" format="4">
      <pivotArea type="data" outline="0" fieldPosition="0">
        <references count="2">
          <reference field="4294967294" count="1" selected="0">
            <x v="0"/>
          </reference>
          <reference field="6" count="1" selected="0">
            <x v="0"/>
          </reference>
        </references>
      </pivotArea>
    </chartFormat>
    <chartFormat chart="8" format="5">
      <pivotArea type="data" outline="0" fieldPosition="0">
        <references count="2">
          <reference field="4294967294" count="1" selected="0">
            <x v="0"/>
          </reference>
          <reference field="6" count="1" selected="0">
            <x v="1"/>
          </reference>
        </references>
      </pivotArea>
    </chartFormat>
    <chartFormat chart="8" format="6">
      <pivotArea type="data" outline="0" fieldPosition="0">
        <references count="2">
          <reference field="4294967294" count="1" selected="0">
            <x v="0"/>
          </reference>
          <reference field="6" count="1" selected="0">
            <x v="3"/>
          </reference>
        </references>
      </pivotArea>
    </chartFormat>
    <chartFormat chart="8" format="7">
      <pivotArea type="data" outline="0" fieldPosition="0">
        <references count="2">
          <reference field="4294967294" count="1" selected="0">
            <x v="0"/>
          </reference>
          <reference field="6" count="1" selected="0">
            <x v="4"/>
          </reference>
        </references>
      </pivotArea>
    </chartFormat>
    <chartFormat chart="8" format="8">
      <pivotArea type="data" outline="0" fieldPosition="0">
        <references count="2">
          <reference field="4294967294" count="1" selected="0">
            <x v="0"/>
          </reference>
          <reference field="6" count="1" selected="0">
            <x v="5"/>
          </reference>
        </references>
      </pivotArea>
    </chartFormat>
    <chartFormat chart="8" format="9">
      <pivotArea type="data" outline="0" fieldPosition="0">
        <references count="2">
          <reference field="4294967294" count="1" selected="0">
            <x v="0"/>
          </reference>
          <reference field="6" count="1" selected="0">
            <x v="6"/>
          </reference>
        </references>
      </pivotArea>
    </chartFormat>
    <chartFormat chart="8" format="10" series="1">
      <pivotArea type="data" outline="0" fieldPosition="0">
        <references count="2">
          <reference field="4294967294" count="1" selected="0">
            <x v="0"/>
          </reference>
          <reference field="12" count="1" selected="0">
            <x v="0"/>
          </reference>
        </references>
      </pivotArea>
    </chartFormat>
    <chartFormat chart="8" format="11" series="1">
      <pivotArea type="data" outline="0" fieldPosition="0">
        <references count="2">
          <reference field="4294967294" count="1" selected="0">
            <x v="0"/>
          </reference>
          <reference field="12" count="1" selected="0">
            <x v="1"/>
          </reference>
        </references>
      </pivotArea>
    </chartFormat>
    <chartFormat chart="8" format="12" series="1">
      <pivotArea type="data" outline="0" fieldPosition="0">
        <references count="2">
          <reference field="4294967294" count="1" selected="0">
            <x v="0"/>
          </reference>
          <reference field="12" count="1" selected="0">
            <x v="2"/>
          </reference>
        </references>
      </pivotArea>
    </chartFormat>
    <chartFormat chart="8" format="13">
      <pivotArea type="data" outline="0" fieldPosition="0">
        <references count="3">
          <reference field="4294967294" count="1" selected="0">
            <x v="0"/>
          </reference>
          <reference field="6" count="1" selected="0">
            <x v="1"/>
          </reference>
          <reference field="12" count="1" selected="0">
            <x v="0"/>
          </reference>
        </references>
      </pivotArea>
    </chartFormat>
    <chartFormat chart="8" format="14">
      <pivotArea type="data" outline="0" fieldPosition="0">
        <references count="3">
          <reference field="4294967294" count="1" selected="0">
            <x v="0"/>
          </reference>
          <reference field="6" count="1" selected="0">
            <x v="3"/>
          </reference>
          <reference field="12" count="1" selected="0">
            <x v="0"/>
          </reference>
        </references>
      </pivotArea>
    </chartFormat>
    <chartFormat chart="8" format="15">
      <pivotArea type="data" outline="0" fieldPosition="0">
        <references count="3">
          <reference field="4294967294" count="1" selected="0">
            <x v="0"/>
          </reference>
          <reference field="6" count="1" selected="0">
            <x v="4"/>
          </reference>
          <reference field="12" count="1" selected="0">
            <x v="0"/>
          </reference>
        </references>
      </pivotArea>
    </chartFormat>
    <chartFormat chart="8" format="16">
      <pivotArea type="data" outline="0" fieldPosition="0">
        <references count="3">
          <reference field="4294967294" count="1" selected="0">
            <x v="0"/>
          </reference>
          <reference field="6" count="1" selected="0">
            <x v="5"/>
          </reference>
          <reference field="12" count="1" selected="0">
            <x v="0"/>
          </reference>
        </references>
      </pivotArea>
    </chartFormat>
    <chartFormat chart="8" format="17">
      <pivotArea type="data" outline="0" fieldPosition="0">
        <references count="3">
          <reference field="4294967294" count="1" selected="0">
            <x v="0"/>
          </reference>
          <reference field="6" count="1" selected="0">
            <x v="7"/>
          </reference>
          <reference field="12" count="1" selected="0">
            <x v="0"/>
          </reference>
        </references>
      </pivotArea>
    </chartFormat>
    <chartFormat chart="8" format="18">
      <pivotArea type="data" outline="0" fieldPosition="0">
        <references count="3">
          <reference field="4294967294" count="1" selected="0">
            <x v="0"/>
          </reference>
          <reference field="6" count="1" selected="0">
            <x v="1"/>
          </reference>
          <reference field="12" count="1" selected="0">
            <x v="1"/>
          </reference>
        </references>
      </pivotArea>
    </chartFormat>
    <chartFormat chart="8" format="19">
      <pivotArea type="data" outline="0" fieldPosition="0">
        <references count="3">
          <reference field="4294967294" count="1" selected="0">
            <x v="0"/>
          </reference>
          <reference field="6" count="1" selected="0">
            <x v="3"/>
          </reference>
          <reference field="12" count="1" selected="0">
            <x v="1"/>
          </reference>
        </references>
      </pivotArea>
    </chartFormat>
    <chartFormat chart="8" format="20">
      <pivotArea type="data" outline="0" fieldPosition="0">
        <references count="3">
          <reference field="4294967294" count="1" selected="0">
            <x v="0"/>
          </reference>
          <reference field="6" count="1" selected="0">
            <x v="4"/>
          </reference>
          <reference field="12" count="1" selected="0">
            <x v="1"/>
          </reference>
        </references>
      </pivotArea>
    </chartFormat>
    <chartFormat chart="8" format="21">
      <pivotArea type="data" outline="0" fieldPosition="0">
        <references count="3">
          <reference field="4294967294" count="1" selected="0">
            <x v="0"/>
          </reference>
          <reference field="6" count="1" selected="0">
            <x v="5"/>
          </reference>
          <reference field="12" count="1" selected="0">
            <x v="1"/>
          </reference>
        </references>
      </pivotArea>
    </chartFormat>
    <chartFormat chart="8" format="22">
      <pivotArea type="data" outline="0" fieldPosition="0">
        <references count="3">
          <reference field="4294967294" count="1" selected="0">
            <x v="0"/>
          </reference>
          <reference field="6" count="1" selected="0">
            <x v="7"/>
          </reference>
          <reference field="12" count="1" selected="0">
            <x v="1"/>
          </reference>
        </references>
      </pivotArea>
    </chartFormat>
    <chartFormat chart="8" format="23">
      <pivotArea type="data" outline="0" fieldPosition="0">
        <references count="3">
          <reference field="4294967294" count="1" selected="0">
            <x v="0"/>
          </reference>
          <reference field="6" count="1" selected="0">
            <x v="1"/>
          </reference>
          <reference field="12" count="1" selected="0">
            <x v="2"/>
          </reference>
        </references>
      </pivotArea>
    </chartFormat>
    <chartFormat chart="8" format="24">
      <pivotArea type="data" outline="0" fieldPosition="0">
        <references count="3">
          <reference field="4294967294" count="1" selected="0">
            <x v="0"/>
          </reference>
          <reference field="6" count="1" selected="0">
            <x v="3"/>
          </reference>
          <reference field="12" count="1" selected="0">
            <x v="2"/>
          </reference>
        </references>
      </pivotArea>
    </chartFormat>
    <chartFormat chart="8" format="25">
      <pivotArea type="data" outline="0" fieldPosition="0">
        <references count="3">
          <reference field="4294967294" count="1" selected="0">
            <x v="0"/>
          </reference>
          <reference field="6" count="1" selected="0">
            <x v="4"/>
          </reference>
          <reference field="12" count="1" selected="0">
            <x v="2"/>
          </reference>
        </references>
      </pivotArea>
    </chartFormat>
    <chartFormat chart="8" format="26">
      <pivotArea type="data" outline="0" fieldPosition="0">
        <references count="3">
          <reference field="4294967294" count="1" selected="0">
            <x v="0"/>
          </reference>
          <reference field="6" count="1" selected="0">
            <x v="5"/>
          </reference>
          <reference field="12" count="1" selected="0">
            <x v="2"/>
          </reference>
        </references>
      </pivotArea>
    </chartFormat>
    <chartFormat chart="8" format="27">
      <pivotArea type="data" outline="0" fieldPosition="0">
        <references count="3">
          <reference field="4294967294" count="1" selected="0">
            <x v="0"/>
          </reference>
          <reference field="6" count="1" selected="0">
            <x v="7"/>
          </reference>
          <reference field="1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pivotTable" Target="../pivotTables/pivotTable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3:J41"/>
  <sheetViews>
    <sheetView tabSelected="1" workbookViewId="0">
      <selection activeCell="B40" sqref="B40"/>
    </sheetView>
  </sheetViews>
  <sheetFormatPr defaultRowHeight="12.75" x14ac:dyDescent="0.2"/>
  <cols>
    <col min="1" max="1" width="22.7109375" bestFit="1" customWidth="1"/>
    <col min="2" max="2" width="17" bestFit="1" customWidth="1"/>
    <col min="3" max="3" width="23" bestFit="1" customWidth="1"/>
    <col min="4" max="4" width="16.42578125" bestFit="1" customWidth="1"/>
    <col min="5" max="5" width="27.7109375" bestFit="1" customWidth="1"/>
    <col min="6" max="6" width="6.5703125" customWidth="1"/>
    <col min="7" max="7" width="9.85546875" customWidth="1"/>
    <col min="8" max="8" width="10.7109375" bestFit="1" customWidth="1"/>
    <col min="9" max="9" width="8.7109375" customWidth="1"/>
    <col min="10" max="10" width="11.7109375" bestFit="1" customWidth="1"/>
    <col min="11" max="11" width="8.7109375" customWidth="1"/>
    <col min="12" max="12" width="11.7109375" bestFit="1" customWidth="1"/>
  </cols>
  <sheetData>
    <row r="33" spans="1:10" x14ac:dyDescent="0.2">
      <c r="A33" s="9" t="s">
        <v>1</v>
      </c>
      <c r="B33" t="s">
        <v>181</v>
      </c>
    </row>
    <row r="35" spans="1:10" x14ac:dyDescent="0.2">
      <c r="A35" s="9" t="s">
        <v>327</v>
      </c>
      <c r="B35" s="9" t="s">
        <v>328</v>
      </c>
    </row>
    <row r="36" spans="1:10" x14ac:dyDescent="0.2">
      <c r="A36" s="9" t="s">
        <v>364</v>
      </c>
      <c r="B36" t="s">
        <v>42</v>
      </c>
      <c r="C36" t="s">
        <v>61</v>
      </c>
      <c r="D36" t="s">
        <v>58</v>
      </c>
      <c r="E36" t="s">
        <v>66</v>
      </c>
      <c r="F36" t="s">
        <v>39</v>
      </c>
      <c r="G36" t="s">
        <v>60</v>
      </c>
      <c r="H36" t="s">
        <v>82</v>
      </c>
      <c r="I36" t="s">
        <v>19</v>
      </c>
      <c r="J36" t="s">
        <v>68</v>
      </c>
    </row>
    <row r="37" spans="1:10" x14ac:dyDescent="0.2">
      <c r="A37" s="10">
        <v>2018</v>
      </c>
      <c r="B37" s="12">
        <v>7</v>
      </c>
      <c r="C37" s="12">
        <v>1</v>
      </c>
      <c r="D37" s="12">
        <v>3</v>
      </c>
      <c r="E37" s="12"/>
      <c r="F37" s="12"/>
      <c r="G37" s="12">
        <v>1</v>
      </c>
      <c r="H37" s="12">
        <v>1</v>
      </c>
      <c r="I37" s="12"/>
      <c r="J37" s="12">
        <v>13</v>
      </c>
    </row>
    <row r="38" spans="1:10" x14ac:dyDescent="0.2">
      <c r="A38" s="11" t="s">
        <v>166</v>
      </c>
      <c r="B38" s="12">
        <v>7</v>
      </c>
      <c r="C38" s="12">
        <v>1</v>
      </c>
      <c r="D38" s="12">
        <v>3</v>
      </c>
      <c r="E38" s="12"/>
      <c r="F38" s="12"/>
      <c r="G38" s="12">
        <v>1</v>
      </c>
      <c r="H38" s="12">
        <v>1</v>
      </c>
      <c r="I38" s="12"/>
      <c r="J38" s="12">
        <v>13</v>
      </c>
    </row>
    <row r="39" spans="1:10" x14ac:dyDescent="0.2">
      <c r="A39" s="10" t="s">
        <v>326</v>
      </c>
      <c r="B39" s="12"/>
      <c r="C39" s="12"/>
      <c r="D39" s="12">
        <v>3</v>
      </c>
      <c r="E39" s="12">
        <v>1</v>
      </c>
      <c r="F39" s="12">
        <v>2</v>
      </c>
      <c r="G39" s="12"/>
      <c r="H39" s="12"/>
      <c r="I39" s="12">
        <v>3</v>
      </c>
      <c r="J39" s="12">
        <v>9</v>
      </c>
    </row>
    <row r="40" spans="1:10" x14ac:dyDescent="0.2">
      <c r="A40" s="11" t="s">
        <v>325</v>
      </c>
      <c r="B40" s="12"/>
      <c r="C40" s="12"/>
      <c r="D40" s="12">
        <v>3</v>
      </c>
      <c r="E40" s="12">
        <v>1</v>
      </c>
      <c r="F40" s="12">
        <v>2</v>
      </c>
      <c r="G40" s="12"/>
      <c r="H40" s="12"/>
      <c r="I40" s="12">
        <v>3</v>
      </c>
      <c r="J40" s="12">
        <v>9</v>
      </c>
    </row>
    <row r="41" spans="1:10" x14ac:dyDescent="0.2">
      <c r="A41" s="10" t="s">
        <v>68</v>
      </c>
      <c r="B41" s="12">
        <v>7</v>
      </c>
      <c r="C41" s="12">
        <v>1</v>
      </c>
      <c r="D41" s="12">
        <v>6</v>
      </c>
      <c r="E41" s="12">
        <v>1</v>
      </c>
      <c r="F41" s="12">
        <v>2</v>
      </c>
      <c r="G41" s="12">
        <v>1</v>
      </c>
      <c r="H41" s="12">
        <v>1</v>
      </c>
      <c r="I41" s="12">
        <v>3</v>
      </c>
      <c r="J41" s="12">
        <v>22</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32"/>
  <sheetViews>
    <sheetView workbookViewId="0">
      <pane ySplit="1" topLeftCell="A2" activePane="bottomLeft" state="frozen"/>
      <selection pane="bottomLeft" activeCell="E14" sqref="E14"/>
    </sheetView>
  </sheetViews>
  <sheetFormatPr defaultColWidth="23.5703125" defaultRowHeight="12.75" x14ac:dyDescent="0.2"/>
  <cols>
    <col min="1" max="1" width="21.28515625" style="3" bestFit="1" customWidth="1"/>
    <col min="2" max="2" width="15.85546875" style="3" customWidth="1"/>
    <col min="3" max="3" width="35.42578125" style="3" customWidth="1"/>
    <col min="4" max="4" width="44.5703125" style="3" customWidth="1"/>
    <col min="5" max="5" width="14.5703125" style="3" customWidth="1"/>
    <col min="6" max="6" width="18.28515625" style="3" bestFit="1" customWidth="1"/>
    <col min="7" max="7" width="21.140625" style="3" customWidth="1"/>
    <col min="8" max="8" width="16.5703125" style="3" bestFit="1" customWidth="1"/>
    <col min="9" max="16384" width="23.5703125" style="3"/>
  </cols>
  <sheetData>
    <row r="1" spans="1:9" ht="15" x14ac:dyDescent="0.2">
      <c r="A1" s="4" t="s">
        <v>47</v>
      </c>
      <c r="B1" s="4" t="s">
        <v>48</v>
      </c>
      <c r="C1" s="4" t="s">
        <v>49</v>
      </c>
      <c r="D1" s="4" t="s">
        <v>50</v>
      </c>
      <c r="E1" s="4" t="s">
        <v>1</v>
      </c>
      <c r="F1" s="4" t="s">
        <v>311</v>
      </c>
      <c r="G1" s="4" t="s">
        <v>312</v>
      </c>
      <c r="H1" s="4" t="s">
        <v>51</v>
      </c>
      <c r="I1" s="4" t="s">
        <v>18</v>
      </c>
    </row>
    <row r="2" spans="1:9" ht="25.5" hidden="1" x14ac:dyDescent="0.2">
      <c r="A2" s="5" t="s">
        <v>52</v>
      </c>
      <c r="B2" s="5" t="s">
        <v>58</v>
      </c>
      <c r="C2" s="5" t="s">
        <v>95</v>
      </c>
      <c r="D2" s="5" t="s">
        <v>93</v>
      </c>
      <c r="E2" s="6" t="s">
        <v>376</v>
      </c>
      <c r="F2" s="5" t="s">
        <v>21</v>
      </c>
      <c r="G2" s="23">
        <v>43191</v>
      </c>
      <c r="H2" s="5"/>
      <c r="I2" s="5" t="s">
        <v>94</v>
      </c>
    </row>
    <row r="3" spans="1:9" ht="38.25" hidden="1" x14ac:dyDescent="0.2">
      <c r="A3" s="5" t="s">
        <v>52</v>
      </c>
      <c r="B3" s="7" t="s">
        <v>57</v>
      </c>
      <c r="C3" s="5" t="s">
        <v>56</v>
      </c>
      <c r="D3" s="8" t="s">
        <v>33</v>
      </c>
      <c r="E3" s="6" t="s">
        <v>376</v>
      </c>
      <c r="F3" s="6" t="s">
        <v>21</v>
      </c>
      <c r="G3" s="23">
        <v>43191</v>
      </c>
      <c r="H3" s="5"/>
      <c r="I3" s="8" t="s">
        <v>34</v>
      </c>
    </row>
    <row r="4" spans="1:9" ht="25.5" hidden="1" x14ac:dyDescent="0.2">
      <c r="A4" s="5" t="s">
        <v>52</v>
      </c>
      <c r="B4" s="5" t="s">
        <v>59</v>
      </c>
      <c r="C4" s="8" t="s">
        <v>28</v>
      </c>
      <c r="D4" s="8"/>
      <c r="E4" s="6" t="s">
        <v>376</v>
      </c>
      <c r="F4" s="6" t="s">
        <v>21</v>
      </c>
      <c r="G4" s="23">
        <v>43191</v>
      </c>
      <c r="H4" s="5"/>
      <c r="I4" s="7" t="s">
        <v>44</v>
      </c>
    </row>
    <row r="5" spans="1:9" hidden="1" x14ac:dyDescent="0.2">
      <c r="A5" s="5" t="s">
        <v>52</v>
      </c>
      <c r="B5" s="5" t="s">
        <v>60</v>
      </c>
      <c r="C5" s="8" t="s">
        <v>26</v>
      </c>
      <c r="D5" s="8"/>
      <c r="E5" s="6" t="s">
        <v>376</v>
      </c>
      <c r="F5" s="6" t="s">
        <v>21</v>
      </c>
      <c r="G5" s="23">
        <v>43191</v>
      </c>
      <c r="H5" s="5"/>
      <c r="I5" s="7" t="s">
        <v>43</v>
      </c>
    </row>
    <row r="6" spans="1:9" ht="25.5" hidden="1" x14ac:dyDescent="0.2">
      <c r="A6" s="5" t="s">
        <v>52</v>
      </c>
      <c r="B6" s="5" t="s">
        <v>60</v>
      </c>
      <c r="C6" s="8" t="s">
        <v>27</v>
      </c>
      <c r="D6" s="8"/>
      <c r="E6" s="6" t="s">
        <v>376</v>
      </c>
      <c r="F6" s="6" t="s">
        <v>21</v>
      </c>
      <c r="G6" s="23">
        <v>43191</v>
      </c>
      <c r="H6" s="5"/>
      <c r="I6" s="7"/>
    </row>
    <row r="7" spans="1:9" ht="51" hidden="1" x14ac:dyDescent="0.2">
      <c r="A7" s="5" t="s">
        <v>53</v>
      </c>
      <c r="B7" s="5" t="s">
        <v>58</v>
      </c>
      <c r="C7" s="5" t="s">
        <v>63</v>
      </c>
      <c r="D7" s="6" t="s">
        <v>36</v>
      </c>
      <c r="E7" s="6" t="s">
        <v>376</v>
      </c>
      <c r="F7" s="8" t="s">
        <v>21</v>
      </c>
      <c r="G7" s="23">
        <v>43191</v>
      </c>
      <c r="H7" s="5"/>
      <c r="I7" s="8" t="s">
        <v>37</v>
      </c>
    </row>
    <row r="8" spans="1:9" ht="38.25" x14ac:dyDescent="0.2">
      <c r="A8" s="5" t="s">
        <v>52</v>
      </c>
      <c r="B8" s="6" t="s">
        <v>42</v>
      </c>
      <c r="C8" s="6" t="s">
        <v>20</v>
      </c>
      <c r="D8" s="6" t="s">
        <v>31</v>
      </c>
      <c r="E8" s="6" t="s">
        <v>70</v>
      </c>
      <c r="F8" s="5" t="s">
        <v>166</v>
      </c>
      <c r="G8" s="5">
        <v>2018</v>
      </c>
      <c r="H8" s="5" t="s">
        <v>153</v>
      </c>
      <c r="I8" s="7" t="s">
        <v>41</v>
      </c>
    </row>
    <row r="9" spans="1:9" x14ac:dyDescent="0.2">
      <c r="A9" s="5" t="s">
        <v>52</v>
      </c>
      <c r="B9" s="6" t="s">
        <v>42</v>
      </c>
      <c r="C9" s="6" t="s">
        <v>22</v>
      </c>
      <c r="D9" s="6"/>
      <c r="E9" s="6" t="s">
        <v>70</v>
      </c>
      <c r="F9" s="5" t="s">
        <v>166</v>
      </c>
      <c r="G9" s="5">
        <v>2018</v>
      </c>
      <c r="H9" s="5" t="s">
        <v>152</v>
      </c>
      <c r="I9" s="7" t="s">
        <v>41</v>
      </c>
    </row>
    <row r="10" spans="1:9" ht="114.75" x14ac:dyDescent="0.2">
      <c r="A10" s="5" t="s">
        <v>52</v>
      </c>
      <c r="B10" s="6" t="s">
        <v>42</v>
      </c>
      <c r="C10" s="6" t="s">
        <v>25</v>
      </c>
      <c r="D10" s="6" t="s">
        <v>334</v>
      </c>
      <c r="E10" s="6" t="s">
        <v>70</v>
      </c>
      <c r="F10" s="5" t="s">
        <v>166</v>
      </c>
      <c r="G10" s="5">
        <v>2018</v>
      </c>
      <c r="H10" s="5" t="s">
        <v>151</v>
      </c>
      <c r="I10" s="7" t="s">
        <v>333</v>
      </c>
    </row>
    <row r="11" spans="1:9" x14ac:dyDescent="0.2">
      <c r="A11" s="5" t="s">
        <v>52</v>
      </c>
      <c r="B11" s="6" t="s">
        <v>42</v>
      </c>
      <c r="C11" s="5" t="s">
        <v>157</v>
      </c>
      <c r="D11" s="5"/>
      <c r="E11" s="6" t="s">
        <v>70</v>
      </c>
      <c r="F11" s="5" t="s">
        <v>166</v>
      </c>
      <c r="G11" s="5">
        <v>2018</v>
      </c>
      <c r="H11" s="5" t="s">
        <v>151</v>
      </c>
      <c r="I11" s="5"/>
    </row>
    <row r="12" spans="1:9" ht="25.5" x14ac:dyDescent="0.2">
      <c r="A12" s="5" t="s">
        <v>52</v>
      </c>
      <c r="B12" s="6" t="s">
        <v>42</v>
      </c>
      <c r="C12" s="5" t="s">
        <v>158</v>
      </c>
      <c r="D12" s="5" t="s">
        <v>159</v>
      </c>
      <c r="E12" s="6" t="s">
        <v>70</v>
      </c>
      <c r="F12" s="5" t="s">
        <v>166</v>
      </c>
      <c r="G12" s="5">
        <v>2018</v>
      </c>
      <c r="H12" s="5" t="s">
        <v>160</v>
      </c>
      <c r="I12" s="5"/>
    </row>
    <row r="13" spans="1:9" ht="63.75" hidden="1" x14ac:dyDescent="0.2">
      <c r="A13" s="5" t="s">
        <v>52</v>
      </c>
      <c r="B13" s="6" t="s">
        <v>42</v>
      </c>
      <c r="C13" s="6" t="s">
        <v>32</v>
      </c>
      <c r="D13" s="5"/>
      <c r="E13" s="6" t="s">
        <v>178</v>
      </c>
      <c r="F13" s="5"/>
      <c r="G13" s="5"/>
      <c r="H13" s="5" t="s">
        <v>150</v>
      </c>
      <c r="I13" s="7" t="s">
        <v>69</v>
      </c>
    </row>
    <row r="14" spans="1:9" x14ac:dyDescent="0.2">
      <c r="A14" s="5" t="s">
        <v>52</v>
      </c>
      <c r="B14" s="6" t="s">
        <v>42</v>
      </c>
      <c r="C14" s="5" t="s">
        <v>162</v>
      </c>
      <c r="D14" s="5"/>
      <c r="E14" s="6" t="s">
        <v>70</v>
      </c>
      <c r="F14" s="5" t="s">
        <v>166</v>
      </c>
      <c r="G14" s="5">
        <v>2018</v>
      </c>
      <c r="H14" s="5" t="s">
        <v>160</v>
      </c>
      <c r="I14" s="5"/>
    </row>
    <row r="15" spans="1:9" ht="25.5" x14ac:dyDescent="0.2">
      <c r="A15" s="5" t="s">
        <v>52</v>
      </c>
      <c r="B15" s="6" t="s">
        <v>42</v>
      </c>
      <c r="C15" s="5" t="s">
        <v>161</v>
      </c>
      <c r="D15" s="5"/>
      <c r="E15" s="6" t="s">
        <v>70</v>
      </c>
      <c r="F15" s="5" t="s">
        <v>166</v>
      </c>
      <c r="G15" s="5">
        <v>2018</v>
      </c>
      <c r="H15" s="5" t="s">
        <v>160</v>
      </c>
      <c r="I15" s="5"/>
    </row>
    <row r="16" spans="1:9" ht="25.5" x14ac:dyDescent="0.2">
      <c r="A16" s="5" t="s">
        <v>52</v>
      </c>
      <c r="B16" s="5" t="s">
        <v>61</v>
      </c>
      <c r="C16" s="6" t="s">
        <v>24</v>
      </c>
      <c r="D16" s="6"/>
      <c r="E16" s="6" t="s">
        <v>70</v>
      </c>
      <c r="F16" s="6" t="s">
        <v>166</v>
      </c>
      <c r="G16" s="5">
        <v>2018</v>
      </c>
      <c r="H16" s="5"/>
      <c r="I16" s="5"/>
    </row>
    <row r="17" spans="1:9" ht="25.5" x14ac:dyDescent="0.2">
      <c r="A17" s="5" t="s">
        <v>52</v>
      </c>
      <c r="B17" s="5" t="s">
        <v>58</v>
      </c>
      <c r="C17" s="8" t="s">
        <v>30</v>
      </c>
      <c r="D17" s="5"/>
      <c r="E17" s="6" t="s">
        <v>70</v>
      </c>
      <c r="F17" s="6" t="s">
        <v>166</v>
      </c>
      <c r="G17" s="5">
        <v>2018</v>
      </c>
      <c r="H17" s="5"/>
      <c r="I17" s="5"/>
    </row>
    <row r="18" spans="1:9" ht="38.25" x14ac:dyDescent="0.2">
      <c r="A18" s="5" t="s">
        <v>52</v>
      </c>
      <c r="B18" s="5" t="s">
        <v>58</v>
      </c>
      <c r="C18" s="5" t="s">
        <v>62</v>
      </c>
      <c r="D18" s="6" t="s">
        <v>35</v>
      </c>
      <c r="E18" s="6" t="s">
        <v>70</v>
      </c>
      <c r="F18" s="7" t="s">
        <v>325</v>
      </c>
      <c r="G18" s="7" t="s">
        <v>326</v>
      </c>
      <c r="H18" s="5"/>
      <c r="I18" s="8" t="s">
        <v>34</v>
      </c>
    </row>
    <row r="19" spans="1:9" ht="63.75" hidden="1" x14ac:dyDescent="0.2">
      <c r="A19" s="5" t="s">
        <v>52</v>
      </c>
      <c r="B19" s="5" t="s">
        <v>59</v>
      </c>
      <c r="C19" s="5" t="s">
        <v>40</v>
      </c>
      <c r="D19" s="5"/>
      <c r="E19" s="5" t="s">
        <v>3</v>
      </c>
      <c r="F19" s="5"/>
      <c r="G19" s="5"/>
      <c r="H19" s="5"/>
      <c r="I19" s="5" t="s">
        <v>179</v>
      </c>
    </row>
    <row r="20" spans="1:9" ht="165.75" x14ac:dyDescent="0.2">
      <c r="A20" s="5" t="s">
        <v>52</v>
      </c>
      <c r="B20" s="5" t="s">
        <v>58</v>
      </c>
      <c r="C20" s="5" t="s">
        <v>87</v>
      </c>
      <c r="D20" s="5" t="s">
        <v>85</v>
      </c>
      <c r="E20" s="6" t="s">
        <v>70</v>
      </c>
      <c r="F20" s="7" t="s">
        <v>325</v>
      </c>
      <c r="G20" s="7" t="s">
        <v>326</v>
      </c>
      <c r="H20" s="5"/>
      <c r="I20" s="5" t="s">
        <v>86</v>
      </c>
    </row>
    <row r="21" spans="1:9" ht="38.25" x14ac:dyDescent="0.2">
      <c r="A21" s="5" t="s">
        <v>52</v>
      </c>
      <c r="B21" s="5" t="s">
        <v>58</v>
      </c>
      <c r="C21" s="5" t="s">
        <v>90</v>
      </c>
      <c r="D21" s="5" t="s">
        <v>88</v>
      </c>
      <c r="E21" s="6" t="s">
        <v>70</v>
      </c>
      <c r="F21" s="7" t="s">
        <v>325</v>
      </c>
      <c r="G21" s="7" t="s">
        <v>326</v>
      </c>
      <c r="H21" s="5"/>
      <c r="I21" s="5" t="s">
        <v>89</v>
      </c>
    </row>
    <row r="22" spans="1:9" ht="63.75" x14ac:dyDescent="0.2">
      <c r="A22" s="5" t="s">
        <v>52</v>
      </c>
      <c r="B22" s="5" t="s">
        <v>58</v>
      </c>
      <c r="C22" s="5" t="s">
        <v>90</v>
      </c>
      <c r="D22" s="5" t="s">
        <v>91</v>
      </c>
      <c r="E22" s="6" t="s">
        <v>70</v>
      </c>
      <c r="F22" s="5" t="s">
        <v>166</v>
      </c>
      <c r="G22" s="5">
        <v>2018</v>
      </c>
      <c r="H22" s="5"/>
      <c r="I22" s="5" t="s">
        <v>92</v>
      </c>
    </row>
    <row r="23" spans="1:9" ht="38.25" x14ac:dyDescent="0.2">
      <c r="A23" s="5" t="s">
        <v>52</v>
      </c>
      <c r="B23" s="1" t="s">
        <v>58</v>
      </c>
      <c r="C23" s="5" t="s">
        <v>95</v>
      </c>
      <c r="D23" s="5" t="s">
        <v>168</v>
      </c>
      <c r="E23" s="6" t="s">
        <v>70</v>
      </c>
      <c r="F23" s="5" t="s">
        <v>166</v>
      </c>
      <c r="G23" s="5">
        <v>2018</v>
      </c>
      <c r="H23" s="5"/>
      <c r="I23" s="5" t="s">
        <v>169</v>
      </c>
    </row>
    <row r="24" spans="1:9" ht="114.75" x14ac:dyDescent="0.2">
      <c r="A24" s="5" t="s">
        <v>52</v>
      </c>
      <c r="B24" s="5" t="s">
        <v>66</v>
      </c>
      <c r="C24" s="5" t="s">
        <v>67</v>
      </c>
      <c r="D24" s="5" t="s">
        <v>45</v>
      </c>
      <c r="E24" s="6" t="s">
        <v>70</v>
      </c>
      <c r="F24" s="7" t="s">
        <v>325</v>
      </c>
      <c r="G24" s="7" t="s">
        <v>326</v>
      </c>
      <c r="H24" s="5"/>
      <c r="I24" s="5" t="s">
        <v>46</v>
      </c>
    </row>
    <row r="25" spans="1:9" ht="25.5" x14ac:dyDescent="0.2">
      <c r="A25" s="5" t="s">
        <v>52</v>
      </c>
      <c r="B25" s="8" t="s">
        <v>39</v>
      </c>
      <c r="C25" s="6" t="s">
        <v>38</v>
      </c>
      <c r="D25" s="5"/>
      <c r="E25" s="6" t="s">
        <v>70</v>
      </c>
      <c r="F25" s="7" t="s">
        <v>325</v>
      </c>
      <c r="G25" s="7" t="s">
        <v>326</v>
      </c>
      <c r="H25" s="5"/>
      <c r="I25" s="5"/>
    </row>
    <row r="26" spans="1:9" ht="25.5" x14ac:dyDescent="0.2">
      <c r="A26" s="5" t="s">
        <v>52</v>
      </c>
      <c r="B26" s="8" t="s">
        <v>39</v>
      </c>
      <c r="C26" s="5" t="s">
        <v>65</v>
      </c>
      <c r="D26" s="6" t="s">
        <v>64</v>
      </c>
      <c r="E26" s="6" t="s">
        <v>70</v>
      </c>
      <c r="F26" s="7" t="s">
        <v>325</v>
      </c>
      <c r="G26" s="7" t="s">
        <v>326</v>
      </c>
      <c r="H26" s="5"/>
      <c r="I26" s="5"/>
    </row>
    <row r="27" spans="1:9" ht="178.5" hidden="1" x14ac:dyDescent="0.2">
      <c r="A27" s="5" t="s">
        <v>52</v>
      </c>
      <c r="B27" s="5" t="s">
        <v>60</v>
      </c>
      <c r="C27" s="5" t="s">
        <v>147</v>
      </c>
      <c r="D27" s="5" t="s">
        <v>148</v>
      </c>
      <c r="E27" s="6" t="s">
        <v>3</v>
      </c>
      <c r="F27" s="5"/>
      <c r="G27" s="5"/>
      <c r="H27" s="5"/>
      <c r="I27" s="5" t="s">
        <v>180</v>
      </c>
    </row>
    <row r="28" spans="1:9" ht="25.5" x14ac:dyDescent="0.2">
      <c r="A28" s="5" t="s">
        <v>52</v>
      </c>
      <c r="B28" s="5" t="s">
        <v>60</v>
      </c>
      <c r="C28" s="6" t="s">
        <v>23</v>
      </c>
      <c r="D28" s="6"/>
      <c r="E28" s="6" t="s">
        <v>70</v>
      </c>
      <c r="F28" s="6" t="s">
        <v>166</v>
      </c>
      <c r="G28" s="5">
        <v>2018</v>
      </c>
      <c r="H28" s="5"/>
      <c r="I28" s="5"/>
    </row>
    <row r="29" spans="1:9" ht="25.5" x14ac:dyDescent="0.2">
      <c r="A29" s="5" t="s">
        <v>52</v>
      </c>
      <c r="B29" s="6" t="s">
        <v>82</v>
      </c>
      <c r="C29" s="5" t="s">
        <v>83</v>
      </c>
      <c r="D29" s="5" t="s">
        <v>167</v>
      </c>
      <c r="E29" s="6" t="s">
        <v>70</v>
      </c>
      <c r="F29" s="6" t="s">
        <v>166</v>
      </c>
      <c r="G29" s="5">
        <v>2018</v>
      </c>
      <c r="H29" s="5"/>
      <c r="I29" s="5" t="s">
        <v>84</v>
      </c>
    </row>
    <row r="30" spans="1:9" ht="38.25" x14ac:dyDescent="0.2">
      <c r="A30" s="5" t="s">
        <v>52</v>
      </c>
      <c r="B30" s="6" t="s">
        <v>19</v>
      </c>
      <c r="C30" s="6" t="s">
        <v>54</v>
      </c>
      <c r="D30" s="6" t="s">
        <v>76</v>
      </c>
      <c r="E30" s="6" t="s">
        <v>70</v>
      </c>
      <c r="F30" s="7" t="s">
        <v>325</v>
      </c>
      <c r="G30" s="7" t="s">
        <v>326</v>
      </c>
      <c r="H30" s="5"/>
      <c r="I30" s="5"/>
    </row>
    <row r="31" spans="1:9" ht="38.25" x14ac:dyDescent="0.2">
      <c r="A31" s="5" t="s">
        <v>52</v>
      </c>
      <c r="B31" s="6" t="s">
        <v>19</v>
      </c>
      <c r="C31" s="5" t="s">
        <v>55</v>
      </c>
      <c r="D31" s="6" t="s">
        <v>29</v>
      </c>
      <c r="E31" s="6" t="s">
        <v>70</v>
      </c>
      <c r="F31" s="7" t="s">
        <v>325</v>
      </c>
      <c r="G31" s="7" t="s">
        <v>326</v>
      </c>
      <c r="H31" s="5"/>
      <c r="I31" s="5"/>
    </row>
    <row r="32" spans="1:9" ht="89.25" x14ac:dyDescent="0.2">
      <c r="A32" s="5" t="s">
        <v>52</v>
      </c>
      <c r="B32" s="6" t="s">
        <v>19</v>
      </c>
      <c r="C32" s="5" t="s">
        <v>78</v>
      </c>
      <c r="D32" s="5" t="s">
        <v>77</v>
      </c>
      <c r="E32" s="6" t="s">
        <v>70</v>
      </c>
      <c r="F32" s="7" t="s">
        <v>325</v>
      </c>
      <c r="G32" s="7" t="s">
        <v>326</v>
      </c>
      <c r="H32" s="5"/>
      <c r="I32" s="5" t="s">
        <v>79</v>
      </c>
    </row>
  </sheetData>
  <autoFilter ref="A1:I32">
    <filterColumn colId="4">
      <filters>
        <filter val="Open"/>
      </filters>
    </filterColumn>
    <sortState ref="A2:I32">
      <sortCondition ref="E2:E32"/>
      <sortCondition ref="A2:A32"/>
      <sortCondition ref="B2:B32"/>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7"/>
  <sheetViews>
    <sheetView topLeftCell="A160" zoomScale="80" zoomScaleNormal="80" workbookViewId="0">
      <selection activeCell="H213" sqref="H213"/>
    </sheetView>
  </sheetViews>
  <sheetFormatPr defaultRowHeight="15" x14ac:dyDescent="0.2"/>
  <cols>
    <col min="1" max="1" width="21.42578125" style="26" customWidth="1"/>
    <col min="2" max="2" width="36.28515625" style="26" customWidth="1"/>
    <col min="3" max="3" width="34.28515625" style="26" customWidth="1"/>
    <col min="4" max="4" width="19.42578125" style="26" customWidth="1"/>
    <col min="5" max="5" width="14.85546875" style="26" customWidth="1"/>
    <col min="6" max="6" width="13.42578125" style="26" customWidth="1"/>
    <col min="7" max="8" width="14.85546875" style="26" customWidth="1"/>
    <col min="9" max="9" width="10.85546875" style="26" customWidth="1"/>
    <col min="10" max="10" width="11.42578125" style="26" customWidth="1"/>
    <col min="11" max="11" width="9.42578125" style="26" customWidth="1"/>
    <col min="12" max="12" width="12.42578125" style="26" customWidth="1"/>
    <col min="13" max="13" width="19.5703125" style="26" customWidth="1"/>
    <col min="14" max="14" width="19.85546875" style="26" customWidth="1"/>
    <col min="15" max="15" width="12.42578125" style="26" customWidth="1"/>
    <col min="16" max="16" width="12.28515625" style="26" customWidth="1"/>
    <col min="17" max="17" width="24.140625" style="26" customWidth="1"/>
    <col min="18" max="18" width="16.42578125" style="26" customWidth="1"/>
    <col min="19" max="19" width="24.140625" style="26" customWidth="1"/>
    <col min="20" max="20" width="17" style="26" customWidth="1"/>
    <col min="21" max="21" width="24.140625" style="26" customWidth="1"/>
    <col min="22" max="22" width="15" style="26" customWidth="1"/>
    <col min="23" max="23" width="12.42578125" style="26" customWidth="1"/>
    <col min="24" max="47" width="3.42578125" style="26" customWidth="1"/>
    <col min="48" max="53" width="4.42578125" style="26" customWidth="1"/>
    <col min="54" max="54" width="4" style="26" customWidth="1"/>
    <col min="55" max="55" width="3" style="26" customWidth="1"/>
    <col min="56" max="56" width="4" style="26" customWidth="1"/>
    <col min="57" max="57" width="3" style="26" customWidth="1"/>
    <col min="58" max="58" width="4" style="26" customWidth="1"/>
    <col min="59" max="59" width="11.7109375" style="26" bestFit="1" customWidth="1"/>
    <col min="60" max="16384" width="9.140625" style="26"/>
  </cols>
  <sheetData>
    <row r="2" spans="1:1" ht="18" x14ac:dyDescent="0.25">
      <c r="A2" s="25" t="s">
        <v>329</v>
      </c>
    </row>
    <row r="25" spans="1:7" ht="15.75" x14ac:dyDescent="0.25">
      <c r="A25" s="27" t="s">
        <v>75</v>
      </c>
      <c r="B25" s="28"/>
    </row>
    <row r="26" spans="1:7" x14ac:dyDescent="0.2">
      <c r="A26" s="29" t="s">
        <v>321</v>
      </c>
      <c r="B26" s="29" t="s">
        <v>363</v>
      </c>
      <c r="F26"/>
      <c r="G26"/>
    </row>
    <row r="27" spans="1:7" x14ac:dyDescent="0.2">
      <c r="A27" s="29" t="s">
        <v>73</v>
      </c>
      <c r="B27" s="26" t="s">
        <v>70</v>
      </c>
      <c r="C27" s="26">
        <v>2017</v>
      </c>
      <c r="D27" s="26">
        <v>2016</v>
      </c>
      <c r="E27" s="26" t="s">
        <v>68</v>
      </c>
      <c r="F27"/>
      <c r="G27"/>
    </row>
    <row r="28" spans="1:7" x14ac:dyDescent="0.2">
      <c r="A28" s="30" t="s">
        <v>3</v>
      </c>
      <c r="B28" s="31">
        <v>11</v>
      </c>
      <c r="C28" s="31">
        <v>58</v>
      </c>
      <c r="D28" s="31">
        <v>82</v>
      </c>
      <c r="E28" s="31">
        <v>151</v>
      </c>
      <c r="F28"/>
      <c r="G28"/>
    </row>
    <row r="29" spans="1:7" x14ac:dyDescent="0.2">
      <c r="A29" s="30" t="s">
        <v>70</v>
      </c>
      <c r="B29" s="31">
        <v>9</v>
      </c>
      <c r="C29" s="31"/>
      <c r="D29" s="31"/>
      <c r="E29" s="31">
        <v>9</v>
      </c>
      <c r="F29"/>
      <c r="G29"/>
    </row>
    <row r="30" spans="1:7" x14ac:dyDescent="0.2">
      <c r="A30" s="30" t="s">
        <v>195</v>
      </c>
      <c r="B30" s="31">
        <v>1</v>
      </c>
      <c r="C30" s="31">
        <v>1</v>
      </c>
      <c r="D30" s="31"/>
      <c r="E30" s="31">
        <v>2</v>
      </c>
      <c r="F30"/>
      <c r="G30"/>
    </row>
    <row r="31" spans="1:7" x14ac:dyDescent="0.2">
      <c r="A31" s="30" t="s">
        <v>196</v>
      </c>
      <c r="B31" s="31">
        <v>21</v>
      </c>
      <c r="C31" s="31"/>
      <c r="D31" s="31"/>
      <c r="E31" s="31">
        <v>21</v>
      </c>
      <c r="F31"/>
      <c r="G31"/>
    </row>
    <row r="32" spans="1:7" x14ac:dyDescent="0.2">
      <c r="A32" s="30" t="s">
        <v>194</v>
      </c>
      <c r="B32" s="31">
        <v>23</v>
      </c>
      <c r="C32" s="31"/>
      <c r="D32" s="31"/>
      <c r="E32" s="31">
        <v>23</v>
      </c>
      <c r="F32"/>
      <c r="G32"/>
    </row>
    <row r="33" spans="1:5" x14ac:dyDescent="0.2">
      <c r="A33" s="30" t="s">
        <v>359</v>
      </c>
      <c r="B33" s="31">
        <v>2</v>
      </c>
      <c r="C33" s="31">
        <v>1</v>
      </c>
      <c r="D33" s="31"/>
      <c r="E33" s="31">
        <v>3</v>
      </c>
    </row>
    <row r="34" spans="1:5" x14ac:dyDescent="0.2">
      <c r="A34" s="30" t="s">
        <v>68</v>
      </c>
      <c r="B34" s="31">
        <v>67</v>
      </c>
      <c r="C34" s="31">
        <v>60</v>
      </c>
      <c r="D34" s="31">
        <v>82</v>
      </c>
      <c r="E34" s="31">
        <v>209</v>
      </c>
    </row>
    <row r="35" spans="1:5" x14ac:dyDescent="0.2">
      <c r="A35"/>
      <c r="B35"/>
      <c r="C35"/>
      <c r="D35"/>
      <c r="E35"/>
    </row>
    <row r="36" spans="1:5" x14ac:dyDescent="0.2">
      <c r="A36"/>
      <c r="B36"/>
    </row>
    <row r="37" spans="1:5" x14ac:dyDescent="0.2">
      <c r="A37"/>
      <c r="B37"/>
    </row>
    <row r="38" spans="1:5" x14ac:dyDescent="0.2">
      <c r="A38"/>
      <c r="B38"/>
    </row>
    <row r="39" spans="1:5" x14ac:dyDescent="0.2">
      <c r="A39"/>
      <c r="B39"/>
    </row>
    <row r="40" spans="1:5" x14ac:dyDescent="0.2">
      <c r="A40"/>
      <c r="B40"/>
    </row>
    <row r="43" spans="1:5" x14ac:dyDescent="0.2">
      <c r="A43" s="30"/>
      <c r="B43" s="31"/>
    </row>
    <row r="44" spans="1:5" x14ac:dyDescent="0.2">
      <c r="A44" s="30"/>
      <c r="B44" s="31"/>
    </row>
    <row r="45" spans="1:5" ht="18" x14ac:dyDescent="0.25">
      <c r="A45" s="25" t="s">
        <v>330</v>
      </c>
      <c r="B45" s="31"/>
    </row>
    <row r="46" spans="1:5" x14ac:dyDescent="0.2">
      <c r="A46" s="30"/>
      <c r="B46" s="31"/>
    </row>
    <row r="47" spans="1:5" x14ac:dyDescent="0.2">
      <c r="A47" s="30"/>
      <c r="B47" s="31"/>
    </row>
    <row r="48" spans="1:5" x14ac:dyDescent="0.2">
      <c r="A48" s="30"/>
      <c r="B48" s="31"/>
    </row>
    <row r="49" spans="1:2" x14ac:dyDescent="0.2">
      <c r="A49" s="30"/>
      <c r="B49" s="31"/>
    </row>
    <row r="50" spans="1:2" x14ac:dyDescent="0.2">
      <c r="A50" s="30"/>
      <c r="B50" s="31"/>
    </row>
    <row r="70" spans="1:8" x14ac:dyDescent="0.2">
      <c r="A70" s="30"/>
      <c r="B70" s="31"/>
    </row>
    <row r="71" spans="1:8" x14ac:dyDescent="0.2">
      <c r="A71" s="30"/>
      <c r="B71" s="31"/>
    </row>
    <row r="74" spans="1:8" x14ac:dyDescent="0.2">
      <c r="A74" s="29" t="s">
        <v>183</v>
      </c>
      <c r="B74" s="26" t="s">
        <v>181</v>
      </c>
    </row>
    <row r="75" spans="1:8" x14ac:dyDescent="0.2">
      <c r="A75" s="29" t="s">
        <v>1</v>
      </c>
      <c r="B75" s="26" t="s">
        <v>3</v>
      </c>
    </row>
    <row r="76" spans="1:8" ht="15.75" x14ac:dyDescent="0.25">
      <c r="A76" s="27" t="s">
        <v>72</v>
      </c>
      <c r="B76" s="28"/>
      <c r="C76" s="28"/>
      <c r="D76" s="28"/>
      <c r="E76" s="28"/>
      <c r="F76" s="28"/>
      <c r="G76" s="28"/>
    </row>
    <row r="77" spans="1:8" x14ac:dyDescent="0.2">
      <c r="A77" s="29" t="s">
        <v>74</v>
      </c>
      <c r="B77" s="29" t="s">
        <v>71</v>
      </c>
      <c r="E77"/>
      <c r="F77"/>
      <c r="G77"/>
      <c r="H77"/>
    </row>
    <row r="78" spans="1:8" x14ac:dyDescent="0.2">
      <c r="A78" s="29" t="s">
        <v>0</v>
      </c>
      <c r="B78" s="26">
        <v>2017</v>
      </c>
      <c r="C78" s="26">
        <v>2016</v>
      </c>
      <c r="D78" s="26" t="s">
        <v>68</v>
      </c>
      <c r="E78"/>
      <c r="F78"/>
      <c r="G78"/>
      <c r="H78"/>
    </row>
    <row r="79" spans="1:8" x14ac:dyDescent="0.2">
      <c r="A79" s="30" t="s">
        <v>6</v>
      </c>
      <c r="B79" s="31"/>
      <c r="C79" s="31">
        <v>5</v>
      </c>
      <c r="D79" s="31">
        <v>5</v>
      </c>
      <c r="E79"/>
      <c r="F79"/>
      <c r="G79"/>
      <c r="H79"/>
    </row>
    <row r="80" spans="1:8" x14ac:dyDescent="0.2">
      <c r="A80" s="30" t="s">
        <v>2</v>
      </c>
      <c r="B80" s="31">
        <v>33</v>
      </c>
      <c r="C80" s="31">
        <v>54</v>
      </c>
      <c r="D80" s="31">
        <v>87</v>
      </c>
      <c r="E80"/>
      <c r="F80"/>
      <c r="G80"/>
      <c r="H80"/>
    </row>
    <row r="81" spans="1:8" x14ac:dyDescent="0.2">
      <c r="A81" s="30" t="s">
        <v>7</v>
      </c>
      <c r="B81" s="31">
        <v>12</v>
      </c>
      <c r="C81" s="31">
        <v>14</v>
      </c>
      <c r="D81" s="31">
        <v>26</v>
      </c>
      <c r="E81"/>
      <c r="F81"/>
      <c r="G81"/>
      <c r="H81"/>
    </row>
    <row r="82" spans="1:8" x14ac:dyDescent="0.2">
      <c r="A82" s="30" t="s">
        <v>8</v>
      </c>
      <c r="B82" s="31"/>
      <c r="C82" s="31">
        <v>3</v>
      </c>
      <c r="D82" s="31">
        <v>3</v>
      </c>
      <c r="E82"/>
      <c r="F82"/>
      <c r="G82"/>
      <c r="H82"/>
    </row>
    <row r="83" spans="1:8" x14ac:dyDescent="0.2">
      <c r="A83" s="30" t="s">
        <v>9</v>
      </c>
      <c r="B83" s="31">
        <v>4</v>
      </c>
      <c r="C83" s="31">
        <v>3</v>
      </c>
      <c r="D83" s="31">
        <v>7</v>
      </c>
      <c r="E83"/>
      <c r="F83"/>
      <c r="G83"/>
      <c r="H83"/>
    </row>
    <row r="84" spans="1:8" x14ac:dyDescent="0.2">
      <c r="A84" s="30" t="s">
        <v>68</v>
      </c>
      <c r="B84" s="31">
        <v>49</v>
      </c>
      <c r="C84" s="31">
        <v>79</v>
      </c>
      <c r="D84" s="31">
        <v>128</v>
      </c>
      <c r="E84"/>
      <c r="F84"/>
      <c r="G84"/>
      <c r="H84"/>
    </row>
    <row r="85" spans="1:8" x14ac:dyDescent="0.2">
      <c r="A85"/>
      <c r="B85"/>
      <c r="C85"/>
      <c r="D85"/>
      <c r="E85"/>
      <c r="F85"/>
      <c r="G85"/>
      <c r="H85"/>
    </row>
    <row r="86" spans="1:8" x14ac:dyDescent="0.2">
      <c r="A86"/>
      <c r="B86"/>
      <c r="C86"/>
      <c r="D86"/>
      <c r="E86"/>
      <c r="F86"/>
      <c r="G86"/>
      <c r="H86"/>
    </row>
    <row r="87" spans="1:8" x14ac:dyDescent="0.2">
      <c r="A87"/>
      <c r="B87"/>
      <c r="C87"/>
      <c r="D87"/>
      <c r="E87"/>
      <c r="F87"/>
      <c r="G87"/>
      <c r="H87"/>
    </row>
    <row r="88" spans="1:8" x14ac:dyDescent="0.2">
      <c r="A88"/>
      <c r="B88"/>
      <c r="C88"/>
      <c r="D88"/>
      <c r="E88"/>
      <c r="F88"/>
      <c r="G88"/>
      <c r="H88"/>
    </row>
    <row r="89" spans="1:8" x14ac:dyDescent="0.2">
      <c r="A89"/>
      <c r="B89"/>
      <c r="C89"/>
      <c r="D89"/>
      <c r="E89"/>
      <c r="F89"/>
      <c r="G89"/>
      <c r="H89"/>
    </row>
    <row r="90" spans="1:8" x14ac:dyDescent="0.2">
      <c r="A90"/>
      <c r="B90"/>
      <c r="C90"/>
      <c r="D90"/>
      <c r="E90"/>
      <c r="F90"/>
      <c r="G90"/>
      <c r="H90"/>
    </row>
    <row r="91" spans="1:8" x14ac:dyDescent="0.2">
      <c r="A91"/>
      <c r="B91"/>
      <c r="C91"/>
      <c r="D91"/>
      <c r="E91"/>
      <c r="F91"/>
      <c r="G91"/>
      <c r="H91"/>
    </row>
    <row r="92" spans="1:8" x14ac:dyDescent="0.2">
      <c r="A92"/>
      <c r="B92"/>
      <c r="C92"/>
      <c r="D92"/>
      <c r="E92"/>
      <c r="F92"/>
      <c r="G92"/>
      <c r="H92"/>
    </row>
    <row r="93" spans="1:8" x14ac:dyDescent="0.2">
      <c r="A93"/>
      <c r="B93"/>
      <c r="C93"/>
      <c r="D93"/>
      <c r="E93"/>
      <c r="F93"/>
      <c r="G93"/>
      <c r="H93"/>
    </row>
    <row r="94" spans="1:8" x14ac:dyDescent="0.2">
      <c r="A94"/>
      <c r="B94"/>
      <c r="C94"/>
      <c r="D94"/>
      <c r="E94"/>
      <c r="F94"/>
      <c r="G94"/>
      <c r="H94"/>
    </row>
    <row r="95" spans="1:8" x14ac:dyDescent="0.2">
      <c r="A95"/>
      <c r="B95"/>
      <c r="C95"/>
      <c r="D95"/>
      <c r="E95"/>
      <c r="F95"/>
      <c r="G95"/>
      <c r="H95"/>
    </row>
    <row r="96" spans="1:8" x14ac:dyDescent="0.2">
      <c r="A96" s="30"/>
      <c r="B96" s="31"/>
      <c r="C96" s="31"/>
      <c r="D96" s="31"/>
      <c r="E96" s="31"/>
      <c r="F96" s="31"/>
      <c r="G96" s="31"/>
      <c r="H96" s="31"/>
    </row>
    <row r="97" spans="1:16" x14ac:dyDescent="0.2">
      <c r="A97" s="30"/>
      <c r="B97" s="31"/>
      <c r="C97" s="31"/>
      <c r="D97" s="31"/>
      <c r="E97" s="31"/>
      <c r="F97" s="31"/>
      <c r="G97" s="31"/>
      <c r="H97" s="31"/>
    </row>
    <row r="98" spans="1:16" x14ac:dyDescent="0.2">
      <c r="A98" s="30"/>
      <c r="B98" s="31"/>
      <c r="C98" s="31"/>
      <c r="D98" s="31"/>
      <c r="E98" s="31"/>
      <c r="F98" s="31"/>
      <c r="G98" s="31"/>
      <c r="H98" s="31"/>
    </row>
    <row r="99" spans="1:16" x14ac:dyDescent="0.2">
      <c r="A99" s="30"/>
      <c r="B99" s="31"/>
      <c r="C99" s="31"/>
      <c r="D99" s="31"/>
      <c r="E99" s="31"/>
      <c r="F99" s="31"/>
      <c r="G99" s="31"/>
      <c r="H99" s="31"/>
    </row>
    <row r="100" spans="1:16" x14ac:dyDescent="0.2">
      <c r="A100"/>
      <c r="B100"/>
      <c r="C100"/>
      <c r="D100"/>
      <c r="E100"/>
      <c r="F100"/>
      <c r="G100"/>
      <c r="H100"/>
    </row>
    <row r="101" spans="1:16" x14ac:dyDescent="0.2">
      <c r="A101"/>
      <c r="B101"/>
      <c r="C101"/>
      <c r="D101"/>
      <c r="E101"/>
      <c r="F101"/>
      <c r="G101"/>
      <c r="H101"/>
    </row>
    <row r="102" spans="1:16" ht="18" x14ac:dyDescent="0.25">
      <c r="A102" s="25" t="s">
        <v>331</v>
      </c>
    </row>
    <row r="111" spans="1:16" x14ac:dyDescent="0.2">
      <c r="M111" s="31"/>
      <c r="N111" s="31"/>
      <c r="O111" s="31"/>
      <c r="P111" s="31"/>
    </row>
    <row r="112" spans="1:16" x14ac:dyDescent="0.2">
      <c r="M112" s="31"/>
      <c r="N112" s="31"/>
      <c r="O112" s="31"/>
      <c r="P112" s="31"/>
    </row>
    <row r="113" spans="9:16" x14ac:dyDescent="0.2">
      <c r="M113" s="31"/>
      <c r="N113" s="31"/>
      <c r="O113" s="31"/>
      <c r="P113" s="31"/>
    </row>
    <row r="114" spans="9:16" x14ac:dyDescent="0.2">
      <c r="M114" s="31"/>
      <c r="N114" s="31"/>
      <c r="O114" s="31"/>
      <c r="P114" s="31"/>
    </row>
    <row r="115" spans="9:16" x14ac:dyDescent="0.2">
      <c r="M115" s="31"/>
      <c r="N115" s="31"/>
      <c r="O115" s="31"/>
      <c r="P115" s="31"/>
    </row>
    <row r="116" spans="9:16" x14ac:dyDescent="0.2">
      <c r="M116" s="31"/>
      <c r="N116" s="31"/>
      <c r="O116" s="31"/>
      <c r="P116" s="31"/>
    </row>
    <row r="117" spans="9:16" x14ac:dyDescent="0.2">
      <c r="M117" s="31"/>
      <c r="N117" s="31"/>
      <c r="O117" s="31"/>
      <c r="P117" s="31"/>
    </row>
    <row r="118" spans="9:16" x14ac:dyDescent="0.2">
      <c r="I118" s="31"/>
      <c r="J118" s="31"/>
      <c r="K118" s="31"/>
      <c r="L118" s="31"/>
      <c r="M118" s="31"/>
      <c r="N118" s="31"/>
      <c r="O118" s="31"/>
      <c r="P118" s="31"/>
    </row>
    <row r="119" spans="9:16" x14ac:dyDescent="0.2">
      <c r="I119" s="31"/>
      <c r="J119" s="31"/>
      <c r="K119" s="31"/>
      <c r="L119" s="31"/>
      <c r="M119" s="31"/>
      <c r="N119" s="31"/>
      <c r="O119" s="31"/>
      <c r="P119" s="31"/>
    </row>
    <row r="120" spans="9:16" x14ac:dyDescent="0.2">
      <c r="I120" s="31"/>
      <c r="J120" s="31"/>
      <c r="K120" s="31"/>
      <c r="L120" s="31"/>
      <c r="M120" s="31"/>
      <c r="N120" s="31"/>
      <c r="O120" s="31"/>
      <c r="P120" s="31"/>
    </row>
    <row r="121" spans="9:16" x14ac:dyDescent="0.2">
      <c r="I121" s="31"/>
      <c r="J121" s="31"/>
      <c r="K121" s="31"/>
      <c r="L121" s="31"/>
      <c r="M121" s="31"/>
      <c r="N121" s="31"/>
      <c r="O121" s="31"/>
      <c r="P121" s="31"/>
    </row>
    <row r="122" spans="9:16" x14ac:dyDescent="0.2">
      <c r="I122" s="31"/>
      <c r="J122" s="31"/>
      <c r="K122" s="31"/>
      <c r="L122" s="31"/>
      <c r="M122" s="31"/>
      <c r="N122" s="31"/>
      <c r="O122" s="31"/>
      <c r="P122" s="31"/>
    </row>
    <row r="123" spans="9:16" x14ac:dyDescent="0.2">
      <c r="I123" s="31"/>
      <c r="J123" s="31"/>
      <c r="K123" s="31"/>
      <c r="L123" s="31"/>
      <c r="M123" s="31"/>
      <c r="N123" s="31"/>
      <c r="O123" s="31"/>
      <c r="P123" s="31"/>
    </row>
    <row r="134" spans="1:3" x14ac:dyDescent="0.2">
      <c r="A134" s="29" t="s">
        <v>1</v>
      </c>
      <c r="B134" s="26" t="s">
        <v>3</v>
      </c>
    </row>
    <row r="135" spans="1:3" x14ac:dyDescent="0.2">
      <c r="A135" s="29" t="s">
        <v>183</v>
      </c>
      <c r="B135" s="26" t="s">
        <v>181</v>
      </c>
    </row>
    <row r="137" spans="1:3" x14ac:dyDescent="0.2">
      <c r="A137" s="29" t="s">
        <v>0</v>
      </c>
      <c r="B137" s="26" t="s">
        <v>176</v>
      </c>
      <c r="C137" s="26" t="s">
        <v>177</v>
      </c>
    </row>
    <row r="138" spans="1:3" x14ac:dyDescent="0.2">
      <c r="A138" s="30">
        <v>2016</v>
      </c>
      <c r="B138" s="31"/>
      <c r="C138" s="31"/>
    </row>
    <row r="139" spans="1:3" x14ac:dyDescent="0.2">
      <c r="A139" s="32" t="s">
        <v>6</v>
      </c>
      <c r="B139" s="31">
        <v>5</v>
      </c>
      <c r="C139" s="31">
        <v>2</v>
      </c>
    </row>
    <row r="140" spans="1:3" x14ac:dyDescent="0.2">
      <c r="A140" s="32" t="s">
        <v>2</v>
      </c>
      <c r="B140" s="31">
        <v>54</v>
      </c>
      <c r="C140" s="31">
        <v>18</v>
      </c>
    </row>
    <row r="141" spans="1:3" x14ac:dyDescent="0.2">
      <c r="A141" s="32" t="s">
        <v>7</v>
      </c>
      <c r="B141" s="31">
        <v>14</v>
      </c>
      <c r="C141" s="31">
        <v>2</v>
      </c>
    </row>
    <row r="142" spans="1:3" x14ac:dyDescent="0.2">
      <c r="A142" s="32" t="s">
        <v>8</v>
      </c>
      <c r="B142" s="31">
        <v>3</v>
      </c>
      <c r="C142" s="31">
        <v>1</v>
      </c>
    </row>
    <row r="143" spans="1:3" x14ac:dyDescent="0.2">
      <c r="A143" s="30">
        <v>2017</v>
      </c>
      <c r="B143" s="31"/>
      <c r="C143" s="31"/>
    </row>
    <row r="144" spans="1:3" x14ac:dyDescent="0.2">
      <c r="A144" s="32" t="s">
        <v>2</v>
      </c>
      <c r="B144" s="31">
        <v>33</v>
      </c>
      <c r="C144" s="31">
        <v>10</v>
      </c>
    </row>
    <row r="145" spans="1:3" x14ac:dyDescent="0.2">
      <c r="A145" s="32" t="s">
        <v>7</v>
      </c>
      <c r="B145" s="31">
        <v>12</v>
      </c>
      <c r="C145" s="31">
        <v>4</v>
      </c>
    </row>
    <row r="146" spans="1:3" x14ac:dyDescent="0.2">
      <c r="A146" s="30" t="s">
        <v>375</v>
      </c>
      <c r="B146" s="31"/>
      <c r="C146" s="31"/>
    </row>
    <row r="147" spans="1:3" x14ac:dyDescent="0.2">
      <c r="A147" s="32" t="s">
        <v>2</v>
      </c>
      <c r="B147" s="31">
        <v>4</v>
      </c>
      <c r="C147" s="31">
        <v>1</v>
      </c>
    </row>
    <row r="148" spans="1:3" x14ac:dyDescent="0.2">
      <c r="A148" s="30" t="s">
        <v>68</v>
      </c>
      <c r="B148" s="31">
        <v>125</v>
      </c>
      <c r="C148" s="31">
        <v>38</v>
      </c>
    </row>
    <row r="149" spans="1:3" x14ac:dyDescent="0.2">
      <c r="A149"/>
      <c r="B149"/>
      <c r="C149"/>
    </row>
    <row r="150" spans="1:3" x14ac:dyDescent="0.2">
      <c r="A150"/>
      <c r="B150"/>
      <c r="C150"/>
    </row>
    <row r="151" spans="1:3" x14ac:dyDescent="0.2">
      <c r="A151" s="30"/>
      <c r="B151" s="31"/>
      <c r="C151" s="31"/>
    </row>
    <row r="152" spans="1:3" x14ac:dyDescent="0.2">
      <c r="A152" s="30"/>
      <c r="B152" s="31"/>
      <c r="C152" s="31"/>
    </row>
    <row r="153" spans="1:3" x14ac:dyDescent="0.2">
      <c r="A153" s="30"/>
      <c r="B153" s="31"/>
      <c r="C153" s="31"/>
    </row>
    <row r="154" spans="1:3" x14ac:dyDescent="0.2">
      <c r="A154" s="30"/>
      <c r="B154" s="31"/>
      <c r="C154" s="31"/>
    </row>
    <row r="155" spans="1:3" ht="18" x14ac:dyDescent="0.25">
      <c r="A155" s="34" t="s">
        <v>332</v>
      </c>
      <c r="B155" s="31"/>
      <c r="C155" s="31"/>
    </row>
    <row r="156" spans="1:3" x14ac:dyDescent="0.2">
      <c r="A156" s="30"/>
      <c r="B156" s="31"/>
      <c r="C156" s="31"/>
    </row>
    <row r="157" spans="1:3" x14ac:dyDescent="0.2">
      <c r="A157" s="30"/>
      <c r="B157" s="31"/>
      <c r="C157" s="31"/>
    </row>
    <row r="158" spans="1:3" x14ac:dyDescent="0.2">
      <c r="A158" s="30"/>
      <c r="B158" s="31"/>
      <c r="C158" s="31"/>
    </row>
    <row r="159" spans="1:3" x14ac:dyDescent="0.2">
      <c r="A159" s="30"/>
      <c r="B159" s="31"/>
      <c r="C159" s="31"/>
    </row>
    <row r="160" spans="1:3" x14ac:dyDescent="0.2">
      <c r="A160" s="30"/>
      <c r="B160" s="31"/>
      <c r="C160" s="31"/>
    </row>
    <row r="161" spans="1:3" x14ac:dyDescent="0.2">
      <c r="A161" s="30"/>
      <c r="B161" s="31"/>
      <c r="C161" s="31"/>
    </row>
    <row r="190" spans="1:2" x14ac:dyDescent="0.2">
      <c r="A190" s="29" t="s">
        <v>1</v>
      </c>
      <c r="B190" s="26" t="s">
        <v>3</v>
      </c>
    </row>
    <row r="191" spans="1:2" x14ac:dyDescent="0.2">
      <c r="A191" s="29" t="s">
        <v>0</v>
      </c>
      <c r="B191" s="26" t="s">
        <v>181</v>
      </c>
    </row>
    <row r="192" spans="1:2" x14ac:dyDescent="0.2">
      <c r="A192" s="29" t="s">
        <v>183</v>
      </c>
      <c r="B192" s="26" t="s">
        <v>181</v>
      </c>
    </row>
    <row r="194" spans="1:5" x14ac:dyDescent="0.2">
      <c r="A194" s="29" t="s">
        <v>310</v>
      </c>
      <c r="B194" s="29" t="s">
        <v>309</v>
      </c>
      <c r="C194" s="26" t="s">
        <v>324</v>
      </c>
      <c r="D194" s="26" t="s">
        <v>321</v>
      </c>
      <c r="E194"/>
    </row>
    <row r="195" spans="1:5" x14ac:dyDescent="0.2">
      <c r="A195" s="26">
        <v>2016</v>
      </c>
      <c r="B195" s="26">
        <v>1</v>
      </c>
      <c r="C195" s="33">
        <v>8</v>
      </c>
      <c r="D195" s="31">
        <v>2</v>
      </c>
      <c r="E195"/>
    </row>
    <row r="196" spans="1:5" x14ac:dyDescent="0.2">
      <c r="B196" s="26">
        <v>2</v>
      </c>
      <c r="C196" s="33">
        <v>6.5</v>
      </c>
      <c r="D196" s="31">
        <v>2</v>
      </c>
      <c r="E196"/>
    </row>
    <row r="197" spans="1:5" x14ac:dyDescent="0.2">
      <c r="B197" s="26">
        <v>4</v>
      </c>
      <c r="C197" s="33">
        <v>51.5</v>
      </c>
      <c r="D197" s="31">
        <v>2</v>
      </c>
      <c r="E197"/>
    </row>
    <row r="198" spans="1:5" x14ac:dyDescent="0.2">
      <c r="B198" s="26">
        <v>5</v>
      </c>
      <c r="C198" s="33">
        <v>13.625</v>
      </c>
      <c r="D198" s="31">
        <v>8</v>
      </c>
      <c r="E198"/>
    </row>
    <row r="199" spans="1:5" x14ac:dyDescent="0.2">
      <c r="B199" s="26">
        <v>6</v>
      </c>
      <c r="C199" s="33">
        <v>21.333333333333332</v>
      </c>
      <c r="D199" s="31">
        <v>3</v>
      </c>
      <c r="E199"/>
    </row>
    <row r="200" spans="1:5" x14ac:dyDescent="0.2">
      <c r="B200" s="26">
        <v>7</v>
      </c>
      <c r="C200" s="33">
        <v>26.6</v>
      </c>
      <c r="D200" s="31">
        <v>5</v>
      </c>
      <c r="E200"/>
    </row>
    <row r="201" spans="1:5" x14ac:dyDescent="0.2">
      <c r="B201" s="26">
        <v>8</v>
      </c>
      <c r="C201" s="33">
        <v>30</v>
      </c>
      <c r="D201" s="31">
        <v>7</v>
      </c>
      <c r="E201"/>
    </row>
    <row r="202" spans="1:5" x14ac:dyDescent="0.2">
      <c r="B202" s="26">
        <v>9</v>
      </c>
      <c r="C202" s="33">
        <v>31.5</v>
      </c>
      <c r="D202" s="31">
        <v>4</v>
      </c>
      <c r="E202"/>
    </row>
    <row r="203" spans="1:5" x14ac:dyDescent="0.2">
      <c r="B203" s="26">
        <v>10</v>
      </c>
      <c r="C203" s="33">
        <v>5.333333333333333</v>
      </c>
      <c r="D203" s="31">
        <v>3</v>
      </c>
      <c r="E203"/>
    </row>
    <row r="204" spans="1:5" x14ac:dyDescent="0.2">
      <c r="B204" s="26">
        <v>11</v>
      </c>
      <c r="C204" s="33">
        <v>5.8571428571428568</v>
      </c>
      <c r="D204" s="31">
        <v>7</v>
      </c>
      <c r="E204"/>
    </row>
    <row r="205" spans="1:5" x14ac:dyDescent="0.2">
      <c r="B205" s="26">
        <v>12</v>
      </c>
      <c r="C205" s="33">
        <v>9.25</v>
      </c>
      <c r="D205" s="31">
        <v>16</v>
      </c>
      <c r="E205"/>
    </row>
    <row r="206" spans="1:5" x14ac:dyDescent="0.2">
      <c r="A206" s="26" t="s">
        <v>322</v>
      </c>
      <c r="C206" s="33">
        <v>16.593220338983052</v>
      </c>
      <c r="D206" s="31">
        <v>59</v>
      </c>
      <c r="E206"/>
    </row>
    <row r="207" spans="1:5" x14ac:dyDescent="0.2">
      <c r="A207" s="26">
        <v>2017</v>
      </c>
      <c r="B207" s="26">
        <v>1</v>
      </c>
      <c r="C207" s="33">
        <v>13.777777777777779</v>
      </c>
      <c r="D207" s="31">
        <v>9</v>
      </c>
      <c r="E207"/>
    </row>
    <row r="208" spans="1:5" x14ac:dyDescent="0.2">
      <c r="B208" s="26">
        <v>2</v>
      </c>
      <c r="C208" s="33">
        <v>13</v>
      </c>
      <c r="D208" s="31">
        <v>7</v>
      </c>
      <c r="E208"/>
    </row>
    <row r="209" spans="1:5" x14ac:dyDescent="0.2">
      <c r="B209" s="26">
        <v>3</v>
      </c>
      <c r="C209" s="33">
        <v>8</v>
      </c>
      <c r="D209" s="31">
        <v>1</v>
      </c>
      <c r="E209"/>
    </row>
    <row r="210" spans="1:5" x14ac:dyDescent="0.2">
      <c r="B210" s="26">
        <v>4</v>
      </c>
      <c r="C210" s="33">
        <v>12</v>
      </c>
      <c r="D210" s="31">
        <v>3</v>
      </c>
      <c r="E210"/>
    </row>
    <row r="211" spans="1:5" x14ac:dyDescent="0.2">
      <c r="B211" s="26">
        <v>5</v>
      </c>
      <c r="C211" s="33">
        <v>12</v>
      </c>
      <c r="D211" s="31">
        <v>1</v>
      </c>
      <c r="E211"/>
    </row>
    <row r="212" spans="1:5" x14ac:dyDescent="0.2">
      <c r="B212" s="26">
        <v>6</v>
      </c>
      <c r="C212" s="33">
        <v>16.333333333333332</v>
      </c>
      <c r="D212" s="31">
        <v>6</v>
      </c>
      <c r="E212"/>
    </row>
    <row r="213" spans="1:5" x14ac:dyDescent="0.2">
      <c r="B213" s="26">
        <v>7</v>
      </c>
      <c r="C213" s="33">
        <v>14</v>
      </c>
      <c r="D213" s="31">
        <v>1</v>
      </c>
      <c r="E213"/>
    </row>
    <row r="214" spans="1:5" x14ac:dyDescent="0.2">
      <c r="B214" s="26">
        <v>8</v>
      </c>
      <c r="C214" s="33">
        <v>6</v>
      </c>
      <c r="D214" s="31">
        <v>1</v>
      </c>
      <c r="E214"/>
    </row>
    <row r="215" spans="1:5" x14ac:dyDescent="0.2">
      <c r="B215" s="26">
        <v>11</v>
      </c>
      <c r="C215" s="33">
        <v>8.5</v>
      </c>
      <c r="D215" s="31">
        <v>2</v>
      </c>
      <c r="E215"/>
    </row>
    <row r="216" spans="1:5" x14ac:dyDescent="0.2">
      <c r="B216" s="26">
        <v>12</v>
      </c>
      <c r="C216" s="33">
        <v>19.5</v>
      </c>
      <c r="D216" s="31">
        <v>2</v>
      </c>
      <c r="E216"/>
    </row>
    <row r="217" spans="1:5" x14ac:dyDescent="0.2">
      <c r="A217" s="26" t="s">
        <v>323</v>
      </c>
      <c r="C217" s="33">
        <v>13.484848484848484</v>
      </c>
      <c r="D217" s="31">
        <v>33</v>
      </c>
      <c r="E217"/>
    </row>
    <row r="218" spans="1:5" x14ac:dyDescent="0.2">
      <c r="A218" s="26">
        <v>2018</v>
      </c>
      <c r="B218" s="26">
        <v>1</v>
      </c>
      <c r="C218" s="33">
        <v>508</v>
      </c>
      <c r="D218" s="31">
        <v>1</v>
      </c>
      <c r="E218"/>
    </row>
    <row r="219" spans="1:5" x14ac:dyDescent="0.2">
      <c r="B219" s="26">
        <v>2</v>
      </c>
      <c r="C219" s="33">
        <v>8</v>
      </c>
      <c r="D219" s="31">
        <v>1</v>
      </c>
      <c r="E219"/>
    </row>
    <row r="220" spans="1:5" x14ac:dyDescent="0.2">
      <c r="B220" s="26">
        <v>3</v>
      </c>
      <c r="C220" s="33">
        <v>362.5</v>
      </c>
      <c r="D220" s="31">
        <v>2</v>
      </c>
      <c r="E220"/>
    </row>
    <row r="221" spans="1:5" x14ac:dyDescent="0.2">
      <c r="A221" s="26" t="s">
        <v>377</v>
      </c>
      <c r="C221" s="33">
        <v>310.25</v>
      </c>
      <c r="D221" s="31">
        <v>4</v>
      </c>
      <c r="E221"/>
    </row>
    <row r="222" spans="1:5" x14ac:dyDescent="0.2">
      <c r="A222" s="26" t="s">
        <v>68</v>
      </c>
      <c r="C222" s="33">
        <v>27.760416666666668</v>
      </c>
      <c r="D222" s="31">
        <v>96</v>
      </c>
      <c r="E222"/>
    </row>
    <row r="223" spans="1:5" x14ac:dyDescent="0.2">
      <c r="A223"/>
      <c r="B223"/>
      <c r="C223"/>
      <c r="D223"/>
      <c r="E223"/>
    </row>
    <row r="224" spans="1:5" x14ac:dyDescent="0.2">
      <c r="A224"/>
      <c r="B224"/>
      <c r="C224"/>
      <c r="D224"/>
      <c r="E224"/>
    </row>
    <row r="225" spans="1:5" x14ac:dyDescent="0.2">
      <c r="A225"/>
      <c r="B225"/>
      <c r="C225"/>
      <c r="D225"/>
      <c r="E225"/>
    </row>
    <row r="226" spans="1:5" x14ac:dyDescent="0.2">
      <c r="A226"/>
      <c r="B226"/>
      <c r="C226"/>
      <c r="D226"/>
      <c r="E226"/>
    </row>
    <row r="227" spans="1:5" x14ac:dyDescent="0.2">
      <c r="A227"/>
      <c r="B227"/>
      <c r="C227"/>
      <c r="D227"/>
      <c r="E227"/>
    </row>
    <row r="228" spans="1:5" x14ac:dyDescent="0.2">
      <c r="A228"/>
      <c r="B228"/>
      <c r="C228"/>
      <c r="D228"/>
      <c r="E228"/>
    </row>
    <row r="229" spans="1:5" x14ac:dyDescent="0.2">
      <c r="A229"/>
      <c r="B229"/>
      <c r="C229"/>
      <c r="D229"/>
      <c r="E229"/>
    </row>
    <row r="230" spans="1:5" x14ac:dyDescent="0.2">
      <c r="A230"/>
      <c r="B230"/>
      <c r="C230"/>
      <c r="D230"/>
      <c r="E230"/>
    </row>
    <row r="231" spans="1:5" x14ac:dyDescent="0.2">
      <c r="A231"/>
      <c r="B231"/>
      <c r="C231"/>
      <c r="D231"/>
      <c r="E231"/>
    </row>
    <row r="232" spans="1:5" x14ac:dyDescent="0.2">
      <c r="A232"/>
      <c r="B232"/>
      <c r="C232"/>
      <c r="D232"/>
      <c r="E232"/>
    </row>
    <row r="233" spans="1:5" x14ac:dyDescent="0.2">
      <c r="A233"/>
      <c r="B233"/>
      <c r="C233"/>
      <c r="D233"/>
      <c r="E233"/>
    </row>
    <row r="234" spans="1:5" x14ac:dyDescent="0.2">
      <c r="A234"/>
      <c r="B234"/>
      <c r="C234"/>
      <c r="D234"/>
      <c r="E234"/>
    </row>
    <row r="235" spans="1:5" x14ac:dyDescent="0.2">
      <c r="A235"/>
      <c r="B235"/>
      <c r="C235"/>
      <c r="D235"/>
      <c r="E235"/>
    </row>
    <row r="236" spans="1:5" x14ac:dyDescent="0.2">
      <c r="A236"/>
      <c r="B236"/>
      <c r="C236"/>
      <c r="D236"/>
      <c r="E236"/>
    </row>
    <row r="237" spans="1:5" x14ac:dyDescent="0.2">
      <c r="A237"/>
      <c r="B237"/>
      <c r="C237"/>
      <c r="D237"/>
      <c r="E237"/>
    </row>
    <row r="238" spans="1:5" x14ac:dyDescent="0.2">
      <c r="A238"/>
      <c r="B238"/>
      <c r="C238"/>
      <c r="D238"/>
      <c r="E238"/>
    </row>
    <row r="239" spans="1:5" x14ac:dyDescent="0.2">
      <c r="A239"/>
      <c r="B239"/>
      <c r="C239"/>
      <c r="D239"/>
      <c r="E239"/>
    </row>
    <row r="240" spans="1:5" x14ac:dyDescent="0.2">
      <c r="A240"/>
      <c r="B240"/>
      <c r="C240"/>
      <c r="D240"/>
      <c r="E240"/>
    </row>
    <row r="241" spans="1:5" x14ac:dyDescent="0.2">
      <c r="A241"/>
      <c r="B241"/>
      <c r="C241"/>
      <c r="D241"/>
      <c r="E241"/>
    </row>
    <row r="242" spans="1:5" x14ac:dyDescent="0.2">
      <c r="A242"/>
      <c r="B242"/>
      <c r="C242"/>
      <c r="D242"/>
      <c r="E242"/>
    </row>
    <row r="243" spans="1:5" x14ac:dyDescent="0.2">
      <c r="A243"/>
      <c r="B243"/>
      <c r="C243"/>
      <c r="D243"/>
      <c r="E243"/>
    </row>
    <row r="244" spans="1:5" x14ac:dyDescent="0.2">
      <c r="A244"/>
      <c r="B244"/>
      <c r="C244"/>
      <c r="D244"/>
      <c r="E244"/>
    </row>
    <row r="245" spans="1:5" x14ac:dyDescent="0.2">
      <c r="A245"/>
      <c r="B245"/>
      <c r="C245"/>
      <c r="D245"/>
      <c r="E245"/>
    </row>
    <row r="246" spans="1:5" x14ac:dyDescent="0.2">
      <c r="A246"/>
      <c r="B246"/>
      <c r="C246"/>
      <c r="D246"/>
      <c r="E246"/>
    </row>
    <row r="247" spans="1:5" x14ac:dyDescent="0.2">
      <c r="A247"/>
      <c r="B247"/>
      <c r="C247"/>
      <c r="D247"/>
      <c r="E247"/>
    </row>
    <row r="248" spans="1:5" x14ac:dyDescent="0.2">
      <c r="A248"/>
      <c r="B248"/>
      <c r="C248"/>
      <c r="D248"/>
      <c r="E248"/>
    </row>
    <row r="249" spans="1:5" x14ac:dyDescent="0.2">
      <c r="A249"/>
      <c r="B249"/>
      <c r="C249"/>
      <c r="D249"/>
      <c r="E249"/>
    </row>
    <row r="250" spans="1:5" x14ac:dyDescent="0.2">
      <c r="A250"/>
      <c r="B250"/>
      <c r="C250"/>
      <c r="D250"/>
      <c r="E250"/>
    </row>
    <row r="251" spans="1:5" x14ac:dyDescent="0.2">
      <c r="A251"/>
      <c r="B251"/>
      <c r="C251"/>
      <c r="D251"/>
      <c r="E251"/>
    </row>
    <row r="252" spans="1:5" x14ac:dyDescent="0.2">
      <c r="A252"/>
      <c r="B252"/>
      <c r="C252"/>
      <c r="D252"/>
      <c r="E252"/>
    </row>
    <row r="253" spans="1:5" x14ac:dyDescent="0.2">
      <c r="A253"/>
      <c r="B253"/>
      <c r="C253"/>
      <c r="D253"/>
      <c r="E253"/>
    </row>
    <row r="254" spans="1:5" x14ac:dyDescent="0.2">
      <c r="A254"/>
      <c r="B254"/>
      <c r="C254"/>
      <c r="D254"/>
      <c r="E254"/>
    </row>
    <row r="255" spans="1:5" x14ac:dyDescent="0.2">
      <c r="A255"/>
      <c r="B255"/>
      <c r="C255"/>
      <c r="D255"/>
      <c r="E255"/>
    </row>
    <row r="256" spans="1:5" x14ac:dyDescent="0.2">
      <c r="A256"/>
      <c r="B256"/>
      <c r="C256"/>
      <c r="D256"/>
      <c r="E256"/>
    </row>
    <row r="257" spans="1:5" x14ac:dyDescent="0.2">
      <c r="A257"/>
      <c r="B257"/>
      <c r="C257"/>
      <c r="D257"/>
      <c r="E257"/>
    </row>
    <row r="258" spans="1:5" x14ac:dyDescent="0.2">
      <c r="A258"/>
      <c r="B258"/>
      <c r="C258"/>
      <c r="D258"/>
      <c r="E258"/>
    </row>
    <row r="259" spans="1:5" x14ac:dyDescent="0.2">
      <c r="A259"/>
      <c r="B259"/>
      <c r="C259"/>
      <c r="D259"/>
      <c r="E259"/>
    </row>
    <row r="260" spans="1:5" x14ac:dyDescent="0.2">
      <c r="A260"/>
      <c r="B260"/>
      <c r="C260"/>
      <c r="D260"/>
      <c r="E260"/>
    </row>
    <row r="261" spans="1:5" x14ac:dyDescent="0.2">
      <c r="A261"/>
      <c r="B261"/>
      <c r="C261"/>
      <c r="D261"/>
      <c r="E261"/>
    </row>
    <row r="262" spans="1:5" x14ac:dyDescent="0.2">
      <c r="A262"/>
      <c r="B262"/>
      <c r="C262"/>
      <c r="D262"/>
      <c r="E262"/>
    </row>
    <row r="263" spans="1:5" x14ac:dyDescent="0.2">
      <c r="A263"/>
      <c r="B263"/>
      <c r="C263"/>
      <c r="D263"/>
      <c r="E263"/>
    </row>
    <row r="264" spans="1:5" x14ac:dyDescent="0.2">
      <c r="A264"/>
      <c r="B264"/>
      <c r="C264"/>
      <c r="D264"/>
      <c r="E264"/>
    </row>
    <row r="265" spans="1:5" x14ac:dyDescent="0.2">
      <c r="A265"/>
      <c r="B265"/>
      <c r="C265"/>
      <c r="D265"/>
      <c r="E265"/>
    </row>
    <row r="266" spans="1:5" x14ac:dyDescent="0.2">
      <c r="A266"/>
      <c r="B266"/>
      <c r="C266"/>
      <c r="D266"/>
      <c r="E266"/>
    </row>
    <row r="267" spans="1:5" x14ac:dyDescent="0.2">
      <c r="A267"/>
      <c r="B267"/>
      <c r="C267"/>
      <c r="D267"/>
      <c r="E267"/>
    </row>
  </sheetData>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U210"/>
  <sheetViews>
    <sheetView showGridLines="0" workbookViewId="0">
      <pane ySplit="1" topLeftCell="A141" activePane="bottomLeft" state="frozen"/>
      <selection pane="bottomLeft" activeCell="J203" sqref="J203"/>
    </sheetView>
  </sheetViews>
  <sheetFormatPr defaultColWidth="9.140625" defaultRowHeight="12.75" x14ac:dyDescent="0.2"/>
  <cols>
    <col min="1" max="1" width="9.42578125" style="16" bestFit="1" customWidth="1"/>
    <col min="2" max="2" width="9.42578125" style="16" customWidth="1"/>
    <col min="3" max="3" width="75" style="16" customWidth="1"/>
    <col min="4" max="4" width="9.28515625" style="16" bestFit="1" customWidth="1"/>
    <col min="5" max="5" width="14.140625" style="16" bestFit="1" customWidth="1"/>
    <col min="6" max="6" width="15.5703125" style="18" bestFit="1" customWidth="1"/>
    <col min="7" max="7" width="11.140625" style="16" bestFit="1" customWidth="1"/>
    <col min="8" max="9" width="17.5703125" style="18" customWidth="1"/>
    <col min="10" max="10" width="20" style="16" customWidth="1"/>
    <col min="11" max="11" width="9.140625" style="16"/>
    <col min="12" max="12" width="11.28515625" style="15" customWidth="1"/>
    <col min="13" max="13" width="11.140625" style="16" customWidth="1"/>
    <col min="14" max="14" width="16.7109375" style="16" bestFit="1" customWidth="1"/>
    <col min="15" max="15" width="10.42578125" style="16" customWidth="1"/>
    <col min="16" max="16" width="9.85546875" style="16" customWidth="1"/>
    <col min="17" max="18" width="10.28515625" style="16" customWidth="1"/>
    <col min="19" max="19" width="11" style="16" customWidth="1"/>
    <col min="20" max="20" width="10.7109375" style="16" customWidth="1"/>
    <col min="21" max="21" width="11.140625" style="16" customWidth="1"/>
    <col min="22" max="22" width="15.5703125" style="16" customWidth="1"/>
    <col min="23" max="16384" width="9.140625" style="16"/>
  </cols>
  <sheetData>
    <row r="1" spans="1:21" ht="38.25" x14ac:dyDescent="0.2">
      <c r="A1" s="19" t="s">
        <v>15</v>
      </c>
      <c r="B1" s="19" t="s">
        <v>96</v>
      </c>
      <c r="C1" s="19" t="s">
        <v>16</v>
      </c>
      <c r="D1" s="19" t="s">
        <v>17</v>
      </c>
      <c r="E1" s="19" t="s">
        <v>0</v>
      </c>
      <c r="F1" s="19" t="s">
        <v>183</v>
      </c>
      <c r="G1" s="19" t="s">
        <v>1</v>
      </c>
      <c r="H1" s="19" t="s">
        <v>182</v>
      </c>
      <c r="I1" s="19" t="s">
        <v>306</v>
      </c>
      <c r="J1" s="19" t="s">
        <v>13</v>
      </c>
      <c r="K1" s="19" t="s">
        <v>12</v>
      </c>
      <c r="L1" s="24" t="s">
        <v>309</v>
      </c>
      <c r="M1" s="24" t="s">
        <v>310</v>
      </c>
      <c r="N1" s="24" t="s">
        <v>313</v>
      </c>
      <c r="O1" s="24" t="s">
        <v>316</v>
      </c>
      <c r="P1" s="24" t="s">
        <v>317</v>
      </c>
      <c r="Q1" s="24" t="s">
        <v>314</v>
      </c>
      <c r="R1" s="24" t="s">
        <v>315</v>
      </c>
      <c r="S1" s="24" t="s">
        <v>318</v>
      </c>
      <c r="T1" s="24" t="s">
        <v>319</v>
      </c>
      <c r="U1" s="24" t="s">
        <v>320</v>
      </c>
    </row>
    <row r="2" spans="1:21" x14ac:dyDescent="0.2">
      <c r="A2" s="2">
        <v>42018</v>
      </c>
      <c r="B2" s="2" t="s">
        <v>97</v>
      </c>
      <c r="C2" s="2" t="s">
        <v>98</v>
      </c>
      <c r="D2" s="2"/>
      <c r="E2" s="2" t="s">
        <v>2</v>
      </c>
      <c r="F2" s="17" t="s">
        <v>190</v>
      </c>
      <c r="G2" s="2" t="s">
        <v>3</v>
      </c>
      <c r="H2" s="17">
        <v>42576</v>
      </c>
      <c r="I2" s="17">
        <v>42625</v>
      </c>
      <c r="J2" s="14">
        <v>42607</v>
      </c>
      <c r="K2" s="2"/>
      <c r="L2" s="2">
        <f t="shared" ref="L2:L32" si="0">MONTH(J2)</f>
        <v>8</v>
      </c>
      <c r="M2" s="2">
        <f t="shared" ref="M2:M32" si="1">YEAR(J2)</f>
        <v>2016</v>
      </c>
      <c r="N2" s="2">
        <f>IF(G2="Closed",IF(NOT(ISBLANK(J2)),J2-H2,I2+4-H2))</f>
        <v>31</v>
      </c>
      <c r="O2" s="2" t="str">
        <f>IF(ISNUMBER($N2),IF($N2&lt;=5, "Y", ""),"")</f>
        <v/>
      </c>
      <c r="P2" s="2" t="str">
        <f>IF(ISNUMBER($N2),IF(AND($N2&gt;5, $N2&lt;=10), "Y", ""),"")</f>
        <v/>
      </c>
      <c r="Q2" s="2" t="str">
        <f>IF(ISNUMBER($N2),IF(AND($N2&gt;10, $N2&lt;=20), "Y", ""),"")</f>
        <v/>
      </c>
      <c r="R2" s="2" t="str">
        <f>IF(ISNUMBER($N2),IF(AND($N2&gt;20, $N2&lt;=30), "Y", ""),"")</f>
        <v/>
      </c>
      <c r="S2" s="2" t="str">
        <f>IF(ISNUMBER($N2),IF(AND($N2&gt;30, $N2&lt;=45), "Y", ""),"")</f>
        <v>Y</v>
      </c>
      <c r="T2" s="2" t="str">
        <f>IF(ISNUMBER($N2),IF(AND($N2&gt;45, $N2&lt;=60), "Y", ""),"")</f>
        <v/>
      </c>
      <c r="U2" s="2" t="str">
        <f>IF(ISNUMBER($N2),IF($N2&gt;60, "Y", ""),"")</f>
        <v/>
      </c>
    </row>
    <row r="3" spans="1:21" x14ac:dyDescent="0.2">
      <c r="A3" s="2">
        <v>41877</v>
      </c>
      <c r="B3" s="2" t="s">
        <v>97</v>
      </c>
      <c r="C3" s="13" t="s">
        <v>4</v>
      </c>
      <c r="D3" s="13"/>
      <c r="E3" s="13" t="s">
        <v>2</v>
      </c>
      <c r="F3" s="17"/>
      <c r="G3" s="13" t="s">
        <v>3</v>
      </c>
      <c r="H3" s="17">
        <v>42570</v>
      </c>
      <c r="I3" s="17">
        <v>42594</v>
      </c>
      <c r="J3" s="14">
        <v>42607</v>
      </c>
      <c r="K3" s="2"/>
      <c r="L3" s="2">
        <f t="shared" si="0"/>
        <v>8</v>
      </c>
      <c r="M3" s="2">
        <f t="shared" si="1"/>
        <v>2016</v>
      </c>
      <c r="N3" s="2">
        <f t="shared" ref="N3:N56" si="2">IF(G3="Closed",IF(NOT(ISBLANK(J3)),J3-H3,I3+4-H3))</f>
        <v>37</v>
      </c>
      <c r="O3" s="2" t="str">
        <f t="shared" ref="O3:O66" si="3">IF(ISNUMBER($N3),IF($N3&lt;=5, "Y", ""),"")</f>
        <v/>
      </c>
      <c r="P3" s="2" t="str">
        <f t="shared" ref="P3:P66" si="4">IF(ISNUMBER($N3),IF(AND($N3&gt;5, $N3&lt;=10), "Y", ""),"")</f>
        <v/>
      </c>
      <c r="Q3" s="2" t="str">
        <f>IF(ISNUMBER($N3),IF(AND($N3&gt;10, $N3&lt;=20), "Y", ""),"")</f>
        <v/>
      </c>
      <c r="R3" s="2" t="str">
        <f>IF(ISNUMBER($N3),IF(AND($N3&gt;20, $N3&lt;=30), "Y", ""),"")</f>
        <v/>
      </c>
      <c r="S3" s="2" t="str">
        <f t="shared" ref="S3:S66" si="5">IF(ISNUMBER($N3),IF(AND($N3&gt;30, $N3&lt;=45), "Y", ""),"")</f>
        <v>Y</v>
      </c>
      <c r="T3" s="2" t="str">
        <f t="shared" ref="T3:T66" si="6">IF(ISNUMBER($N3),IF(AND($N3&gt;45, $N3&lt;=60), "Y", ""),"")</f>
        <v/>
      </c>
      <c r="U3" s="2" t="str">
        <f t="shared" ref="U3:U44" si="7">IF(ISNUMBER($N3),IF($N3&gt;60, "Y", ""),"")</f>
        <v/>
      </c>
    </row>
    <row r="4" spans="1:21" ht="25.5" x14ac:dyDescent="0.2">
      <c r="A4" s="2">
        <v>41754</v>
      </c>
      <c r="B4" s="2" t="s">
        <v>142</v>
      </c>
      <c r="C4" s="2" t="s">
        <v>141</v>
      </c>
      <c r="D4" s="2"/>
      <c r="E4" s="2" t="s">
        <v>2</v>
      </c>
      <c r="F4" s="17" t="s">
        <v>190</v>
      </c>
      <c r="G4" s="2" t="s">
        <v>3</v>
      </c>
      <c r="H4" s="17">
        <v>42564</v>
      </c>
      <c r="I4" s="17">
        <v>42566</v>
      </c>
      <c r="J4" s="14">
        <v>42607</v>
      </c>
      <c r="K4" s="2"/>
      <c r="L4" s="2">
        <f t="shared" si="0"/>
        <v>8</v>
      </c>
      <c r="M4" s="2">
        <f t="shared" si="1"/>
        <v>2016</v>
      </c>
      <c r="N4" s="2">
        <f t="shared" si="2"/>
        <v>43</v>
      </c>
      <c r="O4" s="2" t="str">
        <f t="shared" si="3"/>
        <v/>
      </c>
      <c r="P4" s="2" t="str">
        <f t="shared" si="4"/>
        <v/>
      </c>
      <c r="Q4" s="2" t="str">
        <f t="shared" ref="Q4:Q67" si="8">IF(ISNUMBER($N4),IF(AND($N4&gt;10, $N4&lt;=20), "Y", ""),"")</f>
        <v/>
      </c>
      <c r="R4" s="2" t="str">
        <f t="shared" ref="R4:R67" si="9">IF(ISNUMBER($N4),IF(AND($N4&gt;20, $N4&lt;=30), "Y", ""),"")</f>
        <v/>
      </c>
      <c r="S4" s="2" t="str">
        <f t="shared" si="5"/>
        <v>Y</v>
      </c>
      <c r="T4" s="2" t="str">
        <f t="shared" si="6"/>
        <v/>
      </c>
      <c r="U4" s="2" t="str">
        <f t="shared" si="7"/>
        <v/>
      </c>
    </row>
    <row r="5" spans="1:21" x14ac:dyDescent="0.2">
      <c r="A5" s="2">
        <v>41557</v>
      </c>
      <c r="B5" s="2" t="s">
        <v>97</v>
      </c>
      <c r="C5" s="13" t="s">
        <v>103</v>
      </c>
      <c r="D5" s="13"/>
      <c r="E5" s="13" t="s">
        <v>2</v>
      </c>
      <c r="F5" s="17" t="s">
        <v>53</v>
      </c>
      <c r="G5" s="13" t="s">
        <v>3</v>
      </c>
      <c r="H5" s="17">
        <v>42550</v>
      </c>
      <c r="I5" s="17">
        <v>42591</v>
      </c>
      <c r="J5" s="14">
        <v>42607</v>
      </c>
      <c r="K5" s="2"/>
      <c r="L5" s="2">
        <f t="shared" si="0"/>
        <v>8</v>
      </c>
      <c r="M5" s="2">
        <f t="shared" si="1"/>
        <v>2016</v>
      </c>
      <c r="N5" s="2">
        <f t="shared" si="2"/>
        <v>57</v>
      </c>
      <c r="O5" s="2" t="str">
        <f t="shared" si="3"/>
        <v/>
      </c>
      <c r="P5" s="2" t="str">
        <f t="shared" si="4"/>
        <v/>
      </c>
      <c r="Q5" s="2" t="str">
        <f t="shared" si="8"/>
        <v/>
      </c>
      <c r="R5" s="2" t="str">
        <f t="shared" si="9"/>
        <v/>
      </c>
      <c r="S5" s="2" t="str">
        <f t="shared" si="5"/>
        <v/>
      </c>
      <c r="T5" s="2" t="str">
        <f t="shared" si="6"/>
        <v>Y</v>
      </c>
      <c r="U5" s="2" t="str">
        <f t="shared" si="7"/>
        <v/>
      </c>
    </row>
    <row r="6" spans="1:21" ht="25.5" x14ac:dyDescent="0.2">
      <c r="A6" s="2">
        <v>42138</v>
      </c>
      <c r="B6" s="2" t="s">
        <v>97</v>
      </c>
      <c r="C6" s="13" t="s">
        <v>5</v>
      </c>
      <c r="D6" s="13"/>
      <c r="E6" s="13" t="s">
        <v>6</v>
      </c>
      <c r="F6" s="17" t="s">
        <v>190</v>
      </c>
      <c r="G6" s="13" t="s">
        <v>3</v>
      </c>
      <c r="H6" s="17">
        <v>42577</v>
      </c>
      <c r="I6" s="17">
        <v>42628</v>
      </c>
      <c r="J6" s="14">
        <v>42634</v>
      </c>
      <c r="K6" s="2"/>
      <c r="L6" s="2">
        <f t="shared" si="0"/>
        <v>9</v>
      </c>
      <c r="M6" s="2">
        <f t="shared" si="1"/>
        <v>2016</v>
      </c>
      <c r="N6" s="2">
        <f t="shared" si="2"/>
        <v>57</v>
      </c>
      <c r="O6" s="2" t="str">
        <f t="shared" si="3"/>
        <v/>
      </c>
      <c r="P6" s="2" t="str">
        <f t="shared" si="4"/>
        <v/>
      </c>
      <c r="Q6" s="2" t="str">
        <f t="shared" si="8"/>
        <v/>
      </c>
      <c r="R6" s="2" t="str">
        <f t="shared" si="9"/>
        <v/>
      </c>
      <c r="S6" s="2" t="str">
        <f t="shared" si="5"/>
        <v/>
      </c>
      <c r="T6" s="2" t="str">
        <f t="shared" si="6"/>
        <v>Y</v>
      </c>
      <c r="U6" s="2" t="str">
        <f t="shared" si="7"/>
        <v/>
      </c>
    </row>
    <row r="7" spans="1:21" x14ac:dyDescent="0.2">
      <c r="A7" s="2">
        <v>42180</v>
      </c>
      <c r="B7" s="2" t="s">
        <v>97</v>
      </c>
      <c r="C7" s="2" t="s">
        <v>104</v>
      </c>
      <c r="D7" s="2"/>
      <c r="E7" s="2" t="s">
        <v>2</v>
      </c>
      <c r="F7" s="17" t="s">
        <v>190</v>
      </c>
      <c r="G7" s="2" t="s">
        <v>3</v>
      </c>
      <c r="H7" s="17">
        <v>42578</v>
      </c>
      <c r="I7" s="17">
        <v>42591</v>
      </c>
      <c r="J7" s="14">
        <v>42634</v>
      </c>
      <c r="K7" s="2"/>
      <c r="L7" s="2">
        <f t="shared" si="0"/>
        <v>9</v>
      </c>
      <c r="M7" s="2">
        <f t="shared" si="1"/>
        <v>2016</v>
      </c>
      <c r="N7" s="2">
        <f t="shared" si="2"/>
        <v>56</v>
      </c>
      <c r="O7" s="2" t="str">
        <f t="shared" si="3"/>
        <v/>
      </c>
      <c r="P7" s="2" t="str">
        <f t="shared" si="4"/>
        <v/>
      </c>
      <c r="Q7" s="2" t="str">
        <f t="shared" si="8"/>
        <v/>
      </c>
      <c r="R7" s="2" t="str">
        <f t="shared" si="9"/>
        <v/>
      </c>
      <c r="S7" s="2" t="str">
        <f t="shared" si="5"/>
        <v/>
      </c>
      <c r="T7" s="2" t="str">
        <f t="shared" si="6"/>
        <v>Y</v>
      </c>
      <c r="U7" s="2" t="str">
        <f t="shared" si="7"/>
        <v/>
      </c>
    </row>
    <row r="8" spans="1:21" x14ac:dyDescent="0.2">
      <c r="A8" s="2">
        <v>43555</v>
      </c>
      <c r="B8" s="2" t="s">
        <v>97</v>
      </c>
      <c r="C8" s="2" t="s">
        <v>143</v>
      </c>
      <c r="D8" s="2"/>
      <c r="E8" s="2" t="s">
        <v>2</v>
      </c>
      <c r="F8" s="17" t="s">
        <v>190</v>
      </c>
      <c r="G8" s="2" t="s">
        <v>3</v>
      </c>
      <c r="H8" s="17">
        <v>42639</v>
      </c>
      <c r="I8" s="17">
        <v>42642</v>
      </c>
      <c r="J8" s="14">
        <v>42643</v>
      </c>
      <c r="K8" s="2"/>
      <c r="L8" s="2">
        <f t="shared" si="0"/>
        <v>9</v>
      </c>
      <c r="M8" s="2">
        <f t="shared" si="1"/>
        <v>2016</v>
      </c>
      <c r="N8" s="2">
        <f t="shared" si="2"/>
        <v>4</v>
      </c>
      <c r="O8" s="2" t="str">
        <f t="shared" si="3"/>
        <v>Y</v>
      </c>
      <c r="P8" s="2" t="str">
        <f t="shared" si="4"/>
        <v/>
      </c>
      <c r="Q8" s="2" t="str">
        <f t="shared" si="8"/>
        <v/>
      </c>
      <c r="R8" s="2" t="str">
        <f t="shared" si="9"/>
        <v/>
      </c>
      <c r="S8" s="2" t="str">
        <f t="shared" si="5"/>
        <v/>
      </c>
      <c r="T8" s="2" t="str">
        <f t="shared" si="6"/>
        <v/>
      </c>
      <c r="U8" s="2" t="str">
        <f t="shared" si="7"/>
        <v/>
      </c>
    </row>
    <row r="9" spans="1:21" x14ac:dyDescent="0.2">
      <c r="A9" s="2">
        <v>43610</v>
      </c>
      <c r="B9" s="2" t="s">
        <v>97</v>
      </c>
      <c r="C9" s="13" t="s">
        <v>144</v>
      </c>
      <c r="D9" s="13"/>
      <c r="E9" s="13" t="s">
        <v>2</v>
      </c>
      <c r="F9" s="17"/>
      <c r="G9" s="13" t="s">
        <v>3</v>
      </c>
      <c r="H9" s="17">
        <v>42642</v>
      </c>
      <c r="I9" s="17">
        <v>42647</v>
      </c>
      <c r="J9" s="14">
        <v>42648</v>
      </c>
      <c r="K9" s="2"/>
      <c r="L9" s="2">
        <f t="shared" si="0"/>
        <v>10</v>
      </c>
      <c r="M9" s="2">
        <f t="shared" si="1"/>
        <v>2016</v>
      </c>
      <c r="N9" s="2">
        <f t="shared" si="2"/>
        <v>6</v>
      </c>
      <c r="O9" s="2" t="str">
        <f t="shared" si="3"/>
        <v/>
      </c>
      <c r="P9" s="2" t="str">
        <f t="shared" si="4"/>
        <v>Y</v>
      </c>
      <c r="Q9" s="2" t="str">
        <f t="shared" si="8"/>
        <v/>
      </c>
      <c r="R9" s="2" t="str">
        <f t="shared" si="9"/>
        <v/>
      </c>
      <c r="S9" s="2" t="str">
        <f t="shared" si="5"/>
        <v/>
      </c>
      <c r="T9" s="2" t="str">
        <f t="shared" si="6"/>
        <v/>
      </c>
      <c r="U9" s="2" t="str">
        <f t="shared" si="7"/>
        <v/>
      </c>
    </row>
    <row r="10" spans="1:21" ht="25.5" x14ac:dyDescent="0.2">
      <c r="A10" s="2">
        <v>44136</v>
      </c>
      <c r="B10" s="2" t="s">
        <v>97</v>
      </c>
      <c r="C10" s="13" t="s">
        <v>105</v>
      </c>
      <c r="D10" s="13"/>
      <c r="E10" s="13" t="s">
        <v>2</v>
      </c>
      <c r="F10" s="17" t="s">
        <v>191</v>
      </c>
      <c r="G10" s="13" t="s">
        <v>3</v>
      </c>
      <c r="H10" s="17">
        <v>42676</v>
      </c>
      <c r="I10" s="17">
        <v>42676</v>
      </c>
      <c r="J10" s="14">
        <v>42678</v>
      </c>
      <c r="K10" s="2"/>
      <c r="L10" s="2">
        <f t="shared" si="0"/>
        <v>11</v>
      </c>
      <c r="M10" s="2">
        <f t="shared" si="1"/>
        <v>2016</v>
      </c>
      <c r="N10" s="2">
        <f t="shared" si="2"/>
        <v>2</v>
      </c>
      <c r="O10" s="2" t="str">
        <f t="shared" si="3"/>
        <v>Y</v>
      </c>
      <c r="P10" s="2" t="str">
        <f t="shared" si="4"/>
        <v/>
      </c>
      <c r="Q10" s="2" t="str">
        <f t="shared" si="8"/>
        <v/>
      </c>
      <c r="R10" s="2" t="str">
        <f t="shared" si="9"/>
        <v/>
      </c>
      <c r="S10" s="2" t="str">
        <f t="shared" si="5"/>
        <v/>
      </c>
      <c r="T10" s="2" t="str">
        <f t="shared" si="6"/>
        <v/>
      </c>
      <c r="U10" s="2" t="str">
        <f t="shared" si="7"/>
        <v/>
      </c>
    </row>
    <row r="11" spans="1:21" x14ac:dyDescent="0.2">
      <c r="A11" s="2">
        <v>44087</v>
      </c>
      <c r="B11" s="2" t="s">
        <v>97</v>
      </c>
      <c r="C11" s="13" t="s">
        <v>106</v>
      </c>
      <c r="D11" s="13"/>
      <c r="E11" s="13" t="s">
        <v>7</v>
      </c>
      <c r="F11" s="17" t="s">
        <v>191</v>
      </c>
      <c r="G11" s="13" t="s">
        <v>3</v>
      </c>
      <c r="H11" s="17">
        <v>42675</v>
      </c>
      <c r="I11" s="17">
        <v>42683</v>
      </c>
      <c r="J11" s="14">
        <v>42681</v>
      </c>
      <c r="K11" s="2"/>
      <c r="L11" s="2">
        <f t="shared" si="0"/>
        <v>11</v>
      </c>
      <c r="M11" s="2">
        <f t="shared" si="1"/>
        <v>2016</v>
      </c>
      <c r="N11" s="2">
        <f t="shared" si="2"/>
        <v>6</v>
      </c>
      <c r="O11" s="2" t="str">
        <f t="shared" si="3"/>
        <v/>
      </c>
      <c r="P11" s="2" t="str">
        <f t="shared" si="4"/>
        <v>Y</v>
      </c>
      <c r="Q11" s="2" t="str">
        <f t="shared" si="8"/>
        <v/>
      </c>
      <c r="R11" s="2" t="str">
        <f t="shared" si="9"/>
        <v/>
      </c>
      <c r="S11" s="2" t="str">
        <f t="shared" si="5"/>
        <v/>
      </c>
      <c r="T11" s="2" t="str">
        <f t="shared" si="6"/>
        <v/>
      </c>
      <c r="U11" s="2" t="str">
        <f t="shared" si="7"/>
        <v/>
      </c>
    </row>
    <row r="12" spans="1:21" x14ac:dyDescent="0.2">
      <c r="A12" s="2">
        <v>44211</v>
      </c>
      <c r="B12" s="2" t="s">
        <v>97</v>
      </c>
      <c r="C12" s="2" t="s">
        <v>107</v>
      </c>
      <c r="D12" s="2"/>
      <c r="E12" s="2" t="s">
        <v>2</v>
      </c>
      <c r="F12" s="17" t="s">
        <v>191</v>
      </c>
      <c r="G12" s="2" t="s">
        <v>3</v>
      </c>
      <c r="H12" s="17">
        <v>42681</v>
      </c>
      <c r="I12" s="17">
        <v>42681</v>
      </c>
      <c r="J12" s="14">
        <v>42682</v>
      </c>
      <c r="K12" s="2"/>
      <c r="L12" s="2">
        <f t="shared" si="0"/>
        <v>11</v>
      </c>
      <c r="M12" s="2">
        <f t="shared" si="1"/>
        <v>2016</v>
      </c>
      <c r="N12" s="2">
        <f t="shared" si="2"/>
        <v>1</v>
      </c>
      <c r="O12" s="2" t="str">
        <f t="shared" si="3"/>
        <v>Y</v>
      </c>
      <c r="P12" s="2" t="str">
        <f t="shared" si="4"/>
        <v/>
      </c>
      <c r="Q12" s="2" t="str">
        <f t="shared" si="8"/>
        <v/>
      </c>
      <c r="R12" s="2" t="str">
        <f t="shared" si="9"/>
        <v/>
      </c>
      <c r="S12" s="2" t="str">
        <f t="shared" si="5"/>
        <v/>
      </c>
      <c r="T12" s="2" t="str">
        <f t="shared" si="6"/>
        <v/>
      </c>
      <c r="U12" s="2" t="str">
        <f t="shared" si="7"/>
        <v/>
      </c>
    </row>
    <row r="13" spans="1:21" x14ac:dyDescent="0.2">
      <c r="A13" s="2">
        <v>44281</v>
      </c>
      <c r="B13" s="2" t="s">
        <v>97</v>
      </c>
      <c r="C13" s="13" t="s">
        <v>108</v>
      </c>
      <c r="D13" s="13"/>
      <c r="E13" s="13" t="s">
        <v>2</v>
      </c>
      <c r="F13" s="17" t="s">
        <v>190</v>
      </c>
      <c r="G13" s="13" t="s">
        <v>3</v>
      </c>
      <c r="H13" s="17">
        <v>42682</v>
      </c>
      <c r="I13" s="17">
        <v>42685</v>
      </c>
      <c r="J13" s="14">
        <v>42685</v>
      </c>
      <c r="K13" s="2"/>
      <c r="L13" s="2">
        <f t="shared" si="0"/>
        <v>11</v>
      </c>
      <c r="M13" s="2">
        <f t="shared" si="1"/>
        <v>2016</v>
      </c>
      <c r="N13" s="2">
        <f t="shared" si="2"/>
        <v>3</v>
      </c>
      <c r="O13" s="2" t="str">
        <f t="shared" si="3"/>
        <v>Y</v>
      </c>
      <c r="P13" s="2" t="str">
        <f t="shared" si="4"/>
        <v/>
      </c>
      <c r="Q13" s="2" t="str">
        <f t="shared" si="8"/>
        <v/>
      </c>
      <c r="R13" s="2" t="str">
        <f t="shared" si="9"/>
        <v/>
      </c>
      <c r="S13" s="2" t="str">
        <f t="shared" si="5"/>
        <v/>
      </c>
      <c r="T13" s="2" t="str">
        <f t="shared" si="6"/>
        <v/>
      </c>
      <c r="U13" s="2" t="str">
        <f t="shared" si="7"/>
        <v/>
      </c>
    </row>
    <row r="14" spans="1:21" x14ac:dyDescent="0.2">
      <c r="A14" s="2">
        <v>44257</v>
      </c>
      <c r="B14" s="2" t="s">
        <v>97</v>
      </c>
      <c r="C14" s="2" t="s">
        <v>109</v>
      </c>
      <c r="D14" s="2"/>
      <c r="E14" s="2" t="s">
        <v>2</v>
      </c>
      <c r="F14" s="17" t="s">
        <v>190</v>
      </c>
      <c r="G14" s="2" t="s">
        <v>3</v>
      </c>
      <c r="H14" s="17">
        <v>42682</v>
      </c>
      <c r="I14" s="17">
        <v>42685</v>
      </c>
      <c r="J14" s="14">
        <v>42685</v>
      </c>
      <c r="K14" s="2"/>
      <c r="L14" s="2">
        <f t="shared" si="0"/>
        <v>11</v>
      </c>
      <c r="M14" s="2">
        <f t="shared" si="1"/>
        <v>2016</v>
      </c>
      <c r="N14" s="2">
        <f t="shared" si="2"/>
        <v>3</v>
      </c>
      <c r="O14" s="2" t="str">
        <f t="shared" si="3"/>
        <v>Y</v>
      </c>
      <c r="P14" s="2" t="str">
        <f t="shared" si="4"/>
        <v/>
      </c>
      <c r="Q14" s="2" t="str">
        <f t="shared" si="8"/>
        <v/>
      </c>
      <c r="R14" s="2" t="str">
        <f t="shared" si="9"/>
        <v/>
      </c>
      <c r="S14" s="2" t="str">
        <f t="shared" si="5"/>
        <v/>
      </c>
      <c r="T14" s="2" t="str">
        <f t="shared" si="6"/>
        <v/>
      </c>
      <c r="U14" s="2" t="str">
        <f t="shared" si="7"/>
        <v/>
      </c>
    </row>
    <row r="15" spans="1:21" x14ac:dyDescent="0.2">
      <c r="A15" s="2">
        <v>44231</v>
      </c>
      <c r="B15" s="2" t="s">
        <v>97</v>
      </c>
      <c r="C15" s="13" t="s">
        <v>110</v>
      </c>
      <c r="D15" s="13">
        <v>186633</v>
      </c>
      <c r="E15" s="13" t="s">
        <v>9</v>
      </c>
      <c r="F15" s="17" t="s">
        <v>190</v>
      </c>
      <c r="G15" s="13" t="s">
        <v>3</v>
      </c>
      <c r="H15" s="17">
        <v>42681</v>
      </c>
      <c r="I15" s="17">
        <v>42684</v>
      </c>
      <c r="J15" s="14">
        <v>42685</v>
      </c>
      <c r="K15" s="2"/>
      <c r="L15" s="2">
        <f t="shared" si="0"/>
        <v>11</v>
      </c>
      <c r="M15" s="2">
        <f t="shared" si="1"/>
        <v>2016</v>
      </c>
      <c r="N15" s="2">
        <f t="shared" si="2"/>
        <v>4</v>
      </c>
      <c r="O15" s="2" t="str">
        <f t="shared" si="3"/>
        <v>Y</v>
      </c>
      <c r="P15" s="2" t="str">
        <f t="shared" si="4"/>
        <v/>
      </c>
      <c r="Q15" s="2" t="str">
        <f t="shared" si="8"/>
        <v/>
      </c>
      <c r="R15" s="2" t="str">
        <f t="shared" si="9"/>
        <v/>
      </c>
      <c r="S15" s="2" t="str">
        <f t="shared" si="5"/>
        <v/>
      </c>
      <c r="T15" s="2" t="str">
        <f t="shared" si="6"/>
        <v/>
      </c>
      <c r="U15" s="2" t="str">
        <f t="shared" si="7"/>
        <v/>
      </c>
    </row>
    <row r="16" spans="1:21" x14ac:dyDescent="0.2">
      <c r="A16" s="2">
        <v>44259</v>
      </c>
      <c r="B16" s="2" t="s">
        <v>97</v>
      </c>
      <c r="C16" s="13" t="s">
        <v>111</v>
      </c>
      <c r="D16" s="13"/>
      <c r="E16" s="13" t="s">
        <v>2</v>
      </c>
      <c r="F16" s="17" t="s">
        <v>190</v>
      </c>
      <c r="G16" s="13" t="s">
        <v>3</v>
      </c>
      <c r="H16" s="17">
        <v>42682</v>
      </c>
      <c r="I16" s="17">
        <v>42695</v>
      </c>
      <c r="J16" s="14">
        <v>42691</v>
      </c>
      <c r="K16" s="2"/>
      <c r="L16" s="2">
        <f t="shared" si="0"/>
        <v>11</v>
      </c>
      <c r="M16" s="2">
        <f t="shared" si="1"/>
        <v>2016</v>
      </c>
      <c r="N16" s="2">
        <f t="shared" si="2"/>
        <v>9</v>
      </c>
      <c r="O16" s="2" t="str">
        <f t="shared" si="3"/>
        <v/>
      </c>
      <c r="P16" s="2" t="str">
        <f t="shared" si="4"/>
        <v>Y</v>
      </c>
      <c r="Q16" s="2" t="str">
        <f t="shared" si="8"/>
        <v/>
      </c>
      <c r="R16" s="2" t="str">
        <f t="shared" si="9"/>
        <v/>
      </c>
      <c r="S16" s="2" t="str">
        <f t="shared" si="5"/>
        <v/>
      </c>
      <c r="T16" s="2" t="str">
        <f t="shared" si="6"/>
        <v/>
      </c>
      <c r="U16" s="2" t="str">
        <f t="shared" si="7"/>
        <v/>
      </c>
    </row>
    <row r="17" spans="1:21" x14ac:dyDescent="0.2">
      <c r="A17" s="2">
        <v>44215</v>
      </c>
      <c r="B17" s="2" t="s">
        <v>97</v>
      </c>
      <c r="C17" s="13" t="s">
        <v>112</v>
      </c>
      <c r="D17" s="13"/>
      <c r="E17" s="13" t="s">
        <v>2</v>
      </c>
      <c r="F17" s="17" t="s">
        <v>190</v>
      </c>
      <c r="G17" s="13" t="s">
        <v>3</v>
      </c>
      <c r="H17" s="17">
        <v>42681</v>
      </c>
      <c r="I17" s="17">
        <v>42691</v>
      </c>
      <c r="J17" s="14">
        <v>42691</v>
      </c>
      <c r="K17" s="2"/>
      <c r="L17" s="2">
        <f t="shared" si="0"/>
        <v>11</v>
      </c>
      <c r="M17" s="2">
        <f t="shared" si="1"/>
        <v>2016</v>
      </c>
      <c r="N17" s="2">
        <f t="shared" si="2"/>
        <v>10</v>
      </c>
      <c r="O17" s="2" t="str">
        <f t="shared" si="3"/>
        <v/>
      </c>
      <c r="P17" s="2" t="str">
        <f t="shared" si="4"/>
        <v>Y</v>
      </c>
      <c r="Q17" s="2" t="str">
        <f t="shared" si="8"/>
        <v/>
      </c>
      <c r="R17" s="2" t="str">
        <f t="shared" si="9"/>
        <v/>
      </c>
      <c r="S17" s="2" t="str">
        <f t="shared" si="5"/>
        <v/>
      </c>
      <c r="T17" s="2" t="str">
        <f t="shared" si="6"/>
        <v/>
      </c>
      <c r="U17" s="2" t="str">
        <f t="shared" si="7"/>
        <v/>
      </c>
    </row>
    <row r="18" spans="1:21" x14ac:dyDescent="0.2">
      <c r="A18" s="2">
        <v>44133</v>
      </c>
      <c r="B18" s="2" t="s">
        <v>97</v>
      </c>
      <c r="C18" s="2" t="s">
        <v>99</v>
      </c>
      <c r="D18" s="2">
        <v>186484</v>
      </c>
      <c r="E18" s="2" t="s">
        <v>7</v>
      </c>
      <c r="F18" s="17" t="s">
        <v>190</v>
      </c>
      <c r="G18" s="2" t="s">
        <v>3</v>
      </c>
      <c r="H18" s="17">
        <v>42675</v>
      </c>
      <c r="I18" s="17">
        <v>42691</v>
      </c>
      <c r="J18" s="14">
        <v>42691</v>
      </c>
      <c r="K18" s="2"/>
      <c r="L18" s="2">
        <f t="shared" si="0"/>
        <v>11</v>
      </c>
      <c r="M18" s="2">
        <f t="shared" si="1"/>
        <v>2016</v>
      </c>
      <c r="N18" s="2">
        <f t="shared" si="2"/>
        <v>16</v>
      </c>
      <c r="O18" s="2" t="str">
        <f t="shared" si="3"/>
        <v/>
      </c>
      <c r="P18" s="2" t="str">
        <f t="shared" si="4"/>
        <v/>
      </c>
      <c r="Q18" s="2" t="str">
        <f t="shared" si="8"/>
        <v>Y</v>
      </c>
      <c r="R18" s="2" t="str">
        <f t="shared" si="9"/>
        <v/>
      </c>
      <c r="S18" s="2" t="str">
        <f t="shared" si="5"/>
        <v/>
      </c>
      <c r="T18" s="2" t="str">
        <f t="shared" si="6"/>
        <v/>
      </c>
      <c r="U18" s="2" t="str">
        <f t="shared" si="7"/>
        <v/>
      </c>
    </row>
    <row r="19" spans="1:21" x14ac:dyDescent="0.2">
      <c r="A19" s="2">
        <v>44346</v>
      </c>
      <c r="B19" s="2" t="s">
        <v>97</v>
      </c>
      <c r="C19" s="2" t="s">
        <v>113</v>
      </c>
      <c r="D19" s="2"/>
      <c r="E19" s="2" t="s">
        <v>9</v>
      </c>
      <c r="F19" s="17" t="s">
        <v>190</v>
      </c>
      <c r="G19" s="2" t="s">
        <v>3</v>
      </c>
      <c r="H19" s="17">
        <v>42688</v>
      </c>
      <c r="I19" s="17">
        <v>42691</v>
      </c>
      <c r="J19" s="14">
        <v>42691</v>
      </c>
      <c r="K19" s="2"/>
      <c r="L19" s="2">
        <f t="shared" si="0"/>
        <v>11</v>
      </c>
      <c r="M19" s="2">
        <f t="shared" si="1"/>
        <v>2016</v>
      </c>
      <c r="N19" s="2">
        <f t="shared" si="2"/>
        <v>3</v>
      </c>
      <c r="O19" s="2" t="str">
        <f t="shared" si="3"/>
        <v>Y</v>
      </c>
      <c r="P19" s="2" t="str">
        <f t="shared" si="4"/>
        <v/>
      </c>
      <c r="Q19" s="2" t="str">
        <f t="shared" si="8"/>
        <v/>
      </c>
      <c r="R19" s="2" t="str">
        <f t="shared" si="9"/>
        <v/>
      </c>
      <c r="S19" s="2" t="str">
        <f t="shared" si="5"/>
        <v/>
      </c>
      <c r="T19" s="2" t="str">
        <f t="shared" si="6"/>
        <v/>
      </c>
      <c r="U19" s="2" t="str">
        <f t="shared" si="7"/>
        <v/>
      </c>
    </row>
    <row r="20" spans="1:21" ht="25.5" x14ac:dyDescent="0.2">
      <c r="A20" s="2">
        <v>44391</v>
      </c>
      <c r="B20" s="2" t="s">
        <v>97</v>
      </c>
      <c r="C20" s="2" t="s">
        <v>10</v>
      </c>
      <c r="D20" s="2"/>
      <c r="E20" s="2" t="s">
        <v>6</v>
      </c>
      <c r="F20" s="17" t="s">
        <v>190</v>
      </c>
      <c r="G20" s="2" t="s">
        <v>3</v>
      </c>
      <c r="H20" s="17">
        <v>42691</v>
      </c>
      <c r="I20" s="17">
        <v>42703</v>
      </c>
      <c r="J20" s="14">
        <v>42706</v>
      </c>
      <c r="K20" s="2"/>
      <c r="L20" s="2">
        <f t="shared" si="0"/>
        <v>12</v>
      </c>
      <c r="M20" s="2">
        <f t="shared" si="1"/>
        <v>2016</v>
      </c>
      <c r="N20" s="2">
        <f t="shared" si="2"/>
        <v>15</v>
      </c>
      <c r="O20" s="2" t="str">
        <f t="shared" si="3"/>
        <v/>
      </c>
      <c r="P20" s="2" t="str">
        <f t="shared" si="4"/>
        <v/>
      </c>
      <c r="Q20" s="2" t="str">
        <f t="shared" si="8"/>
        <v>Y</v>
      </c>
      <c r="R20" s="2" t="str">
        <f t="shared" si="9"/>
        <v/>
      </c>
      <c r="S20" s="2" t="str">
        <f t="shared" si="5"/>
        <v/>
      </c>
      <c r="T20" s="2" t="str">
        <f t="shared" si="6"/>
        <v/>
      </c>
      <c r="U20" s="2" t="str">
        <f t="shared" si="7"/>
        <v/>
      </c>
    </row>
    <row r="21" spans="1:21" x14ac:dyDescent="0.2">
      <c r="A21" s="2">
        <v>44522</v>
      </c>
      <c r="B21" s="2" t="s">
        <v>97</v>
      </c>
      <c r="C21" s="2" t="s">
        <v>114</v>
      </c>
      <c r="D21" s="2">
        <v>187331</v>
      </c>
      <c r="E21" s="2" t="s">
        <v>2</v>
      </c>
      <c r="F21" s="17" t="s">
        <v>190</v>
      </c>
      <c r="G21" s="2" t="s">
        <v>3</v>
      </c>
      <c r="H21" s="17">
        <v>42705</v>
      </c>
      <c r="I21" s="17">
        <v>42705</v>
      </c>
      <c r="J21" s="14">
        <v>42706</v>
      </c>
      <c r="K21" s="2"/>
      <c r="L21" s="2">
        <f t="shared" si="0"/>
        <v>12</v>
      </c>
      <c r="M21" s="2">
        <f t="shared" si="1"/>
        <v>2016</v>
      </c>
      <c r="N21" s="2">
        <f t="shared" si="2"/>
        <v>1</v>
      </c>
      <c r="O21" s="2" t="str">
        <f t="shared" si="3"/>
        <v>Y</v>
      </c>
      <c r="P21" s="2" t="str">
        <f t="shared" si="4"/>
        <v/>
      </c>
      <c r="Q21" s="2" t="str">
        <f t="shared" si="8"/>
        <v/>
      </c>
      <c r="R21" s="2" t="str">
        <f t="shared" si="9"/>
        <v/>
      </c>
      <c r="S21" s="2" t="str">
        <f t="shared" si="5"/>
        <v/>
      </c>
      <c r="T21" s="2" t="str">
        <f t="shared" si="6"/>
        <v/>
      </c>
      <c r="U21" s="2" t="str">
        <f t="shared" si="7"/>
        <v/>
      </c>
    </row>
    <row r="22" spans="1:21" x14ac:dyDescent="0.2">
      <c r="A22" s="2">
        <v>44511</v>
      </c>
      <c r="B22" s="2" t="s">
        <v>97</v>
      </c>
      <c r="C22" s="13" t="s">
        <v>307</v>
      </c>
      <c r="D22" s="13">
        <v>187300</v>
      </c>
      <c r="E22" s="13" t="s">
        <v>2</v>
      </c>
      <c r="F22" s="17"/>
      <c r="G22" s="13" t="s">
        <v>3</v>
      </c>
      <c r="H22" s="17">
        <v>42705</v>
      </c>
      <c r="I22" s="17">
        <v>42706</v>
      </c>
      <c r="J22" s="14">
        <v>42706</v>
      </c>
      <c r="K22" s="2"/>
      <c r="L22" s="2">
        <f t="shared" si="0"/>
        <v>12</v>
      </c>
      <c r="M22" s="2">
        <f t="shared" si="1"/>
        <v>2016</v>
      </c>
      <c r="N22" s="2">
        <f t="shared" si="2"/>
        <v>1</v>
      </c>
      <c r="O22" s="2" t="str">
        <f t="shared" si="3"/>
        <v>Y</v>
      </c>
      <c r="P22" s="2" t="str">
        <f t="shared" si="4"/>
        <v/>
      </c>
      <c r="Q22" s="2" t="str">
        <f t="shared" si="8"/>
        <v/>
      </c>
      <c r="R22" s="2" t="str">
        <f t="shared" si="9"/>
        <v/>
      </c>
      <c r="S22" s="2" t="str">
        <f t="shared" si="5"/>
        <v/>
      </c>
      <c r="T22" s="2" t="str">
        <f t="shared" si="6"/>
        <v/>
      </c>
      <c r="U22" s="2" t="str">
        <f t="shared" si="7"/>
        <v/>
      </c>
    </row>
    <row r="23" spans="1:21" ht="25.5" x14ac:dyDescent="0.2">
      <c r="A23" s="2">
        <v>44497</v>
      </c>
      <c r="B23" s="2" t="s">
        <v>97</v>
      </c>
      <c r="C23" s="2" t="s">
        <v>145</v>
      </c>
      <c r="D23" s="2"/>
      <c r="E23" s="2" t="s">
        <v>2</v>
      </c>
      <c r="F23" s="17" t="s">
        <v>190</v>
      </c>
      <c r="G23" s="2" t="s">
        <v>3</v>
      </c>
      <c r="H23" s="17">
        <v>42704</v>
      </c>
      <c r="I23" s="17">
        <v>42705</v>
      </c>
      <c r="J23" s="14">
        <v>42706</v>
      </c>
      <c r="K23" s="2"/>
      <c r="L23" s="2">
        <f t="shared" si="0"/>
        <v>12</v>
      </c>
      <c r="M23" s="2">
        <f t="shared" si="1"/>
        <v>2016</v>
      </c>
      <c r="N23" s="2">
        <f t="shared" si="2"/>
        <v>2</v>
      </c>
      <c r="O23" s="2" t="str">
        <f t="shared" si="3"/>
        <v>Y</v>
      </c>
      <c r="P23" s="2" t="str">
        <f t="shared" si="4"/>
        <v/>
      </c>
      <c r="Q23" s="2" t="str">
        <f t="shared" si="8"/>
        <v/>
      </c>
      <c r="R23" s="2" t="str">
        <f t="shared" si="9"/>
        <v/>
      </c>
      <c r="S23" s="2" t="str">
        <f t="shared" si="5"/>
        <v/>
      </c>
      <c r="T23" s="2" t="str">
        <f t="shared" si="6"/>
        <v/>
      </c>
      <c r="U23" s="2" t="str">
        <f t="shared" si="7"/>
        <v/>
      </c>
    </row>
    <row r="24" spans="1:21" x14ac:dyDescent="0.2">
      <c r="A24" s="2">
        <v>44488</v>
      </c>
      <c r="B24" s="2" t="s">
        <v>97</v>
      </c>
      <c r="C24" s="13" t="s">
        <v>115</v>
      </c>
      <c r="D24" s="13"/>
      <c r="E24" s="13" t="s">
        <v>2</v>
      </c>
      <c r="F24" s="17" t="s">
        <v>190</v>
      </c>
      <c r="G24" s="13" t="s">
        <v>3</v>
      </c>
      <c r="H24" s="17">
        <v>42704</v>
      </c>
      <c r="I24" s="17">
        <v>42705</v>
      </c>
      <c r="J24" s="14">
        <v>42706</v>
      </c>
      <c r="K24" s="2"/>
      <c r="L24" s="2">
        <f t="shared" si="0"/>
        <v>12</v>
      </c>
      <c r="M24" s="2">
        <f t="shared" si="1"/>
        <v>2016</v>
      </c>
      <c r="N24" s="2">
        <f t="shared" si="2"/>
        <v>2</v>
      </c>
      <c r="O24" s="2" t="str">
        <f t="shared" si="3"/>
        <v>Y</v>
      </c>
      <c r="P24" s="2" t="str">
        <f t="shared" si="4"/>
        <v/>
      </c>
      <c r="Q24" s="2" t="str">
        <f t="shared" si="8"/>
        <v/>
      </c>
      <c r="R24" s="2" t="str">
        <f t="shared" si="9"/>
        <v/>
      </c>
      <c r="S24" s="2" t="str">
        <f t="shared" si="5"/>
        <v/>
      </c>
      <c r="T24" s="2" t="str">
        <f t="shared" si="6"/>
        <v/>
      </c>
      <c r="U24" s="2" t="str">
        <f t="shared" si="7"/>
        <v/>
      </c>
    </row>
    <row r="25" spans="1:21" x14ac:dyDescent="0.2">
      <c r="A25" s="2">
        <v>44462</v>
      </c>
      <c r="B25" s="2" t="s">
        <v>97</v>
      </c>
      <c r="C25" s="2" t="s">
        <v>116</v>
      </c>
      <c r="D25" s="2"/>
      <c r="E25" s="2" t="s">
        <v>2</v>
      </c>
      <c r="F25" s="17" t="s">
        <v>190</v>
      </c>
      <c r="G25" s="2" t="s">
        <v>3</v>
      </c>
      <c r="H25" s="17">
        <v>42703</v>
      </c>
      <c r="I25" s="17">
        <v>42706</v>
      </c>
      <c r="J25" s="14">
        <v>42706</v>
      </c>
      <c r="K25" s="2"/>
      <c r="L25" s="2">
        <f t="shared" si="0"/>
        <v>12</v>
      </c>
      <c r="M25" s="2">
        <f t="shared" si="1"/>
        <v>2016</v>
      </c>
      <c r="N25" s="2">
        <f t="shared" si="2"/>
        <v>3</v>
      </c>
      <c r="O25" s="2" t="str">
        <f t="shared" si="3"/>
        <v>Y</v>
      </c>
      <c r="P25" s="2" t="str">
        <f t="shared" si="4"/>
        <v/>
      </c>
      <c r="Q25" s="2" t="str">
        <f t="shared" si="8"/>
        <v/>
      </c>
      <c r="R25" s="2" t="str">
        <f t="shared" si="9"/>
        <v/>
      </c>
      <c r="S25" s="2" t="str">
        <f t="shared" si="5"/>
        <v/>
      </c>
      <c r="T25" s="2" t="str">
        <f t="shared" si="6"/>
        <v/>
      </c>
      <c r="U25" s="2" t="str">
        <f t="shared" si="7"/>
        <v/>
      </c>
    </row>
    <row r="26" spans="1:21" x14ac:dyDescent="0.2">
      <c r="A26" s="2">
        <v>44432</v>
      </c>
      <c r="B26" s="2" t="s">
        <v>97</v>
      </c>
      <c r="C26" s="13" t="s">
        <v>11</v>
      </c>
      <c r="D26" s="13">
        <v>186988</v>
      </c>
      <c r="E26" s="13" t="s">
        <v>2</v>
      </c>
      <c r="F26" s="17" t="s">
        <v>190</v>
      </c>
      <c r="G26" s="13" t="s">
        <v>3</v>
      </c>
      <c r="H26" s="17">
        <v>42697</v>
      </c>
      <c r="I26" s="17">
        <v>42703</v>
      </c>
      <c r="J26" s="14">
        <v>42706</v>
      </c>
      <c r="K26" s="2"/>
      <c r="L26" s="2">
        <f t="shared" si="0"/>
        <v>12</v>
      </c>
      <c r="M26" s="2">
        <f t="shared" si="1"/>
        <v>2016</v>
      </c>
      <c r="N26" s="2">
        <f t="shared" si="2"/>
        <v>9</v>
      </c>
      <c r="O26" s="2" t="str">
        <f t="shared" si="3"/>
        <v/>
      </c>
      <c r="P26" s="2" t="str">
        <f t="shared" si="4"/>
        <v>Y</v>
      </c>
      <c r="Q26" s="2" t="str">
        <f t="shared" si="8"/>
        <v/>
      </c>
      <c r="R26" s="2" t="str">
        <f t="shared" si="9"/>
        <v/>
      </c>
      <c r="S26" s="2" t="str">
        <f t="shared" si="5"/>
        <v/>
      </c>
      <c r="T26" s="2" t="str">
        <f t="shared" si="6"/>
        <v/>
      </c>
      <c r="U26" s="2" t="str">
        <f t="shared" si="7"/>
        <v/>
      </c>
    </row>
    <row r="27" spans="1:21" x14ac:dyDescent="0.2">
      <c r="A27" s="2">
        <v>44379</v>
      </c>
      <c r="B27" s="2" t="s">
        <v>97</v>
      </c>
      <c r="C27" s="13" t="s">
        <v>117</v>
      </c>
      <c r="D27" s="13">
        <v>186979</v>
      </c>
      <c r="E27" s="13" t="s">
        <v>2</v>
      </c>
      <c r="F27" s="17" t="s">
        <v>190</v>
      </c>
      <c r="G27" s="13" t="s">
        <v>3</v>
      </c>
      <c r="H27" s="17">
        <v>42689</v>
      </c>
      <c r="I27" s="17">
        <v>42705</v>
      </c>
      <c r="J27" s="14">
        <v>42706</v>
      </c>
      <c r="K27" s="2"/>
      <c r="L27" s="2">
        <f t="shared" si="0"/>
        <v>12</v>
      </c>
      <c r="M27" s="2">
        <f t="shared" si="1"/>
        <v>2016</v>
      </c>
      <c r="N27" s="2">
        <f t="shared" si="2"/>
        <v>17</v>
      </c>
      <c r="O27" s="2" t="str">
        <f t="shared" si="3"/>
        <v/>
      </c>
      <c r="P27" s="2" t="str">
        <f t="shared" si="4"/>
        <v/>
      </c>
      <c r="Q27" s="2" t="str">
        <f t="shared" si="8"/>
        <v>Y</v>
      </c>
      <c r="R27" s="2" t="str">
        <f t="shared" si="9"/>
        <v/>
      </c>
      <c r="S27" s="2" t="str">
        <f t="shared" si="5"/>
        <v/>
      </c>
      <c r="T27" s="2" t="str">
        <f t="shared" si="6"/>
        <v/>
      </c>
      <c r="U27" s="2" t="str">
        <f t="shared" si="7"/>
        <v/>
      </c>
    </row>
    <row r="28" spans="1:21" ht="25.5" x14ac:dyDescent="0.2">
      <c r="A28" s="2">
        <v>44325</v>
      </c>
      <c r="B28" s="2" t="s">
        <v>97</v>
      </c>
      <c r="C28" s="13" t="s">
        <v>118</v>
      </c>
      <c r="D28" s="13"/>
      <c r="E28" s="13" t="s">
        <v>2</v>
      </c>
      <c r="F28" s="17" t="s">
        <v>190</v>
      </c>
      <c r="G28" s="13" t="s">
        <v>3</v>
      </c>
      <c r="H28" s="17">
        <v>42688</v>
      </c>
      <c r="I28" s="17">
        <v>42706</v>
      </c>
      <c r="J28" s="14">
        <v>42706</v>
      </c>
      <c r="K28" s="2"/>
      <c r="L28" s="2">
        <f t="shared" si="0"/>
        <v>12</v>
      </c>
      <c r="M28" s="2">
        <f t="shared" si="1"/>
        <v>2016</v>
      </c>
      <c r="N28" s="2">
        <f t="shared" si="2"/>
        <v>18</v>
      </c>
      <c r="O28" s="2" t="str">
        <f t="shared" si="3"/>
        <v/>
      </c>
      <c r="P28" s="2" t="str">
        <f t="shared" si="4"/>
        <v/>
      </c>
      <c r="Q28" s="2" t="str">
        <f t="shared" si="8"/>
        <v>Y</v>
      </c>
      <c r="R28" s="2" t="str">
        <f t="shared" si="9"/>
        <v/>
      </c>
      <c r="S28" s="2" t="str">
        <f t="shared" si="5"/>
        <v/>
      </c>
      <c r="T28" s="2" t="str">
        <f t="shared" si="6"/>
        <v/>
      </c>
      <c r="U28" s="2" t="str">
        <f t="shared" si="7"/>
        <v/>
      </c>
    </row>
    <row r="29" spans="1:21" x14ac:dyDescent="0.2">
      <c r="A29" s="2">
        <v>44641</v>
      </c>
      <c r="B29" s="2" t="s">
        <v>97</v>
      </c>
      <c r="C29" s="2" t="s">
        <v>122</v>
      </c>
      <c r="D29" s="2"/>
      <c r="E29" s="2" t="s">
        <v>2</v>
      </c>
      <c r="F29" s="17" t="s">
        <v>190</v>
      </c>
      <c r="G29" s="2" t="s">
        <v>3</v>
      </c>
      <c r="H29" s="17">
        <v>42713</v>
      </c>
      <c r="I29" s="17">
        <v>42717</v>
      </c>
      <c r="J29" s="14">
        <v>42717</v>
      </c>
      <c r="K29" s="2"/>
      <c r="L29" s="2">
        <f t="shared" si="0"/>
        <v>12</v>
      </c>
      <c r="M29" s="2">
        <f t="shared" si="1"/>
        <v>2016</v>
      </c>
      <c r="N29" s="2">
        <f t="shared" si="2"/>
        <v>4</v>
      </c>
      <c r="O29" s="2" t="str">
        <f t="shared" si="3"/>
        <v>Y</v>
      </c>
      <c r="P29" s="2" t="str">
        <f t="shared" si="4"/>
        <v/>
      </c>
      <c r="Q29" s="2" t="str">
        <f t="shared" si="8"/>
        <v/>
      </c>
      <c r="R29" s="2" t="str">
        <f t="shared" si="9"/>
        <v/>
      </c>
      <c r="S29" s="2" t="str">
        <f t="shared" si="5"/>
        <v/>
      </c>
      <c r="T29" s="2" t="str">
        <f t="shared" si="6"/>
        <v/>
      </c>
      <c r="U29" s="2" t="str">
        <f t="shared" si="7"/>
        <v/>
      </c>
    </row>
    <row r="30" spans="1:21" x14ac:dyDescent="0.2">
      <c r="A30" s="2">
        <v>44635</v>
      </c>
      <c r="B30" s="2" t="s">
        <v>97</v>
      </c>
      <c r="C30" s="13" t="s">
        <v>138</v>
      </c>
      <c r="D30" s="13">
        <v>187435</v>
      </c>
      <c r="E30" s="13" t="s">
        <v>2</v>
      </c>
      <c r="F30" s="17" t="s">
        <v>190</v>
      </c>
      <c r="G30" s="13" t="s">
        <v>3</v>
      </c>
      <c r="H30" s="17">
        <v>42712</v>
      </c>
      <c r="I30" s="17">
        <v>42716</v>
      </c>
      <c r="J30" s="14">
        <v>42717</v>
      </c>
      <c r="K30" s="2"/>
      <c r="L30" s="2">
        <f t="shared" si="0"/>
        <v>12</v>
      </c>
      <c r="M30" s="2">
        <f t="shared" si="1"/>
        <v>2016</v>
      </c>
      <c r="N30" s="2">
        <f t="shared" si="2"/>
        <v>5</v>
      </c>
      <c r="O30" s="2" t="str">
        <f t="shared" si="3"/>
        <v>Y</v>
      </c>
      <c r="P30" s="2" t="str">
        <f t="shared" si="4"/>
        <v/>
      </c>
      <c r="Q30" s="2" t="str">
        <f t="shared" si="8"/>
        <v/>
      </c>
      <c r="R30" s="2" t="str">
        <f t="shared" si="9"/>
        <v/>
      </c>
      <c r="S30" s="2" t="str">
        <f t="shared" si="5"/>
        <v/>
      </c>
      <c r="T30" s="2" t="str">
        <f t="shared" si="6"/>
        <v/>
      </c>
      <c r="U30" s="2" t="str">
        <f t="shared" si="7"/>
        <v/>
      </c>
    </row>
    <row r="31" spans="1:21" x14ac:dyDescent="0.2">
      <c r="A31" s="2">
        <v>44548</v>
      </c>
      <c r="B31" s="2" t="s">
        <v>97</v>
      </c>
      <c r="C31" s="13" t="s">
        <v>119</v>
      </c>
      <c r="D31" s="13">
        <v>186598</v>
      </c>
      <c r="E31" s="13" t="s">
        <v>2</v>
      </c>
      <c r="F31" s="17" t="s">
        <v>190</v>
      </c>
      <c r="G31" s="13" t="s">
        <v>3</v>
      </c>
      <c r="H31" s="17">
        <v>42706</v>
      </c>
      <c r="I31" s="17">
        <v>42713</v>
      </c>
      <c r="J31" s="14">
        <v>42717</v>
      </c>
      <c r="K31" s="2"/>
      <c r="L31" s="2">
        <f t="shared" si="0"/>
        <v>12</v>
      </c>
      <c r="M31" s="2">
        <f t="shared" si="1"/>
        <v>2016</v>
      </c>
      <c r="N31" s="2">
        <f t="shared" si="2"/>
        <v>11</v>
      </c>
      <c r="O31" s="2" t="str">
        <f t="shared" si="3"/>
        <v/>
      </c>
      <c r="P31" s="2" t="str">
        <f t="shared" si="4"/>
        <v/>
      </c>
      <c r="Q31" s="2" t="str">
        <f t="shared" si="8"/>
        <v>Y</v>
      </c>
      <c r="R31" s="2" t="str">
        <f t="shared" si="9"/>
        <v/>
      </c>
      <c r="S31" s="2" t="str">
        <f t="shared" si="5"/>
        <v/>
      </c>
      <c r="T31" s="2" t="str">
        <f t="shared" si="6"/>
        <v/>
      </c>
      <c r="U31" s="2" t="str">
        <f t="shared" si="7"/>
        <v/>
      </c>
    </row>
    <row r="32" spans="1:21" x14ac:dyDescent="0.2">
      <c r="A32" s="2">
        <v>44216</v>
      </c>
      <c r="B32" s="2" t="s">
        <v>97</v>
      </c>
      <c r="C32" s="2" t="s">
        <v>120</v>
      </c>
      <c r="D32" s="2"/>
      <c r="E32" s="2" t="s">
        <v>7</v>
      </c>
      <c r="F32" s="17" t="s">
        <v>190</v>
      </c>
      <c r="G32" s="2" t="s">
        <v>3</v>
      </c>
      <c r="H32" s="17">
        <v>42681</v>
      </c>
      <c r="I32" s="17">
        <v>42711</v>
      </c>
      <c r="J32" s="14">
        <v>42717</v>
      </c>
      <c r="K32" s="2"/>
      <c r="L32" s="2">
        <f t="shared" si="0"/>
        <v>12</v>
      </c>
      <c r="M32" s="2">
        <f t="shared" si="1"/>
        <v>2016</v>
      </c>
      <c r="N32" s="2">
        <f t="shared" si="2"/>
        <v>36</v>
      </c>
      <c r="O32" s="2" t="str">
        <f t="shared" si="3"/>
        <v/>
      </c>
      <c r="P32" s="2" t="str">
        <f t="shared" si="4"/>
        <v/>
      </c>
      <c r="Q32" s="2" t="str">
        <f t="shared" si="8"/>
        <v/>
      </c>
      <c r="R32" s="2" t="str">
        <f t="shared" si="9"/>
        <v/>
      </c>
      <c r="S32" s="2" t="str">
        <f t="shared" si="5"/>
        <v>Y</v>
      </c>
      <c r="T32" s="2" t="str">
        <f t="shared" si="6"/>
        <v/>
      </c>
      <c r="U32" s="2" t="str">
        <f t="shared" si="7"/>
        <v/>
      </c>
    </row>
    <row r="33" spans="1:21" x14ac:dyDescent="0.2">
      <c r="A33" s="2">
        <v>44035</v>
      </c>
      <c r="B33" s="2" t="s">
        <v>97</v>
      </c>
      <c r="C33" s="2" t="s">
        <v>100</v>
      </c>
      <c r="D33" s="2"/>
      <c r="E33" s="2" t="s">
        <v>7</v>
      </c>
      <c r="F33" s="17" t="s">
        <v>190</v>
      </c>
      <c r="G33" s="2" t="s">
        <v>3</v>
      </c>
      <c r="H33" s="17">
        <v>42670</v>
      </c>
      <c r="I33" s="17">
        <v>42711</v>
      </c>
      <c r="J33" s="14">
        <v>42717</v>
      </c>
      <c r="K33" s="2"/>
      <c r="L33" s="2">
        <f t="shared" ref="L33:L55" si="10">MONTH(J33)</f>
        <v>12</v>
      </c>
      <c r="M33" s="2">
        <f t="shared" ref="M33:M55" si="11">YEAR(J33)</f>
        <v>2016</v>
      </c>
      <c r="N33" s="2">
        <f t="shared" si="2"/>
        <v>47</v>
      </c>
      <c r="O33" s="2" t="str">
        <f t="shared" si="3"/>
        <v/>
      </c>
      <c r="P33" s="2" t="str">
        <f t="shared" si="4"/>
        <v/>
      </c>
      <c r="Q33" s="2" t="str">
        <f t="shared" si="8"/>
        <v/>
      </c>
      <c r="R33" s="2" t="str">
        <f t="shared" si="9"/>
        <v/>
      </c>
      <c r="S33" s="2" t="str">
        <f t="shared" si="5"/>
        <v/>
      </c>
      <c r="T33" s="2" t="str">
        <f t="shared" si="6"/>
        <v>Y</v>
      </c>
      <c r="U33" s="2" t="str">
        <f t="shared" si="7"/>
        <v/>
      </c>
    </row>
    <row r="34" spans="1:21" x14ac:dyDescent="0.2">
      <c r="A34" s="2">
        <v>44553</v>
      </c>
      <c r="B34" s="2" t="s">
        <v>97</v>
      </c>
      <c r="C34" s="2" t="s">
        <v>121</v>
      </c>
      <c r="D34" s="2"/>
      <c r="E34" s="2" t="s">
        <v>8</v>
      </c>
      <c r="F34" s="17" t="s">
        <v>190</v>
      </c>
      <c r="G34" s="2" t="s">
        <v>3</v>
      </c>
      <c r="H34" s="17">
        <v>42706</v>
      </c>
      <c r="I34" s="17">
        <v>42716</v>
      </c>
      <c r="J34" s="14">
        <v>42717</v>
      </c>
      <c r="K34" s="2"/>
      <c r="L34" s="2">
        <f t="shared" si="10"/>
        <v>12</v>
      </c>
      <c r="M34" s="2">
        <f t="shared" si="11"/>
        <v>2016</v>
      </c>
      <c r="N34" s="2">
        <f t="shared" si="2"/>
        <v>11</v>
      </c>
      <c r="O34" s="2" t="str">
        <f t="shared" si="3"/>
        <v/>
      </c>
      <c r="P34" s="2" t="str">
        <f t="shared" si="4"/>
        <v/>
      </c>
      <c r="Q34" s="2" t="str">
        <f t="shared" si="8"/>
        <v>Y</v>
      </c>
      <c r="R34" s="2" t="str">
        <f t="shared" si="9"/>
        <v/>
      </c>
      <c r="S34" s="2" t="str">
        <f t="shared" si="5"/>
        <v/>
      </c>
      <c r="T34" s="2" t="str">
        <f t="shared" si="6"/>
        <v/>
      </c>
      <c r="U34" s="2" t="str">
        <f t="shared" si="7"/>
        <v/>
      </c>
    </row>
    <row r="35" spans="1:21" x14ac:dyDescent="0.2">
      <c r="A35" s="2">
        <v>43955</v>
      </c>
      <c r="B35" s="2" t="s">
        <v>97</v>
      </c>
      <c r="C35" s="13" t="s">
        <v>101</v>
      </c>
      <c r="D35" s="13">
        <v>186092</v>
      </c>
      <c r="E35" s="13" t="s">
        <v>8</v>
      </c>
      <c r="F35" s="17" t="s">
        <v>190</v>
      </c>
      <c r="G35" s="13" t="s">
        <v>3</v>
      </c>
      <c r="H35" s="17">
        <v>42663</v>
      </c>
      <c r="I35" s="17">
        <v>42711</v>
      </c>
      <c r="J35" s="14">
        <v>42717</v>
      </c>
      <c r="K35" s="2"/>
      <c r="L35" s="2">
        <f t="shared" si="10"/>
        <v>12</v>
      </c>
      <c r="M35" s="2">
        <f t="shared" si="11"/>
        <v>2016</v>
      </c>
      <c r="N35" s="2">
        <f t="shared" si="2"/>
        <v>54</v>
      </c>
      <c r="O35" s="2" t="str">
        <f t="shared" si="3"/>
        <v/>
      </c>
      <c r="P35" s="2" t="str">
        <f t="shared" si="4"/>
        <v/>
      </c>
      <c r="Q35" s="2" t="str">
        <f t="shared" si="8"/>
        <v/>
      </c>
      <c r="R35" s="2" t="str">
        <f t="shared" si="9"/>
        <v/>
      </c>
      <c r="S35" s="2" t="str">
        <f t="shared" si="5"/>
        <v/>
      </c>
      <c r="T35" s="2" t="str">
        <f t="shared" si="6"/>
        <v>Y</v>
      </c>
      <c r="U35" s="2" t="str">
        <f t="shared" si="7"/>
        <v/>
      </c>
    </row>
    <row r="36" spans="1:21" ht="25.5" x14ac:dyDescent="0.2">
      <c r="A36" s="2">
        <v>44261</v>
      </c>
      <c r="B36" s="2" t="s">
        <v>97</v>
      </c>
      <c r="C36" s="2" t="s">
        <v>123</v>
      </c>
      <c r="D36" s="2">
        <v>186601</v>
      </c>
      <c r="E36" s="2" t="s">
        <v>9</v>
      </c>
      <c r="F36" s="17" t="s">
        <v>190</v>
      </c>
      <c r="G36" s="2" t="s">
        <v>3</v>
      </c>
      <c r="H36" s="17">
        <v>42682</v>
      </c>
      <c r="I36" s="17">
        <v>42711</v>
      </c>
      <c r="J36" s="14">
        <v>42717</v>
      </c>
      <c r="K36" s="2"/>
      <c r="L36" s="2">
        <f t="shared" si="10"/>
        <v>12</v>
      </c>
      <c r="M36" s="2">
        <f t="shared" si="11"/>
        <v>2016</v>
      </c>
      <c r="N36" s="2">
        <f t="shared" si="2"/>
        <v>35</v>
      </c>
      <c r="O36" s="2" t="str">
        <f t="shared" si="3"/>
        <v/>
      </c>
      <c r="P36" s="2" t="str">
        <f t="shared" si="4"/>
        <v/>
      </c>
      <c r="Q36" s="2" t="str">
        <f t="shared" si="8"/>
        <v/>
      </c>
      <c r="R36" s="2" t="str">
        <f t="shared" si="9"/>
        <v/>
      </c>
      <c r="S36" s="2" t="str">
        <f t="shared" si="5"/>
        <v>Y</v>
      </c>
      <c r="T36" s="2" t="str">
        <f t="shared" si="6"/>
        <v/>
      </c>
      <c r="U36" s="2" t="str">
        <f t="shared" si="7"/>
        <v/>
      </c>
    </row>
    <row r="37" spans="1:21" ht="25.5" x14ac:dyDescent="0.2">
      <c r="A37" s="2">
        <v>44690</v>
      </c>
      <c r="B37" s="2" t="s">
        <v>97</v>
      </c>
      <c r="C37" s="2" t="s">
        <v>139</v>
      </c>
      <c r="D37" s="2">
        <v>187618</v>
      </c>
      <c r="E37" s="2" t="s">
        <v>2</v>
      </c>
      <c r="F37" s="17" t="s">
        <v>190</v>
      </c>
      <c r="G37" s="2" t="s">
        <v>3</v>
      </c>
      <c r="H37" s="17">
        <v>42717</v>
      </c>
      <c r="I37" s="17">
        <v>42718</v>
      </c>
      <c r="J37" s="14">
        <v>42718</v>
      </c>
      <c r="K37" s="2"/>
      <c r="L37" s="2">
        <f t="shared" si="10"/>
        <v>12</v>
      </c>
      <c r="M37" s="2">
        <f t="shared" si="11"/>
        <v>2016</v>
      </c>
      <c r="N37" s="2">
        <f t="shared" si="2"/>
        <v>1</v>
      </c>
      <c r="O37" s="2" t="str">
        <f t="shared" si="3"/>
        <v>Y</v>
      </c>
      <c r="P37" s="2" t="str">
        <f t="shared" si="4"/>
        <v/>
      </c>
      <c r="Q37" s="2" t="str">
        <f t="shared" si="8"/>
        <v/>
      </c>
      <c r="R37" s="2" t="str">
        <f t="shared" si="9"/>
        <v/>
      </c>
      <c r="S37" s="2" t="str">
        <f t="shared" si="5"/>
        <v/>
      </c>
      <c r="T37" s="2" t="str">
        <f t="shared" si="6"/>
        <v/>
      </c>
      <c r="U37" s="2" t="str">
        <f t="shared" si="7"/>
        <v/>
      </c>
    </row>
    <row r="38" spans="1:21" x14ac:dyDescent="0.2">
      <c r="A38" s="2">
        <v>44681</v>
      </c>
      <c r="B38" s="2" t="s">
        <v>97</v>
      </c>
      <c r="C38" s="13" t="s">
        <v>124</v>
      </c>
      <c r="D38" s="13"/>
      <c r="E38" s="13" t="s">
        <v>7</v>
      </c>
      <c r="F38" s="17" t="s">
        <v>190</v>
      </c>
      <c r="G38" s="13" t="s">
        <v>3</v>
      </c>
      <c r="H38" s="17">
        <v>42717</v>
      </c>
      <c r="I38" s="17">
        <v>42718</v>
      </c>
      <c r="J38" s="14">
        <v>42724</v>
      </c>
      <c r="K38" s="2"/>
      <c r="L38" s="2">
        <f t="shared" si="10"/>
        <v>12</v>
      </c>
      <c r="M38" s="2">
        <f t="shared" si="11"/>
        <v>2016</v>
      </c>
      <c r="N38" s="2">
        <f t="shared" si="2"/>
        <v>7</v>
      </c>
      <c r="O38" s="2" t="str">
        <f t="shared" si="3"/>
        <v/>
      </c>
      <c r="P38" s="2" t="str">
        <f t="shared" si="4"/>
        <v>Y</v>
      </c>
      <c r="Q38" s="2" t="str">
        <f t="shared" si="8"/>
        <v/>
      </c>
      <c r="R38" s="2" t="str">
        <f t="shared" si="9"/>
        <v/>
      </c>
      <c r="S38" s="2" t="str">
        <f t="shared" si="5"/>
        <v/>
      </c>
      <c r="T38" s="2" t="str">
        <f t="shared" si="6"/>
        <v/>
      </c>
      <c r="U38" s="2" t="str">
        <f t="shared" si="7"/>
        <v/>
      </c>
    </row>
    <row r="39" spans="1:21" x14ac:dyDescent="0.2">
      <c r="A39" s="2">
        <v>44924</v>
      </c>
      <c r="B39" s="2" t="s">
        <v>97</v>
      </c>
      <c r="C39" s="2" t="s">
        <v>125</v>
      </c>
      <c r="D39" s="2"/>
      <c r="E39" s="2" t="s">
        <v>2</v>
      </c>
      <c r="F39" s="17" t="s">
        <v>190</v>
      </c>
      <c r="G39" s="2" t="s">
        <v>3</v>
      </c>
      <c r="H39" s="17">
        <v>42738</v>
      </c>
      <c r="I39" s="17">
        <v>42738</v>
      </c>
      <c r="J39" s="14">
        <v>42738</v>
      </c>
      <c r="K39" s="2"/>
      <c r="L39" s="2">
        <f t="shared" si="10"/>
        <v>1</v>
      </c>
      <c r="M39" s="2">
        <f t="shared" si="11"/>
        <v>2017</v>
      </c>
      <c r="N39" s="2">
        <f t="shared" si="2"/>
        <v>0</v>
      </c>
      <c r="O39" s="2" t="str">
        <f t="shared" si="3"/>
        <v>Y</v>
      </c>
      <c r="P39" s="2" t="str">
        <f t="shared" si="4"/>
        <v/>
      </c>
      <c r="Q39" s="2" t="str">
        <f t="shared" si="8"/>
        <v/>
      </c>
      <c r="R39" s="2" t="str">
        <f t="shared" si="9"/>
        <v/>
      </c>
      <c r="S39" s="2" t="str">
        <f t="shared" si="5"/>
        <v/>
      </c>
      <c r="T39" s="2" t="str">
        <f t="shared" si="6"/>
        <v/>
      </c>
      <c r="U39" s="2" t="str">
        <f t="shared" si="7"/>
        <v/>
      </c>
    </row>
    <row r="40" spans="1:21" x14ac:dyDescent="0.2">
      <c r="A40" s="2">
        <v>44914</v>
      </c>
      <c r="B40" s="2" t="s">
        <v>97</v>
      </c>
      <c r="C40" s="2" t="s">
        <v>126</v>
      </c>
      <c r="D40" s="2">
        <v>188019</v>
      </c>
      <c r="E40" s="2" t="s">
        <v>2</v>
      </c>
      <c r="F40" s="17" t="s">
        <v>190</v>
      </c>
      <c r="G40" s="2" t="s">
        <v>3</v>
      </c>
      <c r="H40" s="17">
        <v>42734</v>
      </c>
      <c r="I40" s="17">
        <v>42740</v>
      </c>
      <c r="J40" s="14">
        <v>42745</v>
      </c>
      <c r="K40" s="2"/>
      <c r="L40" s="2">
        <f t="shared" si="10"/>
        <v>1</v>
      </c>
      <c r="M40" s="2">
        <f t="shared" si="11"/>
        <v>2017</v>
      </c>
      <c r="N40" s="2">
        <f t="shared" si="2"/>
        <v>11</v>
      </c>
      <c r="O40" s="2" t="str">
        <f t="shared" si="3"/>
        <v/>
      </c>
      <c r="P40" s="2" t="str">
        <f t="shared" si="4"/>
        <v/>
      </c>
      <c r="Q40" s="2" t="str">
        <f t="shared" si="8"/>
        <v>Y</v>
      </c>
      <c r="R40" s="2" t="str">
        <f t="shared" si="9"/>
        <v/>
      </c>
      <c r="S40" s="2" t="str">
        <f t="shared" si="5"/>
        <v/>
      </c>
      <c r="T40" s="2" t="str">
        <f t="shared" si="6"/>
        <v/>
      </c>
      <c r="U40" s="2" t="str">
        <f t="shared" si="7"/>
        <v/>
      </c>
    </row>
    <row r="41" spans="1:21" x14ac:dyDescent="0.2">
      <c r="A41" s="2">
        <v>44835</v>
      </c>
      <c r="B41" s="2" t="s">
        <v>97</v>
      </c>
      <c r="C41" s="2" t="s">
        <v>129</v>
      </c>
      <c r="D41" s="2"/>
      <c r="E41" s="2" t="s">
        <v>2</v>
      </c>
      <c r="F41" s="17" t="s">
        <v>190</v>
      </c>
      <c r="G41" s="2" t="s">
        <v>3</v>
      </c>
      <c r="H41" s="17">
        <v>42726</v>
      </c>
      <c r="I41" s="17">
        <v>42739</v>
      </c>
      <c r="J41" s="14">
        <v>42745</v>
      </c>
      <c r="K41" s="2"/>
      <c r="L41" s="2">
        <f t="shared" si="10"/>
        <v>1</v>
      </c>
      <c r="M41" s="2">
        <f t="shared" si="11"/>
        <v>2017</v>
      </c>
      <c r="N41" s="2">
        <f t="shared" si="2"/>
        <v>19</v>
      </c>
      <c r="O41" s="2" t="str">
        <f t="shared" si="3"/>
        <v/>
      </c>
      <c r="P41" s="2" t="str">
        <f t="shared" si="4"/>
        <v/>
      </c>
      <c r="Q41" s="2" t="str">
        <f t="shared" si="8"/>
        <v>Y</v>
      </c>
      <c r="R41" s="2" t="str">
        <f t="shared" si="9"/>
        <v/>
      </c>
      <c r="S41" s="2" t="str">
        <f t="shared" si="5"/>
        <v/>
      </c>
      <c r="T41" s="2" t="str">
        <f t="shared" si="6"/>
        <v/>
      </c>
      <c r="U41" s="2" t="str">
        <f t="shared" si="7"/>
        <v/>
      </c>
    </row>
    <row r="42" spans="1:21" x14ac:dyDescent="0.2">
      <c r="A42" s="2">
        <v>44833</v>
      </c>
      <c r="B42" s="2" t="s">
        <v>97</v>
      </c>
      <c r="C42" s="2" t="s">
        <v>130</v>
      </c>
      <c r="D42" s="2"/>
      <c r="E42" s="2" t="s">
        <v>2</v>
      </c>
      <c r="F42" s="17" t="s">
        <v>190</v>
      </c>
      <c r="G42" s="2" t="s">
        <v>3</v>
      </c>
      <c r="H42" s="17">
        <v>42726</v>
      </c>
      <c r="I42" s="17">
        <v>42740</v>
      </c>
      <c r="J42" s="14">
        <v>42745</v>
      </c>
      <c r="K42" s="2"/>
      <c r="L42" s="2">
        <f t="shared" si="10"/>
        <v>1</v>
      </c>
      <c r="M42" s="2">
        <f t="shared" si="11"/>
        <v>2017</v>
      </c>
      <c r="N42" s="2">
        <f t="shared" si="2"/>
        <v>19</v>
      </c>
      <c r="O42" s="2" t="str">
        <f t="shared" si="3"/>
        <v/>
      </c>
      <c r="P42" s="2" t="str">
        <f t="shared" si="4"/>
        <v/>
      </c>
      <c r="Q42" s="2" t="str">
        <f t="shared" si="8"/>
        <v>Y</v>
      </c>
      <c r="R42" s="2" t="str">
        <f t="shared" si="9"/>
        <v/>
      </c>
      <c r="S42" s="2" t="str">
        <f t="shared" si="5"/>
        <v/>
      </c>
      <c r="T42" s="2" t="str">
        <f t="shared" si="6"/>
        <v/>
      </c>
      <c r="U42" s="2" t="str">
        <f t="shared" si="7"/>
        <v/>
      </c>
    </row>
    <row r="43" spans="1:21" x14ac:dyDescent="0.2">
      <c r="A43" s="2">
        <v>44810</v>
      </c>
      <c r="B43" s="2" t="s">
        <v>97</v>
      </c>
      <c r="C43" s="2" t="s">
        <v>127</v>
      </c>
      <c r="D43" s="2"/>
      <c r="E43" s="2" t="s">
        <v>2</v>
      </c>
      <c r="F43" s="17" t="s">
        <v>190</v>
      </c>
      <c r="G43" s="2" t="s">
        <v>3</v>
      </c>
      <c r="H43" s="17">
        <v>42725</v>
      </c>
      <c r="I43" s="17">
        <v>42727</v>
      </c>
      <c r="J43" s="14">
        <v>42745</v>
      </c>
      <c r="K43" s="2"/>
      <c r="L43" s="2">
        <f t="shared" si="10"/>
        <v>1</v>
      </c>
      <c r="M43" s="2">
        <f t="shared" si="11"/>
        <v>2017</v>
      </c>
      <c r="N43" s="2">
        <f t="shared" si="2"/>
        <v>20</v>
      </c>
      <c r="O43" s="2" t="str">
        <f t="shared" si="3"/>
        <v/>
      </c>
      <c r="P43" s="2" t="str">
        <f t="shared" si="4"/>
        <v/>
      </c>
      <c r="Q43" s="2" t="str">
        <f t="shared" si="8"/>
        <v>Y</v>
      </c>
      <c r="R43" s="2" t="str">
        <f t="shared" si="9"/>
        <v/>
      </c>
      <c r="S43" s="2" t="str">
        <f t="shared" si="5"/>
        <v/>
      </c>
      <c r="T43" s="2" t="str">
        <f t="shared" si="6"/>
        <v/>
      </c>
      <c r="U43" s="2" t="str">
        <f t="shared" si="7"/>
        <v/>
      </c>
    </row>
    <row r="44" spans="1:21" x14ac:dyDescent="0.2">
      <c r="A44" s="2">
        <v>44793</v>
      </c>
      <c r="B44" s="2" t="s">
        <v>97</v>
      </c>
      <c r="C44" s="2" t="s">
        <v>128</v>
      </c>
      <c r="D44" s="2"/>
      <c r="E44" s="2" t="s">
        <v>2</v>
      </c>
      <c r="F44" s="17"/>
      <c r="G44" s="2" t="s">
        <v>3</v>
      </c>
      <c r="H44" s="17">
        <v>42724</v>
      </c>
      <c r="I44" s="17">
        <v>42727</v>
      </c>
      <c r="J44" s="14">
        <v>42745</v>
      </c>
      <c r="K44" s="2"/>
      <c r="L44" s="2">
        <f t="shared" si="10"/>
        <v>1</v>
      </c>
      <c r="M44" s="2">
        <f t="shared" si="11"/>
        <v>2017</v>
      </c>
      <c r="N44" s="2">
        <f t="shared" si="2"/>
        <v>21</v>
      </c>
      <c r="O44" s="2" t="str">
        <f t="shared" si="3"/>
        <v/>
      </c>
      <c r="P44" s="2" t="str">
        <f t="shared" si="4"/>
        <v/>
      </c>
      <c r="Q44" s="2" t="str">
        <f t="shared" si="8"/>
        <v/>
      </c>
      <c r="R44" s="2" t="str">
        <f t="shared" si="9"/>
        <v>Y</v>
      </c>
      <c r="S44" s="2" t="str">
        <f t="shared" si="5"/>
        <v/>
      </c>
      <c r="T44" s="2" t="str">
        <f t="shared" si="6"/>
        <v/>
      </c>
      <c r="U44" s="2" t="str">
        <f t="shared" si="7"/>
        <v/>
      </c>
    </row>
    <row r="45" spans="1:21" x14ac:dyDescent="0.2">
      <c r="A45" s="2">
        <v>43563</v>
      </c>
      <c r="B45" s="2" t="s">
        <v>97</v>
      </c>
      <c r="C45" s="2" t="s">
        <v>14</v>
      </c>
      <c r="D45" s="2">
        <v>184091</v>
      </c>
      <c r="E45" s="13" t="s">
        <v>7</v>
      </c>
      <c r="F45" s="17" t="s">
        <v>190</v>
      </c>
      <c r="G45" s="2" t="s">
        <v>3</v>
      </c>
      <c r="H45" s="17">
        <v>42640</v>
      </c>
      <c r="I45" s="17">
        <v>42731</v>
      </c>
      <c r="J45" s="14">
        <v>42745</v>
      </c>
      <c r="K45" s="2"/>
      <c r="L45" s="2">
        <f t="shared" si="10"/>
        <v>1</v>
      </c>
      <c r="M45" s="2">
        <f t="shared" si="11"/>
        <v>2017</v>
      </c>
      <c r="N45" s="2">
        <f t="shared" si="2"/>
        <v>105</v>
      </c>
      <c r="O45" s="2" t="str">
        <f t="shared" si="3"/>
        <v/>
      </c>
      <c r="P45" s="2" t="str">
        <f t="shared" si="4"/>
        <v/>
      </c>
      <c r="Q45" s="2" t="str">
        <f t="shared" si="8"/>
        <v/>
      </c>
      <c r="R45" s="2" t="str">
        <f t="shared" si="9"/>
        <v/>
      </c>
      <c r="S45" s="2" t="str">
        <f t="shared" si="5"/>
        <v/>
      </c>
      <c r="T45" s="2" t="str">
        <f t="shared" si="6"/>
        <v/>
      </c>
      <c r="U45" s="2" t="str">
        <f>IF(ISNUMBER($N45),IF($N45&gt;60, "Y", ""),"")</f>
        <v>Y</v>
      </c>
    </row>
    <row r="46" spans="1:21" ht="15" customHeight="1" x14ac:dyDescent="0.2">
      <c r="A46" s="2">
        <v>39654</v>
      </c>
      <c r="B46" s="2" t="s">
        <v>97</v>
      </c>
      <c r="C46" s="2" t="s">
        <v>140</v>
      </c>
      <c r="D46" s="2"/>
      <c r="E46" s="13" t="s">
        <v>7</v>
      </c>
      <c r="F46" s="17" t="s">
        <v>190</v>
      </c>
      <c r="G46" s="2" t="s">
        <v>3</v>
      </c>
      <c r="H46" s="17">
        <v>42398</v>
      </c>
      <c r="I46" s="17">
        <v>42726</v>
      </c>
      <c r="J46" s="14">
        <v>42745</v>
      </c>
      <c r="K46" s="2"/>
      <c r="L46" s="2">
        <f t="shared" si="10"/>
        <v>1</v>
      </c>
      <c r="M46" s="2">
        <f t="shared" si="11"/>
        <v>2017</v>
      </c>
      <c r="N46" s="2">
        <f t="shared" si="2"/>
        <v>347</v>
      </c>
      <c r="O46" s="2" t="str">
        <f t="shared" si="3"/>
        <v/>
      </c>
      <c r="P46" s="2" t="str">
        <f t="shared" si="4"/>
        <v/>
      </c>
      <c r="Q46" s="2" t="str">
        <f t="shared" si="8"/>
        <v/>
      </c>
      <c r="R46" s="2" t="str">
        <f t="shared" si="9"/>
        <v/>
      </c>
      <c r="S46" s="2" t="str">
        <f t="shared" si="5"/>
        <v/>
      </c>
      <c r="T46" s="2" t="str">
        <f t="shared" si="6"/>
        <v/>
      </c>
      <c r="U46" s="2" t="str">
        <f t="shared" ref="U46:U109" si="12">IF(ISNUMBER($N46),IF($N46&gt;60, "Y", ""),"")</f>
        <v>Y</v>
      </c>
    </row>
    <row r="47" spans="1:21" x14ac:dyDescent="0.2">
      <c r="A47" s="2">
        <v>44913</v>
      </c>
      <c r="B47" s="2" t="s">
        <v>97</v>
      </c>
      <c r="C47" s="2" t="s">
        <v>102</v>
      </c>
      <c r="D47" s="2">
        <v>187978</v>
      </c>
      <c r="E47" s="2" t="s">
        <v>2</v>
      </c>
      <c r="F47" s="17" t="s">
        <v>190</v>
      </c>
      <c r="G47" s="2" t="s">
        <v>3</v>
      </c>
      <c r="H47" s="17">
        <v>42734</v>
      </c>
      <c r="I47" s="17">
        <v>42747</v>
      </c>
      <c r="J47" s="14">
        <v>42748</v>
      </c>
      <c r="K47" s="2"/>
      <c r="L47" s="2">
        <f t="shared" si="10"/>
        <v>1</v>
      </c>
      <c r="M47" s="2">
        <f t="shared" si="11"/>
        <v>2017</v>
      </c>
      <c r="N47" s="2">
        <f t="shared" si="2"/>
        <v>14</v>
      </c>
      <c r="O47" s="2" t="str">
        <f t="shared" si="3"/>
        <v/>
      </c>
      <c r="P47" s="2" t="str">
        <f t="shared" si="4"/>
        <v/>
      </c>
      <c r="Q47" s="2" t="str">
        <f t="shared" si="8"/>
        <v>Y</v>
      </c>
      <c r="R47" s="2" t="str">
        <f t="shared" si="9"/>
        <v/>
      </c>
      <c r="S47" s="2" t="str">
        <f t="shared" si="5"/>
        <v/>
      </c>
      <c r="T47" s="2" t="str">
        <f t="shared" si="6"/>
        <v/>
      </c>
      <c r="U47" s="2" t="str">
        <f t="shared" si="12"/>
        <v/>
      </c>
    </row>
    <row r="48" spans="1:21" x14ac:dyDescent="0.2">
      <c r="A48" s="2">
        <v>44911</v>
      </c>
      <c r="B48" s="2" t="s">
        <v>97</v>
      </c>
      <c r="C48" s="2" t="s">
        <v>131</v>
      </c>
      <c r="D48" s="2"/>
      <c r="E48" s="2" t="s">
        <v>2</v>
      </c>
      <c r="F48" s="17" t="s">
        <v>190</v>
      </c>
      <c r="G48" s="2" t="s">
        <v>3</v>
      </c>
      <c r="H48" s="17">
        <v>42734</v>
      </c>
      <c r="I48" s="17">
        <v>42746</v>
      </c>
      <c r="J48" s="14">
        <v>42748</v>
      </c>
      <c r="K48" s="2"/>
      <c r="L48" s="2">
        <f t="shared" si="10"/>
        <v>1</v>
      </c>
      <c r="M48" s="2">
        <f t="shared" si="11"/>
        <v>2017</v>
      </c>
      <c r="N48" s="2">
        <f t="shared" si="2"/>
        <v>14</v>
      </c>
      <c r="O48" s="2" t="str">
        <f t="shared" si="3"/>
        <v/>
      </c>
      <c r="P48" s="2" t="str">
        <f t="shared" si="4"/>
        <v/>
      </c>
      <c r="Q48" s="2" t="str">
        <f t="shared" si="8"/>
        <v>Y</v>
      </c>
      <c r="R48" s="2" t="str">
        <f t="shared" si="9"/>
        <v/>
      </c>
      <c r="S48" s="2" t="str">
        <f t="shared" si="5"/>
        <v/>
      </c>
      <c r="T48" s="2" t="str">
        <f t="shared" si="6"/>
        <v/>
      </c>
      <c r="U48" s="2" t="str">
        <f t="shared" si="12"/>
        <v/>
      </c>
    </row>
    <row r="49" spans="1:21" x14ac:dyDescent="0.2">
      <c r="A49" s="2">
        <v>44956</v>
      </c>
      <c r="B49" s="2" t="s">
        <v>97</v>
      </c>
      <c r="C49" s="2" t="s">
        <v>132</v>
      </c>
      <c r="D49" s="2"/>
      <c r="E49" s="2" t="s">
        <v>9</v>
      </c>
      <c r="F49" s="17" t="s">
        <v>190</v>
      </c>
      <c r="G49" s="2" t="s">
        <v>3</v>
      </c>
      <c r="H49" s="17">
        <v>42740</v>
      </c>
      <c r="I49" s="17">
        <v>42747</v>
      </c>
      <c r="J49" s="14">
        <v>42748</v>
      </c>
      <c r="K49" s="2"/>
      <c r="L49" s="2">
        <f t="shared" si="10"/>
        <v>1</v>
      </c>
      <c r="M49" s="2">
        <f t="shared" si="11"/>
        <v>2017</v>
      </c>
      <c r="N49" s="2">
        <f t="shared" si="2"/>
        <v>8</v>
      </c>
      <c r="O49" s="2" t="str">
        <f t="shared" si="3"/>
        <v/>
      </c>
      <c r="P49" s="2" t="str">
        <f t="shared" si="4"/>
        <v>Y</v>
      </c>
      <c r="Q49" s="2" t="str">
        <f t="shared" si="8"/>
        <v/>
      </c>
      <c r="R49" s="2" t="str">
        <f t="shared" si="9"/>
        <v/>
      </c>
      <c r="S49" s="2" t="str">
        <f t="shared" si="5"/>
        <v/>
      </c>
      <c r="T49" s="2" t="str">
        <f t="shared" si="6"/>
        <v/>
      </c>
      <c r="U49" s="2" t="str">
        <f t="shared" si="12"/>
        <v/>
      </c>
    </row>
    <row r="50" spans="1:21" ht="25.5" x14ac:dyDescent="0.2">
      <c r="A50" s="2">
        <v>45167</v>
      </c>
      <c r="B50" s="2" t="s">
        <v>97</v>
      </c>
      <c r="C50" s="2" t="s">
        <v>133</v>
      </c>
      <c r="D50" s="2"/>
      <c r="E50" s="2" t="s">
        <v>2</v>
      </c>
      <c r="F50" s="17"/>
      <c r="G50" s="2" t="s">
        <v>3</v>
      </c>
      <c r="H50" s="17">
        <v>42759</v>
      </c>
      <c r="I50" s="17">
        <v>42762</v>
      </c>
      <c r="J50" s="14">
        <v>42767</v>
      </c>
      <c r="K50" s="14"/>
      <c r="L50" s="2">
        <f t="shared" si="10"/>
        <v>2</v>
      </c>
      <c r="M50" s="2">
        <f t="shared" si="11"/>
        <v>2017</v>
      </c>
      <c r="N50" s="2">
        <f t="shared" si="2"/>
        <v>8</v>
      </c>
      <c r="O50" s="2" t="str">
        <f t="shared" si="3"/>
        <v/>
      </c>
      <c r="P50" s="2" t="str">
        <f t="shared" si="4"/>
        <v>Y</v>
      </c>
      <c r="Q50" s="2" t="str">
        <f t="shared" si="8"/>
        <v/>
      </c>
      <c r="R50" s="2" t="str">
        <f t="shared" si="9"/>
        <v/>
      </c>
      <c r="S50" s="2" t="str">
        <f t="shared" si="5"/>
        <v/>
      </c>
      <c r="T50" s="2" t="str">
        <f t="shared" si="6"/>
        <v/>
      </c>
      <c r="U50" s="2" t="str">
        <f t="shared" si="12"/>
        <v/>
      </c>
    </row>
    <row r="51" spans="1:21" x14ac:dyDescent="0.2">
      <c r="A51" s="2">
        <v>45036</v>
      </c>
      <c r="B51" s="2" t="s">
        <v>97</v>
      </c>
      <c r="C51" s="2" t="s">
        <v>134</v>
      </c>
      <c r="D51" s="2"/>
      <c r="E51" s="2" t="s">
        <v>2</v>
      </c>
      <c r="F51" s="17" t="s">
        <v>190</v>
      </c>
      <c r="G51" s="2" t="s">
        <v>3</v>
      </c>
      <c r="H51" s="17">
        <v>42747</v>
      </c>
      <c r="I51" s="17">
        <v>42762</v>
      </c>
      <c r="J51" s="14">
        <v>42767</v>
      </c>
      <c r="K51" s="14"/>
      <c r="L51" s="2">
        <f t="shared" si="10"/>
        <v>2</v>
      </c>
      <c r="M51" s="2">
        <f t="shared" si="11"/>
        <v>2017</v>
      </c>
      <c r="N51" s="2">
        <f t="shared" si="2"/>
        <v>20</v>
      </c>
      <c r="O51" s="2" t="str">
        <f t="shared" si="3"/>
        <v/>
      </c>
      <c r="P51" s="2" t="str">
        <f t="shared" si="4"/>
        <v/>
      </c>
      <c r="Q51" s="2" t="str">
        <f t="shared" si="8"/>
        <v>Y</v>
      </c>
      <c r="R51" s="2" t="str">
        <f t="shared" si="9"/>
        <v/>
      </c>
      <c r="S51" s="2" t="str">
        <f t="shared" si="5"/>
        <v/>
      </c>
      <c r="T51" s="2" t="str">
        <f t="shared" si="6"/>
        <v/>
      </c>
      <c r="U51" s="2" t="str">
        <f t="shared" si="12"/>
        <v/>
      </c>
    </row>
    <row r="52" spans="1:21" x14ac:dyDescent="0.2">
      <c r="A52" s="2">
        <v>45287</v>
      </c>
      <c r="B52" s="2" t="s">
        <v>97</v>
      </c>
      <c r="C52" s="2" t="s">
        <v>135</v>
      </c>
      <c r="D52" s="2"/>
      <c r="E52" s="2" t="s">
        <v>2</v>
      </c>
      <c r="F52" s="17"/>
      <c r="G52" s="2" t="s">
        <v>3</v>
      </c>
      <c r="H52" s="17">
        <v>42765</v>
      </c>
      <c r="I52" s="17">
        <v>42766</v>
      </c>
      <c r="J52" s="14">
        <v>42774</v>
      </c>
      <c r="K52" s="14"/>
      <c r="L52" s="2">
        <f t="shared" si="10"/>
        <v>2</v>
      </c>
      <c r="M52" s="2">
        <f t="shared" si="11"/>
        <v>2017</v>
      </c>
      <c r="N52" s="2">
        <f t="shared" si="2"/>
        <v>9</v>
      </c>
      <c r="O52" s="2" t="str">
        <f t="shared" si="3"/>
        <v/>
      </c>
      <c r="P52" s="2" t="str">
        <f t="shared" si="4"/>
        <v>Y</v>
      </c>
      <c r="Q52" s="2" t="str">
        <f t="shared" si="8"/>
        <v/>
      </c>
      <c r="R52" s="2" t="str">
        <f t="shared" si="9"/>
        <v/>
      </c>
      <c r="S52" s="2" t="str">
        <f t="shared" si="5"/>
        <v/>
      </c>
      <c r="T52" s="2" t="str">
        <f t="shared" si="6"/>
        <v/>
      </c>
      <c r="U52" s="2" t="str">
        <f t="shared" si="12"/>
        <v/>
      </c>
    </row>
    <row r="53" spans="1:21" ht="25.5" x14ac:dyDescent="0.2">
      <c r="A53" s="2">
        <v>45399</v>
      </c>
      <c r="B53" s="2" t="s">
        <v>97</v>
      </c>
      <c r="C53" s="2" t="s">
        <v>308</v>
      </c>
      <c r="D53" s="2">
        <v>188973</v>
      </c>
      <c r="E53" s="2" t="s">
        <v>2</v>
      </c>
      <c r="F53" s="17"/>
      <c r="G53" s="2" t="s">
        <v>3</v>
      </c>
      <c r="H53" s="17">
        <v>42769</v>
      </c>
      <c r="I53" s="17">
        <v>42773</v>
      </c>
      <c r="J53" s="14">
        <v>42779</v>
      </c>
      <c r="K53" s="14"/>
      <c r="L53" s="2">
        <f t="shared" si="10"/>
        <v>2</v>
      </c>
      <c r="M53" s="2">
        <f t="shared" si="11"/>
        <v>2017</v>
      </c>
      <c r="N53" s="2">
        <f t="shared" si="2"/>
        <v>10</v>
      </c>
      <c r="O53" s="2" t="str">
        <f t="shared" si="3"/>
        <v/>
      </c>
      <c r="P53" s="2" t="str">
        <f t="shared" si="4"/>
        <v>Y</v>
      </c>
      <c r="Q53" s="2" t="str">
        <f t="shared" si="8"/>
        <v/>
      </c>
      <c r="R53" s="2" t="str">
        <f t="shared" si="9"/>
        <v/>
      </c>
      <c r="S53" s="2" t="str">
        <f t="shared" si="5"/>
        <v/>
      </c>
      <c r="T53" s="2" t="str">
        <f t="shared" si="6"/>
        <v/>
      </c>
      <c r="U53" s="2" t="str">
        <f t="shared" si="12"/>
        <v/>
      </c>
    </row>
    <row r="54" spans="1:21" x14ac:dyDescent="0.2">
      <c r="A54" s="2">
        <v>45333</v>
      </c>
      <c r="B54" s="2" t="s">
        <v>97</v>
      </c>
      <c r="C54" s="2" t="s">
        <v>80</v>
      </c>
      <c r="D54" s="2"/>
      <c r="E54" s="2" t="s">
        <v>2</v>
      </c>
      <c r="F54" s="17" t="s">
        <v>190</v>
      </c>
      <c r="G54" s="2" t="s">
        <v>3</v>
      </c>
      <c r="H54" s="17">
        <v>42766</v>
      </c>
      <c r="I54" s="17">
        <v>42774</v>
      </c>
      <c r="J54" s="14">
        <v>42779</v>
      </c>
      <c r="K54" s="14"/>
      <c r="L54" s="2">
        <f t="shared" si="10"/>
        <v>2</v>
      </c>
      <c r="M54" s="2">
        <f t="shared" si="11"/>
        <v>2017</v>
      </c>
      <c r="N54" s="2">
        <f t="shared" si="2"/>
        <v>13</v>
      </c>
      <c r="O54" s="2" t="str">
        <f t="shared" si="3"/>
        <v/>
      </c>
      <c r="P54" s="2" t="str">
        <f t="shared" si="4"/>
        <v/>
      </c>
      <c r="Q54" s="2" t="str">
        <f t="shared" si="8"/>
        <v>Y</v>
      </c>
      <c r="R54" s="2" t="str">
        <f t="shared" si="9"/>
        <v/>
      </c>
      <c r="S54" s="2" t="str">
        <f t="shared" si="5"/>
        <v/>
      </c>
      <c r="T54" s="2" t="str">
        <f t="shared" si="6"/>
        <v/>
      </c>
      <c r="U54" s="2" t="str">
        <f t="shared" si="12"/>
        <v/>
      </c>
    </row>
    <row r="55" spans="1:21" x14ac:dyDescent="0.2">
      <c r="A55" s="2">
        <v>45269</v>
      </c>
      <c r="B55" s="2" t="s">
        <v>97</v>
      </c>
      <c r="C55" s="2" t="s">
        <v>81</v>
      </c>
      <c r="D55" s="2">
        <v>188202</v>
      </c>
      <c r="E55" s="2" t="s">
        <v>2</v>
      </c>
      <c r="F55" s="17" t="s">
        <v>190</v>
      </c>
      <c r="G55" s="2" t="s">
        <v>3</v>
      </c>
      <c r="H55" s="17">
        <v>42762</v>
      </c>
      <c r="I55" s="17">
        <v>42773</v>
      </c>
      <c r="J55" s="14">
        <v>42779</v>
      </c>
      <c r="K55" s="14"/>
      <c r="L55" s="2">
        <f t="shared" si="10"/>
        <v>2</v>
      </c>
      <c r="M55" s="2">
        <f t="shared" si="11"/>
        <v>2017</v>
      </c>
      <c r="N55" s="2">
        <f t="shared" si="2"/>
        <v>17</v>
      </c>
      <c r="O55" s="2" t="str">
        <f t="shared" si="3"/>
        <v/>
      </c>
      <c r="P55" s="2" t="str">
        <f t="shared" si="4"/>
        <v/>
      </c>
      <c r="Q55" s="2" t="str">
        <f t="shared" si="8"/>
        <v>Y</v>
      </c>
      <c r="R55" s="2" t="str">
        <f t="shared" si="9"/>
        <v/>
      </c>
      <c r="S55" s="2" t="str">
        <f t="shared" si="5"/>
        <v/>
      </c>
      <c r="T55" s="2" t="str">
        <f t="shared" si="6"/>
        <v/>
      </c>
      <c r="U55" s="2" t="str">
        <f t="shared" si="12"/>
        <v/>
      </c>
    </row>
    <row r="56" spans="1:21" ht="25.5" hidden="1" x14ac:dyDescent="0.2">
      <c r="A56" s="2">
        <v>46070</v>
      </c>
      <c r="B56" s="2" t="s">
        <v>97</v>
      </c>
      <c r="C56" s="2" t="s">
        <v>156</v>
      </c>
      <c r="D56" s="2"/>
      <c r="E56" s="2" t="s">
        <v>7</v>
      </c>
      <c r="F56" s="17" t="s">
        <v>190</v>
      </c>
      <c r="G56" s="2" t="s">
        <v>195</v>
      </c>
      <c r="H56" s="17">
        <v>42807</v>
      </c>
      <c r="I56" s="17"/>
      <c r="J56" s="14">
        <v>42816</v>
      </c>
      <c r="K56" s="14"/>
      <c r="L56" s="2">
        <f t="shared" ref="L56" si="13">MONTH(J56)</f>
        <v>3</v>
      </c>
      <c r="M56" s="2">
        <f t="shared" ref="M56" si="14">YEAR(J56)</f>
        <v>2017</v>
      </c>
      <c r="N56" s="2" t="b">
        <f t="shared" si="2"/>
        <v>0</v>
      </c>
      <c r="O56" s="2" t="str">
        <f t="shared" si="3"/>
        <v/>
      </c>
      <c r="P56" s="2" t="str">
        <f t="shared" si="4"/>
        <v/>
      </c>
      <c r="Q56" s="2" t="str">
        <f t="shared" si="8"/>
        <v/>
      </c>
      <c r="R56" s="2" t="str">
        <f t="shared" si="9"/>
        <v/>
      </c>
      <c r="S56" s="2" t="str">
        <f t="shared" si="5"/>
        <v/>
      </c>
      <c r="T56" s="2" t="str">
        <f t="shared" si="6"/>
        <v/>
      </c>
      <c r="U56" s="2" t="str">
        <f t="shared" si="12"/>
        <v/>
      </c>
    </row>
    <row r="57" spans="1:21" ht="25.5" x14ac:dyDescent="0.2">
      <c r="A57" s="2">
        <v>46152</v>
      </c>
      <c r="B57" s="2" t="s">
        <v>97</v>
      </c>
      <c r="C57" s="2" t="s">
        <v>155</v>
      </c>
      <c r="D57" s="2"/>
      <c r="E57" s="2" t="s">
        <v>2</v>
      </c>
      <c r="F57" s="17" t="s">
        <v>191</v>
      </c>
      <c r="G57" s="2" t="s">
        <v>3</v>
      </c>
      <c r="H57" s="17">
        <v>42813</v>
      </c>
      <c r="I57" s="17">
        <v>42814</v>
      </c>
      <c r="J57" s="14">
        <v>42821</v>
      </c>
      <c r="K57" s="14"/>
      <c r="L57" s="2">
        <f t="shared" ref="L57:L66" si="15">MONTH(J57)</f>
        <v>3</v>
      </c>
      <c r="M57" s="2">
        <f t="shared" ref="M57:M66" si="16">YEAR(J57)</f>
        <v>2017</v>
      </c>
      <c r="N57" s="2">
        <f t="shared" ref="N57:N73" si="17">IF(G57="Closed",IF(NOT(ISBLANK(J57)),J57-H57,I57+4-H57))</f>
        <v>8</v>
      </c>
      <c r="O57" s="2" t="str">
        <f t="shared" si="3"/>
        <v/>
      </c>
      <c r="P57" s="2" t="str">
        <f t="shared" si="4"/>
        <v>Y</v>
      </c>
      <c r="Q57" s="2" t="str">
        <f t="shared" si="8"/>
        <v/>
      </c>
      <c r="R57" s="2" t="str">
        <f t="shared" si="9"/>
        <v/>
      </c>
      <c r="S57" s="2" t="str">
        <f t="shared" si="5"/>
        <v/>
      </c>
      <c r="T57" s="2" t="str">
        <f t="shared" si="6"/>
        <v/>
      </c>
      <c r="U57" s="2" t="str">
        <f t="shared" si="12"/>
        <v/>
      </c>
    </row>
    <row r="58" spans="1:21" ht="25.5" x14ac:dyDescent="0.2">
      <c r="A58" s="2">
        <v>46143</v>
      </c>
      <c r="B58" s="2" t="s">
        <v>97</v>
      </c>
      <c r="C58" s="2" t="s">
        <v>154</v>
      </c>
      <c r="D58" s="2"/>
      <c r="E58" s="2" t="s">
        <v>2</v>
      </c>
      <c r="F58" s="17" t="s">
        <v>190</v>
      </c>
      <c r="G58" s="2" t="s">
        <v>3</v>
      </c>
      <c r="H58" s="17">
        <v>42811</v>
      </c>
      <c r="I58" s="17">
        <v>42829</v>
      </c>
      <c r="J58" s="14">
        <v>42835</v>
      </c>
      <c r="K58" s="14"/>
      <c r="L58" s="2">
        <f t="shared" si="15"/>
        <v>4</v>
      </c>
      <c r="M58" s="2">
        <f t="shared" si="16"/>
        <v>2017</v>
      </c>
      <c r="N58" s="2">
        <f t="shared" si="17"/>
        <v>24</v>
      </c>
      <c r="O58" s="2" t="str">
        <f t="shared" si="3"/>
        <v/>
      </c>
      <c r="P58" s="2" t="str">
        <f t="shared" si="4"/>
        <v/>
      </c>
      <c r="Q58" s="2" t="str">
        <f t="shared" si="8"/>
        <v/>
      </c>
      <c r="R58" s="2" t="str">
        <f t="shared" si="9"/>
        <v>Y</v>
      </c>
      <c r="S58" s="2" t="str">
        <f t="shared" si="5"/>
        <v/>
      </c>
      <c r="T58" s="2" t="str">
        <f t="shared" si="6"/>
        <v/>
      </c>
      <c r="U58" s="2" t="str">
        <f t="shared" si="12"/>
        <v/>
      </c>
    </row>
    <row r="59" spans="1:21" x14ac:dyDescent="0.2">
      <c r="A59" s="2">
        <v>44326</v>
      </c>
      <c r="B59" s="2" t="s">
        <v>97</v>
      </c>
      <c r="C59" s="2" t="s">
        <v>137</v>
      </c>
      <c r="D59" s="2"/>
      <c r="E59" s="2" t="s">
        <v>7</v>
      </c>
      <c r="F59" s="17" t="s">
        <v>190</v>
      </c>
      <c r="G59" s="2" t="s">
        <v>3</v>
      </c>
      <c r="H59" s="17">
        <v>42688</v>
      </c>
      <c r="I59" s="17">
        <v>42829</v>
      </c>
      <c r="J59" s="14">
        <v>42835</v>
      </c>
      <c r="K59" s="14"/>
      <c r="L59" s="2">
        <f t="shared" si="15"/>
        <v>4</v>
      </c>
      <c r="M59" s="2">
        <f t="shared" si="16"/>
        <v>2017</v>
      </c>
      <c r="N59" s="2">
        <f t="shared" si="17"/>
        <v>147</v>
      </c>
      <c r="O59" s="2" t="str">
        <f t="shared" si="3"/>
        <v/>
      </c>
      <c r="P59" s="2" t="str">
        <f t="shared" si="4"/>
        <v/>
      </c>
      <c r="Q59" s="2" t="str">
        <f t="shared" si="8"/>
        <v/>
      </c>
      <c r="R59" s="2" t="str">
        <f t="shared" si="9"/>
        <v/>
      </c>
      <c r="S59" s="2" t="str">
        <f t="shared" si="5"/>
        <v/>
      </c>
      <c r="T59" s="2" t="str">
        <f t="shared" si="6"/>
        <v/>
      </c>
      <c r="U59" s="2" t="str">
        <f t="shared" si="12"/>
        <v>Y</v>
      </c>
    </row>
    <row r="60" spans="1:21" ht="114.75" x14ac:dyDescent="0.2">
      <c r="A60" s="2">
        <v>46776</v>
      </c>
      <c r="B60" s="2" t="s">
        <v>97</v>
      </c>
      <c r="C60" s="2" t="s">
        <v>164</v>
      </c>
      <c r="D60" s="2" t="s">
        <v>165</v>
      </c>
      <c r="E60" s="2" t="s">
        <v>2</v>
      </c>
      <c r="F60" s="17" t="s">
        <v>190</v>
      </c>
      <c r="G60" s="2" t="s">
        <v>3</v>
      </c>
      <c r="H60" s="17">
        <v>42849</v>
      </c>
      <c r="I60" s="17">
        <v>42852</v>
      </c>
      <c r="J60" s="14">
        <v>42853</v>
      </c>
      <c r="K60" s="2"/>
      <c r="L60" s="2">
        <f t="shared" si="15"/>
        <v>4</v>
      </c>
      <c r="M60" s="2">
        <f t="shared" si="16"/>
        <v>2017</v>
      </c>
      <c r="N60" s="2">
        <f t="shared" si="17"/>
        <v>4</v>
      </c>
      <c r="O60" s="2" t="str">
        <f t="shared" si="3"/>
        <v>Y</v>
      </c>
      <c r="P60" s="2" t="str">
        <f t="shared" si="4"/>
        <v/>
      </c>
      <c r="Q60" s="2" t="str">
        <f t="shared" si="8"/>
        <v/>
      </c>
      <c r="R60" s="2" t="str">
        <f t="shared" si="9"/>
        <v/>
      </c>
      <c r="S60" s="2" t="str">
        <f t="shared" si="5"/>
        <v/>
      </c>
      <c r="T60" s="2" t="str">
        <f t="shared" si="6"/>
        <v/>
      </c>
      <c r="U60" s="2" t="str">
        <f t="shared" si="12"/>
        <v/>
      </c>
    </row>
    <row r="61" spans="1:21" x14ac:dyDescent="0.2">
      <c r="A61" s="2">
        <v>46736</v>
      </c>
      <c r="B61" s="2" t="s">
        <v>97</v>
      </c>
      <c r="C61" s="2" t="s">
        <v>163</v>
      </c>
      <c r="D61" s="2"/>
      <c r="E61" s="2" t="s">
        <v>2</v>
      </c>
      <c r="F61" s="17" t="s">
        <v>190</v>
      </c>
      <c r="G61" s="2" t="s">
        <v>3</v>
      </c>
      <c r="H61" s="17">
        <v>42845</v>
      </c>
      <c r="I61" s="17">
        <v>42852</v>
      </c>
      <c r="J61" s="14">
        <v>42853</v>
      </c>
      <c r="K61" s="2"/>
      <c r="L61" s="2">
        <f t="shared" si="15"/>
        <v>4</v>
      </c>
      <c r="M61" s="2">
        <f t="shared" si="16"/>
        <v>2017</v>
      </c>
      <c r="N61" s="2">
        <f t="shared" si="17"/>
        <v>8</v>
      </c>
      <c r="O61" s="2" t="str">
        <f t="shared" si="3"/>
        <v/>
      </c>
      <c r="P61" s="2" t="str">
        <f t="shared" si="4"/>
        <v>Y</v>
      </c>
      <c r="Q61" s="2" t="str">
        <f t="shared" si="8"/>
        <v/>
      </c>
      <c r="R61" s="2" t="str">
        <f t="shared" si="9"/>
        <v/>
      </c>
      <c r="S61" s="2" t="str">
        <f t="shared" si="5"/>
        <v/>
      </c>
      <c r="T61" s="2" t="str">
        <f t="shared" si="6"/>
        <v/>
      </c>
      <c r="U61" s="2" t="str">
        <f t="shared" si="12"/>
        <v/>
      </c>
    </row>
    <row r="62" spans="1:21" x14ac:dyDescent="0.2">
      <c r="A62" s="2">
        <v>46945</v>
      </c>
      <c r="B62" s="2" t="s">
        <v>97</v>
      </c>
      <c r="C62" s="2" t="s">
        <v>170</v>
      </c>
      <c r="D62" s="2"/>
      <c r="E62" s="2" t="s">
        <v>2</v>
      </c>
      <c r="F62" s="17" t="s">
        <v>190</v>
      </c>
      <c r="G62" s="2" t="s">
        <v>3</v>
      </c>
      <c r="H62" s="17">
        <v>42864</v>
      </c>
      <c r="I62" s="17">
        <v>42887</v>
      </c>
      <c r="J62" s="14">
        <v>42892</v>
      </c>
      <c r="K62" s="2"/>
      <c r="L62" s="2">
        <f t="shared" si="15"/>
        <v>6</v>
      </c>
      <c r="M62" s="2">
        <f t="shared" si="16"/>
        <v>2017</v>
      </c>
      <c r="N62" s="2">
        <f t="shared" si="17"/>
        <v>28</v>
      </c>
      <c r="O62" s="2" t="str">
        <f t="shared" si="3"/>
        <v/>
      </c>
      <c r="P62" s="2" t="str">
        <f t="shared" si="4"/>
        <v/>
      </c>
      <c r="Q62" s="2" t="str">
        <f t="shared" si="8"/>
        <v/>
      </c>
      <c r="R62" s="2" t="str">
        <f t="shared" si="9"/>
        <v>Y</v>
      </c>
      <c r="S62" s="2" t="str">
        <f t="shared" si="5"/>
        <v/>
      </c>
      <c r="T62" s="2" t="str">
        <f t="shared" si="6"/>
        <v/>
      </c>
      <c r="U62" s="2" t="str">
        <f t="shared" si="12"/>
        <v/>
      </c>
    </row>
    <row r="63" spans="1:21" x14ac:dyDescent="0.2">
      <c r="A63" s="2">
        <v>47249</v>
      </c>
      <c r="B63" s="2" t="s">
        <v>97</v>
      </c>
      <c r="C63" s="2" t="s">
        <v>171</v>
      </c>
      <c r="D63" s="2"/>
      <c r="E63" s="2" t="s">
        <v>7</v>
      </c>
      <c r="F63" s="17" t="s">
        <v>190</v>
      </c>
      <c r="G63" s="2" t="s">
        <v>3</v>
      </c>
      <c r="H63" s="17">
        <v>42892</v>
      </c>
      <c r="I63" s="17">
        <v>42900</v>
      </c>
      <c r="J63" s="14">
        <v>42905</v>
      </c>
      <c r="K63" s="14"/>
      <c r="L63" s="2">
        <f t="shared" si="15"/>
        <v>6</v>
      </c>
      <c r="M63" s="2">
        <f t="shared" si="16"/>
        <v>2017</v>
      </c>
      <c r="N63" s="2">
        <f t="shared" si="17"/>
        <v>13</v>
      </c>
      <c r="O63" s="2" t="str">
        <f t="shared" si="3"/>
        <v/>
      </c>
      <c r="P63" s="2" t="str">
        <f t="shared" si="4"/>
        <v/>
      </c>
      <c r="Q63" s="2" t="str">
        <f t="shared" si="8"/>
        <v>Y</v>
      </c>
      <c r="R63" s="2" t="str">
        <f t="shared" si="9"/>
        <v/>
      </c>
      <c r="S63" s="2" t="str">
        <f t="shared" si="5"/>
        <v/>
      </c>
      <c r="T63" s="2" t="str">
        <f t="shared" si="6"/>
        <v/>
      </c>
      <c r="U63" s="2" t="str">
        <f t="shared" si="12"/>
        <v/>
      </c>
    </row>
    <row r="64" spans="1:21" x14ac:dyDescent="0.2">
      <c r="A64" s="2">
        <v>47248</v>
      </c>
      <c r="B64" s="2" t="s">
        <v>97</v>
      </c>
      <c r="C64" s="2" t="s">
        <v>172</v>
      </c>
      <c r="D64" s="2">
        <v>192247</v>
      </c>
      <c r="E64" s="2" t="s">
        <v>7</v>
      </c>
      <c r="F64" s="17" t="s">
        <v>190</v>
      </c>
      <c r="G64" s="2" t="s">
        <v>3</v>
      </c>
      <c r="H64" s="17">
        <v>42892</v>
      </c>
      <c r="I64" s="17">
        <v>42900</v>
      </c>
      <c r="J64" s="14">
        <v>42905</v>
      </c>
      <c r="K64" s="14"/>
      <c r="L64" s="2">
        <f t="shared" si="15"/>
        <v>6</v>
      </c>
      <c r="M64" s="2">
        <f t="shared" si="16"/>
        <v>2017</v>
      </c>
      <c r="N64" s="2">
        <f t="shared" si="17"/>
        <v>13</v>
      </c>
      <c r="O64" s="2" t="str">
        <f t="shared" si="3"/>
        <v/>
      </c>
      <c r="P64" s="2" t="str">
        <f t="shared" si="4"/>
        <v/>
      </c>
      <c r="Q64" s="2" t="str">
        <f t="shared" si="8"/>
        <v>Y</v>
      </c>
      <c r="R64" s="2" t="str">
        <f t="shared" si="9"/>
        <v/>
      </c>
      <c r="S64" s="2" t="str">
        <f t="shared" si="5"/>
        <v/>
      </c>
      <c r="T64" s="2" t="str">
        <f t="shared" si="6"/>
        <v/>
      </c>
      <c r="U64" s="2" t="str">
        <f t="shared" si="12"/>
        <v/>
      </c>
    </row>
    <row r="65" spans="1:21" x14ac:dyDescent="0.2">
      <c r="A65" s="2">
        <v>47870</v>
      </c>
      <c r="B65" s="2" t="s">
        <v>97</v>
      </c>
      <c r="C65" s="2" t="s">
        <v>174</v>
      </c>
      <c r="D65" s="2">
        <v>192418</v>
      </c>
      <c r="E65" s="2" t="s">
        <v>2</v>
      </c>
      <c r="F65" s="17" t="s">
        <v>193</v>
      </c>
      <c r="G65" s="2" t="s">
        <v>3</v>
      </c>
      <c r="H65" s="17">
        <v>42910</v>
      </c>
      <c r="I65" s="17">
        <v>42913</v>
      </c>
      <c r="J65" s="14">
        <v>42913</v>
      </c>
      <c r="K65" s="2"/>
      <c r="L65" s="2">
        <f t="shared" si="15"/>
        <v>6</v>
      </c>
      <c r="M65" s="2">
        <f t="shared" si="16"/>
        <v>2017</v>
      </c>
      <c r="N65" s="2">
        <f t="shared" si="17"/>
        <v>3</v>
      </c>
      <c r="O65" s="2" t="str">
        <f t="shared" si="3"/>
        <v>Y</v>
      </c>
      <c r="P65" s="2" t="str">
        <f t="shared" si="4"/>
        <v/>
      </c>
      <c r="Q65" s="2" t="str">
        <f t="shared" si="8"/>
        <v/>
      </c>
      <c r="R65" s="2" t="str">
        <f t="shared" si="9"/>
        <v/>
      </c>
      <c r="S65" s="2" t="str">
        <f t="shared" si="5"/>
        <v/>
      </c>
      <c r="T65" s="2" t="str">
        <f t="shared" si="6"/>
        <v/>
      </c>
      <c r="U65" s="2" t="str">
        <f t="shared" si="12"/>
        <v/>
      </c>
    </row>
    <row r="66" spans="1:21" x14ac:dyDescent="0.2">
      <c r="A66" s="2">
        <v>47812</v>
      </c>
      <c r="B66" s="2" t="s">
        <v>97</v>
      </c>
      <c r="C66" s="2" t="s">
        <v>175</v>
      </c>
      <c r="D66" s="2"/>
      <c r="E66" s="2" t="s">
        <v>2</v>
      </c>
      <c r="F66" s="17" t="s">
        <v>190</v>
      </c>
      <c r="G66" s="2" t="s">
        <v>3</v>
      </c>
      <c r="H66" s="17">
        <v>42907</v>
      </c>
      <c r="I66" s="17">
        <v>42916</v>
      </c>
      <c r="J66" s="14">
        <v>42916</v>
      </c>
      <c r="K66" s="2"/>
      <c r="L66" s="2">
        <f t="shared" si="15"/>
        <v>6</v>
      </c>
      <c r="M66" s="2">
        <f t="shared" si="16"/>
        <v>2017</v>
      </c>
      <c r="N66" s="2">
        <f t="shared" si="17"/>
        <v>9</v>
      </c>
      <c r="O66" s="2" t="str">
        <f t="shared" si="3"/>
        <v/>
      </c>
      <c r="P66" s="2" t="str">
        <f t="shared" si="4"/>
        <v>Y</v>
      </c>
      <c r="Q66" s="2" t="str">
        <f t="shared" si="8"/>
        <v/>
      </c>
      <c r="R66" s="2" t="str">
        <f t="shared" si="9"/>
        <v/>
      </c>
      <c r="S66" s="2" t="str">
        <f t="shared" si="5"/>
        <v/>
      </c>
      <c r="T66" s="2" t="str">
        <f t="shared" si="6"/>
        <v/>
      </c>
      <c r="U66" s="2" t="str">
        <f t="shared" si="12"/>
        <v/>
      </c>
    </row>
    <row r="67" spans="1:21" ht="38.25" x14ac:dyDescent="0.2">
      <c r="A67" s="2">
        <v>45699</v>
      </c>
      <c r="B67" s="2" t="s">
        <v>97</v>
      </c>
      <c r="C67" s="2" t="s">
        <v>149</v>
      </c>
      <c r="D67" s="2"/>
      <c r="E67" s="2" t="s">
        <v>2</v>
      </c>
      <c r="F67" s="17" t="s">
        <v>190</v>
      </c>
      <c r="G67" s="2" t="s">
        <v>3</v>
      </c>
      <c r="H67" s="17">
        <v>42787</v>
      </c>
      <c r="I67" s="17">
        <v>42797</v>
      </c>
      <c r="J67" s="2"/>
      <c r="K67" s="2"/>
      <c r="L67" s="2">
        <v>2</v>
      </c>
      <c r="M67" s="2">
        <v>2017</v>
      </c>
      <c r="N67" s="2">
        <f>IF(G67="Closed",IF(NOT(ISBLANK(J67)),J67-H67,I67+4-H67))</f>
        <v>14</v>
      </c>
      <c r="O67" s="2" t="str">
        <f t="shared" ref="O67:O130" si="18">IF(ISNUMBER($N67),IF($N67&lt;=5, "Y", ""),"")</f>
        <v/>
      </c>
      <c r="P67" s="2" t="str">
        <f t="shared" ref="P67:P130" si="19">IF(ISNUMBER($N67),IF(AND($N67&gt;5, $N67&lt;=10), "Y", ""),"")</f>
        <v/>
      </c>
      <c r="Q67" s="2" t="str">
        <f t="shared" si="8"/>
        <v>Y</v>
      </c>
      <c r="R67" s="2" t="str">
        <f t="shared" si="9"/>
        <v/>
      </c>
      <c r="S67" s="2" t="str">
        <f t="shared" ref="S67:S130" si="20">IF(ISNUMBER($N67),IF(AND($N67&gt;30, $N67&lt;=45), "Y", ""),"")</f>
        <v/>
      </c>
      <c r="T67" s="2" t="str">
        <f t="shared" ref="T67:T130" si="21">IF(ISNUMBER($N67),IF(AND($N67&gt;45, $N67&lt;=60), "Y", ""),"")</f>
        <v/>
      </c>
      <c r="U67" s="2" t="str">
        <f t="shared" si="12"/>
        <v/>
      </c>
    </row>
    <row r="68" spans="1:21" x14ac:dyDescent="0.2">
      <c r="A68" s="20">
        <v>42858</v>
      </c>
      <c r="B68" s="20" t="s">
        <v>97</v>
      </c>
      <c r="C68" s="20" t="s">
        <v>226</v>
      </c>
      <c r="D68" s="2"/>
      <c r="E68" s="20" t="s">
        <v>6</v>
      </c>
      <c r="F68" s="20" t="s">
        <v>186</v>
      </c>
      <c r="G68" s="20" t="s">
        <v>3</v>
      </c>
      <c r="H68" s="22">
        <v>42601</v>
      </c>
      <c r="I68" s="22">
        <v>42606</v>
      </c>
      <c r="J68" s="2"/>
      <c r="K68" s="2"/>
      <c r="L68" s="2">
        <f>MONTH(I68)</f>
        <v>8</v>
      </c>
      <c r="M68" s="2">
        <f t="shared" ref="M68:M73" si="22">YEAR(I68)</f>
        <v>2016</v>
      </c>
      <c r="N68" s="2">
        <f t="shared" si="17"/>
        <v>9</v>
      </c>
      <c r="O68" s="2" t="str">
        <f t="shared" si="18"/>
        <v/>
      </c>
      <c r="P68" s="2" t="str">
        <f t="shared" si="19"/>
        <v>Y</v>
      </c>
      <c r="Q68" s="2" t="str">
        <f t="shared" ref="Q68:Q131" si="23">IF(ISNUMBER($N68),IF(AND($N68&gt;10, $N68&lt;=20), "Y", ""),"")</f>
        <v/>
      </c>
      <c r="R68" s="2" t="str">
        <f t="shared" ref="R68:R131" si="24">IF(ISNUMBER($N68),IF(AND($N68&gt;20, $N68&lt;=30), "Y", ""),"")</f>
        <v/>
      </c>
      <c r="S68" s="2" t="str">
        <f t="shared" si="20"/>
        <v/>
      </c>
      <c r="T68" s="2" t="str">
        <f t="shared" si="21"/>
        <v/>
      </c>
      <c r="U68" s="2" t="str">
        <f t="shared" si="12"/>
        <v/>
      </c>
    </row>
    <row r="69" spans="1:21" ht="38.25" x14ac:dyDescent="0.2">
      <c r="A69" s="20">
        <v>41486</v>
      </c>
      <c r="B69" s="21" t="s">
        <v>142</v>
      </c>
      <c r="C69" s="21" t="s">
        <v>273</v>
      </c>
      <c r="D69" s="2" t="s">
        <v>272</v>
      </c>
      <c r="E69" s="21" t="s">
        <v>6</v>
      </c>
      <c r="F69" s="21" t="s">
        <v>184</v>
      </c>
      <c r="G69" s="21" t="s">
        <v>3</v>
      </c>
      <c r="H69" s="22">
        <v>42544</v>
      </c>
      <c r="I69" s="22">
        <v>42558</v>
      </c>
      <c r="J69" s="2"/>
      <c r="K69" s="2"/>
      <c r="L69" s="2">
        <f t="shared" ref="L69" si="25">MONTH(I69)</f>
        <v>7</v>
      </c>
      <c r="M69" s="2">
        <f t="shared" si="22"/>
        <v>2016</v>
      </c>
      <c r="N69" s="2">
        <f t="shared" si="17"/>
        <v>18</v>
      </c>
      <c r="O69" s="2" t="str">
        <f t="shared" si="18"/>
        <v/>
      </c>
      <c r="P69" s="2" t="str">
        <f t="shared" si="19"/>
        <v/>
      </c>
      <c r="Q69" s="2" t="str">
        <f t="shared" si="23"/>
        <v>Y</v>
      </c>
      <c r="R69" s="2" t="str">
        <f t="shared" si="24"/>
        <v/>
      </c>
      <c r="S69" s="2" t="str">
        <f t="shared" si="20"/>
        <v/>
      </c>
      <c r="T69" s="2" t="str">
        <f t="shared" si="21"/>
        <v/>
      </c>
      <c r="U69" s="2" t="str">
        <f t="shared" si="12"/>
        <v/>
      </c>
    </row>
    <row r="70" spans="1:21" x14ac:dyDescent="0.2">
      <c r="A70" s="20">
        <v>40856</v>
      </c>
      <c r="B70" s="20" t="s">
        <v>142</v>
      </c>
      <c r="C70" s="20" t="s">
        <v>274</v>
      </c>
      <c r="D70" s="2">
        <v>181256</v>
      </c>
      <c r="E70" s="20" t="s">
        <v>6</v>
      </c>
      <c r="F70" s="20" t="s">
        <v>184</v>
      </c>
      <c r="G70" s="20" t="s">
        <v>3</v>
      </c>
      <c r="H70" s="22">
        <v>42489</v>
      </c>
      <c r="I70" s="22">
        <v>42503</v>
      </c>
      <c r="J70" s="2"/>
      <c r="K70" s="2"/>
      <c r="L70" s="2">
        <f t="shared" ref="L70:L76" si="26">MONTH(I70)</f>
        <v>5</v>
      </c>
      <c r="M70" s="2">
        <f t="shared" si="22"/>
        <v>2016</v>
      </c>
      <c r="N70" s="2">
        <f t="shared" si="17"/>
        <v>18</v>
      </c>
      <c r="O70" s="2" t="str">
        <f t="shared" si="18"/>
        <v/>
      </c>
      <c r="P70" s="2" t="str">
        <f t="shared" si="19"/>
        <v/>
      </c>
      <c r="Q70" s="2" t="str">
        <f t="shared" si="23"/>
        <v>Y</v>
      </c>
      <c r="R70" s="2" t="str">
        <f t="shared" si="24"/>
        <v/>
      </c>
      <c r="S70" s="2" t="str">
        <f t="shared" si="20"/>
        <v/>
      </c>
      <c r="T70" s="2" t="str">
        <f t="shared" si="21"/>
        <v/>
      </c>
      <c r="U70" s="2" t="str">
        <f t="shared" si="12"/>
        <v/>
      </c>
    </row>
    <row r="71" spans="1:21" x14ac:dyDescent="0.2">
      <c r="A71" s="20">
        <v>48362</v>
      </c>
      <c r="B71" s="21" t="s">
        <v>97</v>
      </c>
      <c r="C71" s="21" t="s">
        <v>232</v>
      </c>
      <c r="D71" s="21"/>
      <c r="E71" s="21" t="s">
        <v>2</v>
      </c>
      <c r="F71" s="21" t="s">
        <v>192</v>
      </c>
      <c r="G71" s="21" t="s">
        <v>3</v>
      </c>
      <c r="H71" s="22">
        <v>42928</v>
      </c>
      <c r="I71" s="22">
        <v>42936</v>
      </c>
      <c r="J71" s="2"/>
      <c r="K71" s="2"/>
      <c r="L71" s="2">
        <f t="shared" si="26"/>
        <v>7</v>
      </c>
      <c r="M71" s="2">
        <f t="shared" si="22"/>
        <v>2017</v>
      </c>
      <c r="N71" s="2">
        <f t="shared" si="17"/>
        <v>12</v>
      </c>
      <c r="O71" s="2" t="str">
        <f t="shared" si="18"/>
        <v/>
      </c>
      <c r="P71" s="2" t="str">
        <f t="shared" si="19"/>
        <v/>
      </c>
      <c r="Q71" s="2" t="str">
        <f t="shared" si="23"/>
        <v>Y</v>
      </c>
      <c r="R71" s="2" t="str">
        <f t="shared" si="24"/>
        <v/>
      </c>
      <c r="S71" s="2" t="str">
        <f t="shared" si="20"/>
        <v/>
      </c>
      <c r="T71" s="2" t="str">
        <f t="shared" si="21"/>
        <v/>
      </c>
      <c r="U71" s="2" t="str">
        <f t="shared" si="12"/>
        <v/>
      </c>
    </row>
    <row r="72" spans="1:21" ht="25.5" x14ac:dyDescent="0.2">
      <c r="A72" s="20">
        <v>48122</v>
      </c>
      <c r="B72" s="20" t="s">
        <v>142</v>
      </c>
      <c r="C72" s="20" t="s">
        <v>278</v>
      </c>
      <c r="D72" s="2">
        <v>188697</v>
      </c>
      <c r="E72" s="20" t="s">
        <v>2</v>
      </c>
      <c r="F72" s="20" t="s">
        <v>186</v>
      </c>
      <c r="G72" s="20" t="s">
        <v>3</v>
      </c>
      <c r="H72" s="22">
        <v>42919</v>
      </c>
      <c r="I72" s="22">
        <v>42929</v>
      </c>
      <c r="J72" s="2"/>
      <c r="K72" s="2"/>
      <c r="L72" s="2">
        <f t="shared" si="26"/>
        <v>7</v>
      </c>
      <c r="M72" s="2">
        <f t="shared" si="22"/>
        <v>2017</v>
      </c>
      <c r="N72" s="2">
        <f t="shared" si="17"/>
        <v>14</v>
      </c>
      <c r="O72" s="2" t="str">
        <f t="shared" si="18"/>
        <v/>
      </c>
      <c r="P72" s="2" t="str">
        <f t="shared" si="19"/>
        <v/>
      </c>
      <c r="Q72" s="2" t="str">
        <f t="shared" si="23"/>
        <v>Y</v>
      </c>
      <c r="R72" s="2" t="str">
        <f t="shared" si="24"/>
        <v/>
      </c>
      <c r="S72" s="2" t="str">
        <f t="shared" si="20"/>
        <v/>
      </c>
      <c r="T72" s="2" t="str">
        <f t="shared" si="21"/>
        <v/>
      </c>
      <c r="U72" s="2" t="str">
        <f t="shared" si="12"/>
        <v/>
      </c>
    </row>
    <row r="73" spans="1:21" x14ac:dyDescent="0.2">
      <c r="A73" s="20">
        <v>48047</v>
      </c>
      <c r="B73" s="21" t="s">
        <v>97</v>
      </c>
      <c r="C73" s="21" t="s">
        <v>277</v>
      </c>
      <c r="D73" s="2">
        <v>192592</v>
      </c>
      <c r="E73" s="21" t="s">
        <v>2</v>
      </c>
      <c r="F73" s="21" t="s">
        <v>184</v>
      </c>
      <c r="G73" s="21" t="s">
        <v>3</v>
      </c>
      <c r="H73" s="22">
        <v>42915</v>
      </c>
      <c r="I73" s="22">
        <v>42916</v>
      </c>
      <c r="J73" s="2"/>
      <c r="K73" s="2"/>
      <c r="L73" s="2">
        <f t="shared" si="26"/>
        <v>6</v>
      </c>
      <c r="M73" s="2">
        <f t="shared" si="22"/>
        <v>2017</v>
      </c>
      <c r="N73" s="2">
        <f t="shared" si="17"/>
        <v>5</v>
      </c>
      <c r="O73" s="2" t="str">
        <f t="shared" si="18"/>
        <v>Y</v>
      </c>
      <c r="P73" s="2" t="str">
        <f t="shared" si="19"/>
        <v/>
      </c>
      <c r="Q73" s="2" t="str">
        <f t="shared" si="23"/>
        <v/>
      </c>
      <c r="R73" s="2" t="str">
        <f t="shared" si="24"/>
        <v/>
      </c>
      <c r="S73" s="2" t="str">
        <f t="shared" si="20"/>
        <v/>
      </c>
      <c r="T73" s="2" t="str">
        <f t="shared" si="21"/>
        <v/>
      </c>
      <c r="U73" s="2" t="str">
        <f t="shared" si="12"/>
        <v/>
      </c>
    </row>
    <row r="74" spans="1:21" x14ac:dyDescent="0.2">
      <c r="A74" s="20">
        <v>47966</v>
      </c>
      <c r="B74" s="20" t="s">
        <v>97</v>
      </c>
      <c r="C74" s="20" t="s">
        <v>233</v>
      </c>
      <c r="D74" s="2"/>
      <c r="E74" s="20" t="s">
        <v>2</v>
      </c>
      <c r="F74" s="20" t="s">
        <v>187</v>
      </c>
      <c r="G74" s="20" t="s">
        <v>3</v>
      </c>
      <c r="H74" s="22">
        <v>42913</v>
      </c>
      <c r="I74" s="22">
        <v>43047</v>
      </c>
      <c r="J74" s="14">
        <v>43052</v>
      </c>
      <c r="K74" s="14">
        <v>42947</v>
      </c>
      <c r="L74" s="2">
        <f t="shared" si="26"/>
        <v>11</v>
      </c>
      <c r="M74" s="2">
        <f t="shared" ref="M74" si="27">YEAR(I74)</f>
        <v>2017</v>
      </c>
      <c r="N74" s="2">
        <f>IF(G74="Closed", MAX(I74,J74) - H74)</f>
        <v>139</v>
      </c>
      <c r="O74" s="2" t="str">
        <f t="shared" si="18"/>
        <v/>
      </c>
      <c r="P74" s="2" t="str">
        <f t="shared" si="19"/>
        <v/>
      </c>
      <c r="Q74" s="2" t="str">
        <f t="shared" si="23"/>
        <v/>
      </c>
      <c r="R74" s="2" t="str">
        <f t="shared" si="24"/>
        <v/>
      </c>
      <c r="S74" s="2" t="str">
        <f t="shared" si="20"/>
        <v/>
      </c>
      <c r="T74" s="2" t="str">
        <f t="shared" si="21"/>
        <v/>
      </c>
      <c r="U74" s="2" t="str">
        <f t="shared" si="12"/>
        <v>Y</v>
      </c>
    </row>
    <row r="75" spans="1:21" x14ac:dyDescent="0.2">
      <c r="A75" s="20">
        <v>47615</v>
      </c>
      <c r="B75" s="21" t="s">
        <v>97</v>
      </c>
      <c r="C75" s="21" t="s">
        <v>279</v>
      </c>
      <c r="D75" s="2">
        <v>192247</v>
      </c>
      <c r="E75" s="21" t="s">
        <v>2</v>
      </c>
      <c r="F75" s="21" t="s">
        <v>184</v>
      </c>
      <c r="G75" s="21" t="s">
        <v>3</v>
      </c>
      <c r="H75" s="22">
        <v>42893</v>
      </c>
      <c r="I75" s="22">
        <v>42894</v>
      </c>
      <c r="J75" s="2"/>
      <c r="K75" s="2"/>
      <c r="L75" s="2">
        <f t="shared" si="26"/>
        <v>6</v>
      </c>
      <c r="M75" s="2">
        <f>YEAR(I75)</f>
        <v>2017</v>
      </c>
      <c r="N75" s="2">
        <f>IF(G75="Closed",IF(NOT(ISBLANK(J75)),J75-H75,I75+4-H75))</f>
        <v>5</v>
      </c>
      <c r="O75" s="2" t="str">
        <f t="shared" si="18"/>
        <v>Y</v>
      </c>
      <c r="P75" s="2" t="str">
        <f t="shared" si="19"/>
        <v/>
      </c>
      <c r="Q75" s="2" t="str">
        <f t="shared" si="23"/>
        <v/>
      </c>
      <c r="R75" s="2" t="str">
        <f t="shared" si="24"/>
        <v/>
      </c>
      <c r="S75" s="2" t="str">
        <f t="shared" si="20"/>
        <v/>
      </c>
      <c r="T75" s="2" t="str">
        <f t="shared" si="21"/>
        <v/>
      </c>
      <c r="U75" s="2" t="str">
        <f t="shared" si="12"/>
        <v/>
      </c>
    </row>
    <row r="76" spans="1:21" x14ac:dyDescent="0.2">
      <c r="A76" s="20">
        <v>47056</v>
      </c>
      <c r="B76" s="20" t="s">
        <v>97</v>
      </c>
      <c r="C76" s="20" t="s">
        <v>235</v>
      </c>
      <c r="D76" s="2"/>
      <c r="E76" s="20" t="s">
        <v>2</v>
      </c>
      <c r="F76" s="20" t="s">
        <v>187</v>
      </c>
      <c r="G76" s="20" t="s">
        <v>3</v>
      </c>
      <c r="H76" s="22">
        <v>42873</v>
      </c>
      <c r="I76" s="22">
        <v>43047</v>
      </c>
      <c r="J76" s="14">
        <v>43052</v>
      </c>
      <c r="K76" s="14">
        <v>42947</v>
      </c>
      <c r="L76" s="2">
        <f t="shared" si="26"/>
        <v>11</v>
      </c>
      <c r="M76" s="2">
        <f>YEAR(I76)</f>
        <v>2017</v>
      </c>
      <c r="N76" s="2">
        <f>IF(G76="Closed", MAX(I76,J76) - H76)</f>
        <v>179</v>
      </c>
      <c r="O76" s="2" t="str">
        <f t="shared" si="18"/>
        <v/>
      </c>
      <c r="P76" s="2" t="str">
        <f t="shared" si="19"/>
        <v/>
      </c>
      <c r="Q76" s="2" t="str">
        <f t="shared" si="23"/>
        <v/>
      </c>
      <c r="R76" s="2" t="str">
        <f t="shared" si="24"/>
        <v/>
      </c>
      <c r="S76" s="2" t="str">
        <f t="shared" si="20"/>
        <v/>
      </c>
      <c r="T76" s="2" t="str">
        <f t="shared" si="21"/>
        <v/>
      </c>
      <c r="U76" s="2" t="str">
        <f t="shared" si="12"/>
        <v>Y</v>
      </c>
    </row>
    <row r="77" spans="1:21" x14ac:dyDescent="0.2">
      <c r="A77" s="20">
        <v>47041</v>
      </c>
      <c r="B77" s="21" t="s">
        <v>97</v>
      </c>
      <c r="C77" s="21" t="s">
        <v>236</v>
      </c>
      <c r="D77" s="2"/>
      <c r="E77" s="21" t="s">
        <v>2</v>
      </c>
      <c r="F77" s="21" t="s">
        <v>184</v>
      </c>
      <c r="G77" s="21" t="s">
        <v>3</v>
      </c>
      <c r="H77" s="22">
        <v>42872</v>
      </c>
      <c r="I77" s="22">
        <v>42880</v>
      </c>
      <c r="J77" s="2"/>
      <c r="K77" s="2"/>
      <c r="L77" s="2">
        <f t="shared" ref="L77:L84" si="28">MONTH(I77)</f>
        <v>5</v>
      </c>
      <c r="M77" s="2">
        <f t="shared" ref="M77:M84" si="29">YEAR(I77)</f>
        <v>2017</v>
      </c>
      <c r="N77" s="2">
        <f t="shared" ref="N77:N84" si="30">IF(G77="Closed",IF(NOT(ISBLANK(J77)),J77-H77,I77+4-H77))</f>
        <v>12</v>
      </c>
      <c r="O77" s="2" t="str">
        <f t="shared" si="18"/>
        <v/>
      </c>
      <c r="P77" s="2" t="str">
        <f t="shared" si="19"/>
        <v/>
      </c>
      <c r="Q77" s="2" t="str">
        <f t="shared" si="23"/>
        <v>Y</v>
      </c>
      <c r="R77" s="2" t="str">
        <f t="shared" si="24"/>
        <v/>
      </c>
      <c r="S77" s="2" t="str">
        <f t="shared" si="20"/>
        <v/>
      </c>
      <c r="T77" s="2" t="str">
        <f t="shared" si="21"/>
        <v/>
      </c>
      <c r="U77" s="2" t="str">
        <f t="shared" si="12"/>
        <v/>
      </c>
    </row>
    <row r="78" spans="1:21" ht="38.25" x14ac:dyDescent="0.2">
      <c r="A78" s="20">
        <v>46934</v>
      </c>
      <c r="B78" s="21" t="s">
        <v>97</v>
      </c>
      <c r="C78" s="21" t="s">
        <v>281</v>
      </c>
      <c r="D78" s="2" t="s">
        <v>280</v>
      </c>
      <c r="E78" s="21" t="s">
        <v>7</v>
      </c>
      <c r="F78" s="21" t="s">
        <v>184</v>
      </c>
      <c r="G78" s="21" t="s">
        <v>3</v>
      </c>
      <c r="H78" s="22">
        <v>42863</v>
      </c>
      <c r="I78" s="22">
        <v>42935</v>
      </c>
      <c r="J78" s="14">
        <v>42940</v>
      </c>
      <c r="K78" s="2"/>
      <c r="L78" s="2">
        <f t="shared" si="28"/>
        <v>7</v>
      </c>
      <c r="M78" s="2">
        <f t="shared" si="29"/>
        <v>2017</v>
      </c>
      <c r="N78" s="2">
        <f t="shared" si="30"/>
        <v>77</v>
      </c>
      <c r="O78" s="2" t="str">
        <f t="shared" si="18"/>
        <v/>
      </c>
      <c r="P78" s="2" t="str">
        <f t="shared" si="19"/>
        <v/>
      </c>
      <c r="Q78" s="2" t="str">
        <f t="shared" si="23"/>
        <v/>
      </c>
      <c r="R78" s="2" t="str">
        <f t="shared" si="24"/>
        <v/>
      </c>
      <c r="S78" s="2" t="str">
        <f t="shared" si="20"/>
        <v/>
      </c>
      <c r="T78" s="2" t="str">
        <f t="shared" si="21"/>
        <v/>
      </c>
      <c r="U78" s="2" t="str">
        <f t="shared" si="12"/>
        <v>Y</v>
      </c>
    </row>
    <row r="79" spans="1:21" x14ac:dyDescent="0.2">
      <c r="A79" s="20">
        <v>46932</v>
      </c>
      <c r="B79" s="20" t="s">
        <v>97</v>
      </c>
      <c r="C79" s="20" t="s">
        <v>237</v>
      </c>
      <c r="D79" s="2"/>
      <c r="E79" s="20" t="s">
        <v>2</v>
      </c>
      <c r="F79" s="20" t="s">
        <v>234</v>
      </c>
      <c r="G79" s="20" t="s">
        <v>3</v>
      </c>
      <c r="H79" s="22">
        <v>42863</v>
      </c>
      <c r="I79" s="22">
        <v>42907</v>
      </c>
      <c r="J79" s="2"/>
      <c r="K79" s="2"/>
      <c r="L79" s="2">
        <f t="shared" si="28"/>
        <v>6</v>
      </c>
      <c r="M79" s="2">
        <f t="shared" si="29"/>
        <v>2017</v>
      </c>
      <c r="N79" s="2">
        <f t="shared" si="30"/>
        <v>48</v>
      </c>
      <c r="O79" s="2" t="str">
        <f t="shared" si="18"/>
        <v/>
      </c>
      <c r="P79" s="2" t="str">
        <f t="shared" si="19"/>
        <v/>
      </c>
      <c r="Q79" s="2" t="str">
        <f t="shared" si="23"/>
        <v/>
      </c>
      <c r="R79" s="2" t="str">
        <f t="shared" si="24"/>
        <v/>
      </c>
      <c r="S79" s="2" t="str">
        <f t="shared" si="20"/>
        <v/>
      </c>
      <c r="T79" s="2" t="str">
        <f t="shared" si="21"/>
        <v>Y</v>
      </c>
      <c r="U79" s="2" t="str">
        <f t="shared" si="12"/>
        <v/>
      </c>
    </row>
    <row r="80" spans="1:21" x14ac:dyDescent="0.2">
      <c r="A80" s="20">
        <v>45799</v>
      </c>
      <c r="B80" s="21" t="s">
        <v>97</v>
      </c>
      <c r="C80" s="21" t="s">
        <v>238</v>
      </c>
      <c r="D80" s="2"/>
      <c r="E80" s="21" t="s">
        <v>2</v>
      </c>
      <c r="F80" s="21" t="s">
        <v>192</v>
      </c>
      <c r="G80" s="21" t="s">
        <v>3</v>
      </c>
      <c r="H80" s="22">
        <v>42794</v>
      </c>
      <c r="I80" s="22">
        <v>42794</v>
      </c>
      <c r="J80" s="2"/>
      <c r="K80" s="2"/>
      <c r="L80" s="2">
        <f t="shared" si="28"/>
        <v>2</v>
      </c>
      <c r="M80" s="2">
        <f t="shared" si="29"/>
        <v>2017</v>
      </c>
      <c r="N80" s="2">
        <f t="shared" si="30"/>
        <v>4</v>
      </c>
      <c r="O80" s="2" t="str">
        <f t="shared" si="18"/>
        <v>Y</v>
      </c>
      <c r="P80" s="2" t="str">
        <f t="shared" si="19"/>
        <v/>
      </c>
      <c r="Q80" s="2" t="str">
        <f t="shared" si="23"/>
        <v/>
      </c>
      <c r="R80" s="2" t="str">
        <f t="shared" si="24"/>
        <v/>
      </c>
      <c r="S80" s="2" t="str">
        <f t="shared" si="20"/>
        <v/>
      </c>
      <c r="T80" s="2" t="str">
        <f t="shared" si="21"/>
        <v/>
      </c>
      <c r="U80" s="2" t="str">
        <f t="shared" si="12"/>
        <v/>
      </c>
    </row>
    <row r="81" spans="1:21" ht="25.5" x14ac:dyDescent="0.2">
      <c r="A81" s="20">
        <v>44934</v>
      </c>
      <c r="B81" s="20" t="s">
        <v>97</v>
      </c>
      <c r="C81" s="20" t="s">
        <v>239</v>
      </c>
      <c r="D81" s="2"/>
      <c r="E81" s="20" t="s">
        <v>2</v>
      </c>
      <c r="F81" s="20" t="s">
        <v>186</v>
      </c>
      <c r="G81" s="20" t="s">
        <v>3</v>
      </c>
      <c r="H81" s="22">
        <v>42739</v>
      </c>
      <c r="I81" s="22">
        <v>42741</v>
      </c>
      <c r="J81" s="2"/>
      <c r="K81" s="2"/>
      <c r="L81" s="2">
        <f t="shared" si="28"/>
        <v>1</v>
      </c>
      <c r="M81" s="2">
        <f t="shared" si="29"/>
        <v>2017</v>
      </c>
      <c r="N81" s="2">
        <f t="shared" si="30"/>
        <v>6</v>
      </c>
      <c r="O81" s="2" t="str">
        <f t="shared" si="18"/>
        <v/>
      </c>
      <c r="P81" s="2" t="str">
        <f t="shared" si="19"/>
        <v>Y</v>
      </c>
      <c r="Q81" s="2" t="str">
        <f t="shared" si="23"/>
        <v/>
      </c>
      <c r="R81" s="2" t="str">
        <f t="shared" si="24"/>
        <v/>
      </c>
      <c r="S81" s="2" t="str">
        <f t="shared" si="20"/>
        <v/>
      </c>
      <c r="T81" s="2" t="str">
        <f t="shared" si="21"/>
        <v/>
      </c>
      <c r="U81" s="2" t="str">
        <f t="shared" si="12"/>
        <v/>
      </c>
    </row>
    <row r="82" spans="1:21" ht="25.5" x14ac:dyDescent="0.2">
      <c r="A82" s="20">
        <v>44634</v>
      </c>
      <c r="B82" s="20" t="s">
        <v>97</v>
      </c>
      <c r="C82" s="20" t="s">
        <v>282</v>
      </c>
      <c r="D82" s="2">
        <v>187429</v>
      </c>
      <c r="E82" s="20" t="s">
        <v>2</v>
      </c>
      <c r="F82" s="20" t="s">
        <v>184</v>
      </c>
      <c r="G82" s="20" t="s">
        <v>3</v>
      </c>
      <c r="H82" s="22">
        <v>42712</v>
      </c>
      <c r="I82" s="22">
        <v>42713</v>
      </c>
      <c r="J82" s="2"/>
      <c r="K82" s="2"/>
      <c r="L82" s="2">
        <f t="shared" si="28"/>
        <v>12</v>
      </c>
      <c r="M82" s="2">
        <f t="shared" si="29"/>
        <v>2016</v>
      </c>
      <c r="N82" s="2">
        <f t="shared" si="30"/>
        <v>5</v>
      </c>
      <c r="O82" s="2" t="str">
        <f t="shared" si="18"/>
        <v>Y</v>
      </c>
      <c r="P82" s="2" t="str">
        <f t="shared" si="19"/>
        <v/>
      </c>
      <c r="Q82" s="2" t="str">
        <f t="shared" si="23"/>
        <v/>
      </c>
      <c r="R82" s="2" t="str">
        <f t="shared" si="24"/>
        <v/>
      </c>
      <c r="S82" s="2" t="str">
        <f t="shared" si="20"/>
        <v/>
      </c>
      <c r="T82" s="2" t="str">
        <f t="shared" si="21"/>
        <v/>
      </c>
      <c r="U82" s="2" t="str">
        <f t="shared" si="12"/>
        <v/>
      </c>
    </row>
    <row r="83" spans="1:21" ht="25.5" x14ac:dyDescent="0.2">
      <c r="A83" s="20">
        <v>44414</v>
      </c>
      <c r="B83" s="20" t="s">
        <v>97</v>
      </c>
      <c r="C83" s="20" t="s">
        <v>283</v>
      </c>
      <c r="D83" s="2">
        <v>186775</v>
      </c>
      <c r="E83" s="20" t="s">
        <v>2</v>
      </c>
      <c r="F83" s="20" t="s">
        <v>184</v>
      </c>
      <c r="G83" s="20" t="s">
        <v>3</v>
      </c>
      <c r="H83" s="22">
        <v>42696</v>
      </c>
      <c r="I83" s="22">
        <v>42706</v>
      </c>
      <c r="J83" s="2"/>
      <c r="K83" s="2"/>
      <c r="L83" s="2">
        <f t="shared" si="28"/>
        <v>12</v>
      </c>
      <c r="M83" s="2">
        <f t="shared" si="29"/>
        <v>2016</v>
      </c>
      <c r="N83" s="2">
        <f t="shared" si="30"/>
        <v>14</v>
      </c>
      <c r="O83" s="2" t="str">
        <f t="shared" si="18"/>
        <v/>
      </c>
      <c r="P83" s="2" t="str">
        <f t="shared" si="19"/>
        <v/>
      </c>
      <c r="Q83" s="2" t="str">
        <f t="shared" si="23"/>
        <v>Y</v>
      </c>
      <c r="R83" s="2" t="str">
        <f t="shared" si="24"/>
        <v/>
      </c>
      <c r="S83" s="2" t="str">
        <f t="shared" si="20"/>
        <v/>
      </c>
      <c r="T83" s="2" t="str">
        <f t="shared" si="21"/>
        <v/>
      </c>
      <c r="U83" s="2" t="str">
        <f t="shared" si="12"/>
        <v/>
      </c>
    </row>
    <row r="84" spans="1:21" x14ac:dyDescent="0.2">
      <c r="A84" s="20">
        <v>44320</v>
      </c>
      <c r="B84" s="21" t="s">
        <v>97</v>
      </c>
      <c r="C84" s="21" t="s">
        <v>240</v>
      </c>
      <c r="D84" s="2"/>
      <c r="E84" s="21" t="s">
        <v>2</v>
      </c>
      <c r="F84" s="21" t="s">
        <v>184</v>
      </c>
      <c r="G84" s="21" t="s">
        <v>3</v>
      </c>
      <c r="H84" s="22">
        <v>42683</v>
      </c>
      <c r="I84" s="22">
        <v>42719</v>
      </c>
      <c r="J84" s="2"/>
      <c r="K84" s="2"/>
      <c r="L84" s="2">
        <f t="shared" si="28"/>
        <v>12</v>
      </c>
      <c r="M84" s="2">
        <f t="shared" si="29"/>
        <v>2016</v>
      </c>
      <c r="N84" s="2">
        <f t="shared" si="30"/>
        <v>40</v>
      </c>
      <c r="O84" s="2" t="str">
        <f t="shared" si="18"/>
        <v/>
      </c>
      <c r="P84" s="2" t="str">
        <f t="shared" si="19"/>
        <v/>
      </c>
      <c r="Q84" s="2" t="str">
        <f t="shared" si="23"/>
        <v/>
      </c>
      <c r="R84" s="2" t="str">
        <f t="shared" si="24"/>
        <v/>
      </c>
      <c r="S84" s="2" t="str">
        <f t="shared" si="20"/>
        <v>Y</v>
      </c>
      <c r="T84" s="2" t="str">
        <f t="shared" si="21"/>
        <v/>
      </c>
      <c r="U84" s="2" t="str">
        <f t="shared" si="12"/>
        <v/>
      </c>
    </row>
    <row r="85" spans="1:21" hidden="1" x14ac:dyDescent="0.2">
      <c r="A85" s="20">
        <v>44269</v>
      </c>
      <c r="B85" s="21" t="s">
        <v>97</v>
      </c>
      <c r="C85" s="21" t="s">
        <v>241</v>
      </c>
      <c r="D85" s="2"/>
      <c r="E85" s="21" t="s">
        <v>2</v>
      </c>
      <c r="F85" s="21" t="s">
        <v>189</v>
      </c>
      <c r="G85" s="21" t="s">
        <v>194</v>
      </c>
      <c r="H85" s="22">
        <v>42682</v>
      </c>
      <c r="I85" s="22"/>
      <c r="J85" s="2"/>
      <c r="K85" s="2"/>
      <c r="L85" s="2"/>
      <c r="M85" s="2"/>
      <c r="N85" s="2" t="b">
        <f>IF(G85="Closed", MAX(I85,J85) - H85)</f>
        <v>0</v>
      </c>
      <c r="O85" s="2" t="str">
        <f t="shared" si="18"/>
        <v/>
      </c>
      <c r="P85" s="2" t="str">
        <f t="shared" si="19"/>
        <v/>
      </c>
      <c r="Q85" s="2" t="str">
        <f t="shared" si="23"/>
        <v/>
      </c>
      <c r="R85" s="2" t="str">
        <f t="shared" si="24"/>
        <v/>
      </c>
      <c r="S85" s="2" t="str">
        <f t="shared" si="20"/>
        <v/>
      </c>
      <c r="T85" s="2" t="str">
        <f t="shared" si="21"/>
        <v/>
      </c>
      <c r="U85" s="2" t="str">
        <f t="shared" si="12"/>
        <v/>
      </c>
    </row>
    <row r="86" spans="1:21" x14ac:dyDescent="0.2">
      <c r="A86" s="20">
        <v>44102</v>
      </c>
      <c r="B86" s="21" t="s">
        <v>97</v>
      </c>
      <c r="C86" s="21" t="s">
        <v>242</v>
      </c>
      <c r="D86" s="2"/>
      <c r="E86" s="21" t="s">
        <v>2</v>
      </c>
      <c r="F86" s="21" t="s">
        <v>192</v>
      </c>
      <c r="G86" s="21" t="s">
        <v>3</v>
      </c>
      <c r="H86" s="22">
        <v>42675</v>
      </c>
      <c r="I86" s="22">
        <v>42676</v>
      </c>
      <c r="J86" s="2"/>
      <c r="K86" s="2"/>
      <c r="L86" s="2">
        <f>MONTH(I86)</f>
        <v>11</v>
      </c>
      <c r="M86" s="2">
        <f>YEAR(I86)</f>
        <v>2016</v>
      </c>
      <c r="N86" s="2">
        <f t="shared" ref="N86:N87" si="31">IF(G86="Closed",IF(NOT(ISBLANK(J86)),J86-H86,I86+4-H86))</f>
        <v>5</v>
      </c>
      <c r="O86" s="2" t="str">
        <f t="shared" si="18"/>
        <v>Y</v>
      </c>
      <c r="P86" s="2" t="str">
        <f t="shared" si="19"/>
        <v/>
      </c>
      <c r="Q86" s="2" t="str">
        <f t="shared" si="23"/>
        <v/>
      </c>
      <c r="R86" s="2" t="str">
        <f t="shared" si="24"/>
        <v/>
      </c>
      <c r="S86" s="2" t="str">
        <f t="shared" si="20"/>
        <v/>
      </c>
      <c r="T86" s="2" t="str">
        <f t="shared" si="21"/>
        <v/>
      </c>
      <c r="U86" s="2" t="str">
        <f t="shared" si="12"/>
        <v/>
      </c>
    </row>
    <row r="87" spans="1:21" ht="25.5" x14ac:dyDescent="0.2">
      <c r="A87" s="20">
        <v>44097</v>
      </c>
      <c r="B87" s="20" t="s">
        <v>97</v>
      </c>
      <c r="C87" s="20" t="s">
        <v>243</v>
      </c>
      <c r="D87" s="2"/>
      <c r="E87" s="20" t="s">
        <v>2</v>
      </c>
      <c r="F87" s="20" t="s">
        <v>184</v>
      </c>
      <c r="G87" s="20" t="s">
        <v>3</v>
      </c>
      <c r="H87" s="22">
        <v>42675</v>
      </c>
      <c r="I87" s="22">
        <v>42684</v>
      </c>
      <c r="J87" s="2"/>
      <c r="K87" s="2"/>
      <c r="L87" s="2">
        <f>MONTH(I87)</f>
        <v>11</v>
      </c>
      <c r="M87" s="2">
        <f>YEAR(I87)</f>
        <v>2016</v>
      </c>
      <c r="N87" s="2">
        <f t="shared" si="31"/>
        <v>13</v>
      </c>
      <c r="O87" s="2" t="str">
        <f t="shared" si="18"/>
        <v/>
      </c>
      <c r="P87" s="2" t="str">
        <f t="shared" si="19"/>
        <v/>
      </c>
      <c r="Q87" s="2" t="str">
        <f t="shared" si="23"/>
        <v>Y</v>
      </c>
      <c r="R87" s="2" t="str">
        <f t="shared" si="24"/>
        <v/>
      </c>
      <c r="S87" s="2" t="str">
        <f t="shared" si="20"/>
        <v/>
      </c>
      <c r="T87" s="2" t="str">
        <f t="shared" si="21"/>
        <v/>
      </c>
      <c r="U87" s="2" t="str">
        <f t="shared" si="12"/>
        <v/>
      </c>
    </row>
    <row r="88" spans="1:21" ht="38.25" hidden="1" x14ac:dyDescent="0.2">
      <c r="A88" s="2">
        <v>43972</v>
      </c>
      <c r="B88" s="2" t="s">
        <v>146</v>
      </c>
      <c r="C88" s="2" t="s">
        <v>173</v>
      </c>
      <c r="D88" s="2">
        <v>185424</v>
      </c>
      <c r="E88" s="2" t="s">
        <v>2</v>
      </c>
      <c r="F88" s="17"/>
      <c r="G88" s="2" t="s">
        <v>70</v>
      </c>
      <c r="H88" s="17">
        <v>42667</v>
      </c>
      <c r="I88" s="17"/>
      <c r="J88" s="14"/>
      <c r="K88" s="35">
        <v>42978</v>
      </c>
      <c r="L88" s="2"/>
      <c r="M88" s="2"/>
      <c r="N88" s="2" t="b">
        <f>IF(G88="Closed", MAX(I88,J88) - H88)</f>
        <v>0</v>
      </c>
      <c r="O88" s="2" t="str">
        <f t="shared" si="18"/>
        <v/>
      </c>
      <c r="P88" s="2" t="str">
        <f t="shared" si="19"/>
        <v/>
      </c>
      <c r="Q88" s="2" t="str">
        <f t="shared" si="23"/>
        <v/>
      </c>
      <c r="R88" s="2" t="str">
        <f t="shared" si="24"/>
        <v/>
      </c>
      <c r="S88" s="2" t="str">
        <f t="shared" si="20"/>
        <v/>
      </c>
      <c r="T88" s="2" t="str">
        <f t="shared" si="21"/>
        <v/>
      </c>
      <c r="U88" s="2" t="str">
        <f t="shared" si="12"/>
        <v/>
      </c>
    </row>
    <row r="89" spans="1:21" hidden="1" x14ac:dyDescent="0.2">
      <c r="A89" s="20">
        <v>43912</v>
      </c>
      <c r="B89" s="21" t="s">
        <v>97</v>
      </c>
      <c r="C89" s="21" t="s">
        <v>246</v>
      </c>
      <c r="D89" s="2"/>
      <c r="E89" s="21" t="s">
        <v>7</v>
      </c>
      <c r="F89" s="21" t="s">
        <v>192</v>
      </c>
      <c r="G89" s="21" t="s">
        <v>196</v>
      </c>
      <c r="H89" s="22">
        <v>42662</v>
      </c>
      <c r="I89" s="22"/>
      <c r="J89" s="2"/>
      <c r="K89" s="2"/>
      <c r="L89" s="2"/>
      <c r="M89" s="2"/>
      <c r="N89" s="2" t="b">
        <f>IF(G89="Closed", MAX(I89,J89) - H89)</f>
        <v>0</v>
      </c>
      <c r="O89" s="2" t="str">
        <f t="shared" si="18"/>
        <v/>
      </c>
      <c r="P89" s="2" t="str">
        <f t="shared" si="19"/>
        <v/>
      </c>
      <c r="Q89" s="2" t="str">
        <f t="shared" si="23"/>
        <v/>
      </c>
      <c r="R89" s="2" t="str">
        <f t="shared" si="24"/>
        <v/>
      </c>
      <c r="S89" s="2" t="str">
        <f t="shared" si="20"/>
        <v/>
      </c>
      <c r="T89" s="2" t="str">
        <f t="shared" si="21"/>
        <v/>
      </c>
      <c r="U89" s="2" t="str">
        <f t="shared" si="12"/>
        <v/>
      </c>
    </row>
    <row r="90" spans="1:21" ht="25.5" hidden="1" x14ac:dyDescent="0.2">
      <c r="A90" s="20">
        <v>43827</v>
      </c>
      <c r="B90" s="20" t="s">
        <v>97</v>
      </c>
      <c r="C90" s="20" t="s">
        <v>244</v>
      </c>
      <c r="D90" s="2"/>
      <c r="E90" s="20" t="s">
        <v>2</v>
      </c>
      <c r="F90" s="20" t="s">
        <v>192</v>
      </c>
      <c r="G90" s="20" t="s">
        <v>359</v>
      </c>
      <c r="H90" s="22">
        <v>42656</v>
      </c>
      <c r="I90" s="22"/>
      <c r="J90" s="2"/>
      <c r="K90" s="14">
        <v>43144</v>
      </c>
      <c r="L90" s="2"/>
      <c r="M90" s="2"/>
      <c r="N90" s="2" t="b">
        <f>IF(G90="Closed", MAX(I90,J90) - H90)</f>
        <v>0</v>
      </c>
      <c r="O90" s="2" t="str">
        <f t="shared" si="18"/>
        <v/>
      </c>
      <c r="P90" s="2" t="str">
        <f t="shared" si="19"/>
        <v/>
      </c>
      <c r="Q90" s="2" t="str">
        <f t="shared" si="23"/>
        <v/>
      </c>
      <c r="R90" s="2" t="str">
        <f t="shared" si="24"/>
        <v/>
      </c>
      <c r="S90" s="2" t="str">
        <f t="shared" si="20"/>
        <v/>
      </c>
      <c r="T90" s="2" t="str">
        <f t="shared" si="21"/>
        <v/>
      </c>
      <c r="U90" s="2" t="str">
        <f t="shared" si="12"/>
        <v/>
      </c>
    </row>
    <row r="91" spans="1:21" x14ac:dyDescent="0.2">
      <c r="A91" s="20">
        <v>43773</v>
      </c>
      <c r="B91" s="21" t="s">
        <v>97</v>
      </c>
      <c r="C91" s="21" t="s">
        <v>284</v>
      </c>
      <c r="D91" s="2">
        <v>185410</v>
      </c>
      <c r="E91" s="21" t="s">
        <v>2</v>
      </c>
      <c r="F91" s="21" t="s">
        <v>184</v>
      </c>
      <c r="G91" s="21" t="s">
        <v>3</v>
      </c>
      <c r="H91" s="22">
        <v>42653</v>
      </c>
      <c r="I91" s="22">
        <v>42654</v>
      </c>
      <c r="J91" s="2"/>
      <c r="K91" s="2"/>
      <c r="L91" s="2">
        <f t="shared" ref="L91:L118" si="32">MONTH(I91)</f>
        <v>10</v>
      </c>
      <c r="M91" s="2">
        <f t="shared" ref="M91:M118" si="33">YEAR(I91)</f>
        <v>2016</v>
      </c>
      <c r="N91" s="2">
        <f t="shared" ref="N91:N118" si="34">IF(G91="Closed",IF(NOT(ISBLANK(J91)),J91-H91,I91+4-H91))</f>
        <v>5</v>
      </c>
      <c r="O91" s="2" t="str">
        <f t="shared" si="18"/>
        <v>Y</v>
      </c>
      <c r="P91" s="2" t="str">
        <f t="shared" si="19"/>
        <v/>
      </c>
      <c r="Q91" s="2" t="str">
        <f t="shared" si="23"/>
        <v/>
      </c>
      <c r="R91" s="2" t="str">
        <f t="shared" si="24"/>
        <v/>
      </c>
      <c r="S91" s="2" t="str">
        <f t="shared" si="20"/>
        <v/>
      </c>
      <c r="T91" s="2" t="str">
        <f t="shared" si="21"/>
        <v/>
      </c>
      <c r="U91" s="2" t="str">
        <f t="shared" si="12"/>
        <v/>
      </c>
    </row>
    <row r="92" spans="1:21" x14ac:dyDescent="0.2">
      <c r="A92" s="20">
        <v>43675</v>
      </c>
      <c r="B92" s="20" t="s">
        <v>97</v>
      </c>
      <c r="C92" s="20" t="s">
        <v>245</v>
      </c>
      <c r="D92" s="2"/>
      <c r="E92" s="20" t="s">
        <v>2</v>
      </c>
      <c r="F92" s="20" t="s">
        <v>186</v>
      </c>
      <c r="G92" s="20" t="s">
        <v>3</v>
      </c>
      <c r="H92" s="22">
        <v>42646</v>
      </c>
      <c r="I92" s="22">
        <v>42647</v>
      </c>
      <c r="J92" s="2"/>
      <c r="K92" s="2"/>
      <c r="L92" s="2">
        <f t="shared" si="32"/>
        <v>10</v>
      </c>
      <c r="M92" s="2">
        <f t="shared" si="33"/>
        <v>2016</v>
      </c>
      <c r="N92" s="2">
        <f t="shared" si="34"/>
        <v>5</v>
      </c>
      <c r="O92" s="2" t="str">
        <f t="shared" si="18"/>
        <v>Y</v>
      </c>
      <c r="P92" s="2" t="str">
        <f t="shared" si="19"/>
        <v/>
      </c>
      <c r="Q92" s="2" t="str">
        <f t="shared" si="23"/>
        <v/>
      </c>
      <c r="R92" s="2" t="str">
        <f t="shared" si="24"/>
        <v/>
      </c>
      <c r="S92" s="2" t="str">
        <f t="shared" si="20"/>
        <v/>
      </c>
      <c r="T92" s="2" t="str">
        <f t="shared" si="21"/>
        <v/>
      </c>
      <c r="U92" s="2" t="str">
        <f t="shared" si="12"/>
        <v/>
      </c>
    </row>
    <row r="93" spans="1:21" ht="25.5" x14ac:dyDescent="0.2">
      <c r="A93" s="20">
        <v>43444</v>
      </c>
      <c r="B93" s="21" t="s">
        <v>97</v>
      </c>
      <c r="C93" s="21" t="s">
        <v>229</v>
      </c>
      <c r="D93" s="2"/>
      <c r="E93" s="21" t="s">
        <v>2</v>
      </c>
      <c r="F93" s="21" t="s">
        <v>184</v>
      </c>
      <c r="G93" s="21" t="s">
        <v>3</v>
      </c>
      <c r="H93" s="22">
        <v>42629</v>
      </c>
      <c r="I93" s="22">
        <v>42634</v>
      </c>
      <c r="J93" s="2"/>
      <c r="K93" s="2"/>
      <c r="L93" s="2">
        <f t="shared" si="32"/>
        <v>9</v>
      </c>
      <c r="M93" s="2">
        <f t="shared" si="33"/>
        <v>2016</v>
      </c>
      <c r="N93" s="2">
        <f t="shared" si="34"/>
        <v>9</v>
      </c>
      <c r="O93" s="2" t="str">
        <f t="shared" si="18"/>
        <v/>
      </c>
      <c r="P93" s="2" t="str">
        <f t="shared" si="19"/>
        <v>Y</v>
      </c>
      <c r="Q93" s="2" t="str">
        <f t="shared" si="23"/>
        <v/>
      </c>
      <c r="R93" s="2" t="str">
        <f t="shared" si="24"/>
        <v/>
      </c>
      <c r="S93" s="2" t="str">
        <f t="shared" si="20"/>
        <v/>
      </c>
      <c r="T93" s="2" t="str">
        <f t="shared" si="21"/>
        <v/>
      </c>
      <c r="U93" s="2" t="str">
        <f t="shared" si="12"/>
        <v/>
      </c>
    </row>
    <row r="94" spans="1:21" x14ac:dyDescent="0.2">
      <c r="A94" s="20">
        <v>42655</v>
      </c>
      <c r="B94" s="20" t="s">
        <v>97</v>
      </c>
      <c r="C94" s="20" t="s">
        <v>223</v>
      </c>
      <c r="D94" s="2"/>
      <c r="E94" s="20" t="s">
        <v>2</v>
      </c>
      <c r="F94" s="20" t="s">
        <v>184</v>
      </c>
      <c r="G94" s="20" t="s">
        <v>3</v>
      </c>
      <c r="H94" s="22">
        <v>42593</v>
      </c>
      <c r="I94" s="22">
        <v>42593</v>
      </c>
      <c r="J94" s="2"/>
      <c r="K94" s="2"/>
      <c r="L94" s="2">
        <f t="shared" si="32"/>
        <v>8</v>
      </c>
      <c r="M94" s="2">
        <f t="shared" si="33"/>
        <v>2016</v>
      </c>
      <c r="N94" s="2">
        <f t="shared" si="34"/>
        <v>4</v>
      </c>
      <c r="O94" s="2" t="str">
        <f t="shared" si="18"/>
        <v>Y</v>
      </c>
      <c r="P94" s="2" t="str">
        <f t="shared" si="19"/>
        <v/>
      </c>
      <c r="Q94" s="2" t="str">
        <f t="shared" si="23"/>
        <v/>
      </c>
      <c r="R94" s="2" t="str">
        <f t="shared" si="24"/>
        <v/>
      </c>
      <c r="S94" s="2" t="str">
        <f t="shared" si="20"/>
        <v/>
      </c>
      <c r="T94" s="2" t="str">
        <f t="shared" si="21"/>
        <v/>
      </c>
      <c r="U94" s="2" t="str">
        <f t="shared" si="12"/>
        <v/>
      </c>
    </row>
    <row r="95" spans="1:21" x14ac:dyDescent="0.2">
      <c r="A95" s="20">
        <v>41698</v>
      </c>
      <c r="B95" s="20" t="s">
        <v>142</v>
      </c>
      <c r="C95" s="20" t="s">
        <v>275</v>
      </c>
      <c r="D95" s="2">
        <v>182626</v>
      </c>
      <c r="E95" s="20" t="s">
        <v>2</v>
      </c>
      <c r="F95" s="20" t="s">
        <v>184</v>
      </c>
      <c r="G95" s="20" t="s">
        <v>3</v>
      </c>
      <c r="H95" s="22">
        <v>42558</v>
      </c>
      <c r="I95" s="22">
        <v>42562</v>
      </c>
      <c r="J95" s="2"/>
      <c r="K95" s="2"/>
      <c r="L95" s="2">
        <f t="shared" si="32"/>
        <v>7</v>
      </c>
      <c r="M95" s="2">
        <f t="shared" si="33"/>
        <v>2016</v>
      </c>
      <c r="N95" s="2">
        <f t="shared" si="34"/>
        <v>8</v>
      </c>
      <c r="O95" s="2" t="str">
        <f t="shared" si="18"/>
        <v/>
      </c>
      <c r="P95" s="2" t="str">
        <f t="shared" si="19"/>
        <v>Y</v>
      </c>
      <c r="Q95" s="2" t="str">
        <f t="shared" si="23"/>
        <v/>
      </c>
      <c r="R95" s="2" t="str">
        <f t="shared" si="24"/>
        <v/>
      </c>
      <c r="S95" s="2" t="str">
        <f t="shared" si="20"/>
        <v/>
      </c>
      <c r="T95" s="2" t="str">
        <f t="shared" si="21"/>
        <v/>
      </c>
      <c r="U95" s="2" t="str">
        <f t="shared" si="12"/>
        <v/>
      </c>
    </row>
    <row r="96" spans="1:21" x14ac:dyDescent="0.2">
      <c r="A96" s="20">
        <v>41697</v>
      </c>
      <c r="B96" s="21" t="s">
        <v>97</v>
      </c>
      <c r="C96" s="21" t="s">
        <v>285</v>
      </c>
      <c r="D96" s="2">
        <v>182745</v>
      </c>
      <c r="E96" s="21" t="s">
        <v>2</v>
      </c>
      <c r="F96" s="21" t="s">
        <v>186</v>
      </c>
      <c r="G96" s="21" t="s">
        <v>3</v>
      </c>
      <c r="H96" s="22">
        <v>42558</v>
      </c>
      <c r="I96" s="22">
        <v>42583</v>
      </c>
      <c r="J96" s="2"/>
      <c r="K96" s="2"/>
      <c r="L96" s="2">
        <f t="shared" si="32"/>
        <v>8</v>
      </c>
      <c r="M96" s="2">
        <f t="shared" si="33"/>
        <v>2016</v>
      </c>
      <c r="N96" s="2">
        <f t="shared" si="34"/>
        <v>29</v>
      </c>
      <c r="O96" s="2" t="str">
        <f t="shared" si="18"/>
        <v/>
      </c>
      <c r="P96" s="2" t="str">
        <f t="shared" si="19"/>
        <v/>
      </c>
      <c r="Q96" s="2" t="str">
        <f t="shared" si="23"/>
        <v/>
      </c>
      <c r="R96" s="2" t="str">
        <f t="shared" si="24"/>
        <v>Y</v>
      </c>
      <c r="S96" s="2" t="str">
        <f t="shared" si="20"/>
        <v/>
      </c>
      <c r="T96" s="2" t="str">
        <f t="shared" si="21"/>
        <v/>
      </c>
      <c r="U96" s="2" t="str">
        <f t="shared" si="12"/>
        <v/>
      </c>
    </row>
    <row r="97" spans="1:21" x14ac:dyDescent="0.2">
      <c r="A97" s="20">
        <v>41694</v>
      </c>
      <c r="B97" s="20" t="s">
        <v>97</v>
      </c>
      <c r="C97" s="20" t="s">
        <v>222</v>
      </c>
      <c r="D97" s="2"/>
      <c r="E97" s="20" t="s">
        <v>2</v>
      </c>
      <c r="F97" s="20" t="s">
        <v>184</v>
      </c>
      <c r="G97" s="20" t="s">
        <v>3</v>
      </c>
      <c r="H97" s="22">
        <v>42558</v>
      </c>
      <c r="I97" s="22">
        <v>42571</v>
      </c>
      <c r="J97" s="2"/>
      <c r="K97" s="2"/>
      <c r="L97" s="2">
        <f t="shared" si="32"/>
        <v>7</v>
      </c>
      <c r="M97" s="2">
        <f t="shared" si="33"/>
        <v>2016</v>
      </c>
      <c r="N97" s="2">
        <f t="shared" si="34"/>
        <v>17</v>
      </c>
      <c r="O97" s="2" t="str">
        <f t="shared" si="18"/>
        <v/>
      </c>
      <c r="P97" s="2" t="str">
        <f t="shared" si="19"/>
        <v/>
      </c>
      <c r="Q97" s="2" t="str">
        <f t="shared" si="23"/>
        <v>Y</v>
      </c>
      <c r="R97" s="2" t="str">
        <f t="shared" si="24"/>
        <v/>
      </c>
      <c r="S97" s="2" t="str">
        <f t="shared" si="20"/>
        <v/>
      </c>
      <c r="T97" s="2" t="str">
        <f t="shared" si="21"/>
        <v/>
      </c>
      <c r="U97" s="2" t="str">
        <f t="shared" si="12"/>
        <v/>
      </c>
    </row>
    <row r="98" spans="1:21" x14ac:dyDescent="0.2">
      <c r="A98" s="20">
        <v>41339</v>
      </c>
      <c r="B98" s="20" t="s">
        <v>97</v>
      </c>
      <c r="C98" s="20" t="s">
        <v>221</v>
      </c>
      <c r="D98" s="2"/>
      <c r="E98" s="20" t="s">
        <v>2</v>
      </c>
      <c r="F98" s="20" t="s">
        <v>184</v>
      </c>
      <c r="G98" s="20" t="s">
        <v>3</v>
      </c>
      <c r="H98" s="22">
        <v>42530</v>
      </c>
      <c r="I98" s="22">
        <v>42558</v>
      </c>
      <c r="J98" s="2"/>
      <c r="K98" s="2"/>
      <c r="L98" s="2">
        <f t="shared" si="32"/>
        <v>7</v>
      </c>
      <c r="M98" s="2">
        <f t="shared" si="33"/>
        <v>2016</v>
      </c>
      <c r="N98" s="2">
        <f t="shared" si="34"/>
        <v>32</v>
      </c>
      <c r="O98" s="2" t="str">
        <f t="shared" si="18"/>
        <v/>
      </c>
      <c r="P98" s="2" t="str">
        <f t="shared" si="19"/>
        <v/>
      </c>
      <c r="Q98" s="2" t="str">
        <f t="shared" si="23"/>
        <v/>
      </c>
      <c r="R98" s="2" t="str">
        <f t="shared" si="24"/>
        <v/>
      </c>
      <c r="S98" s="2" t="str">
        <f t="shared" si="20"/>
        <v>Y</v>
      </c>
      <c r="T98" s="2" t="str">
        <f t="shared" si="21"/>
        <v/>
      </c>
      <c r="U98" s="2" t="str">
        <f t="shared" si="12"/>
        <v/>
      </c>
    </row>
    <row r="99" spans="1:21" x14ac:dyDescent="0.2">
      <c r="A99" s="20">
        <v>41333</v>
      </c>
      <c r="B99" s="21" t="s">
        <v>142</v>
      </c>
      <c r="C99" s="21" t="s">
        <v>286</v>
      </c>
      <c r="D99" s="2">
        <v>181822</v>
      </c>
      <c r="E99" s="21" t="s">
        <v>2</v>
      </c>
      <c r="F99" s="21" t="s">
        <v>184</v>
      </c>
      <c r="G99" s="21" t="s">
        <v>3</v>
      </c>
      <c r="H99" s="22">
        <v>42530</v>
      </c>
      <c r="I99" s="22">
        <v>42531</v>
      </c>
      <c r="J99" s="2"/>
      <c r="K99" s="2"/>
      <c r="L99" s="2">
        <f t="shared" si="32"/>
        <v>6</v>
      </c>
      <c r="M99" s="2">
        <f t="shared" si="33"/>
        <v>2016</v>
      </c>
      <c r="N99" s="2">
        <f t="shared" si="34"/>
        <v>5</v>
      </c>
      <c r="O99" s="2" t="str">
        <f t="shared" si="18"/>
        <v>Y</v>
      </c>
      <c r="P99" s="2" t="str">
        <f t="shared" si="19"/>
        <v/>
      </c>
      <c r="Q99" s="2" t="str">
        <f t="shared" si="23"/>
        <v/>
      </c>
      <c r="R99" s="2" t="str">
        <f t="shared" si="24"/>
        <v/>
      </c>
      <c r="S99" s="2" t="str">
        <f t="shared" si="20"/>
        <v/>
      </c>
      <c r="T99" s="2" t="str">
        <f t="shared" si="21"/>
        <v/>
      </c>
      <c r="U99" s="2" t="str">
        <f t="shared" si="12"/>
        <v/>
      </c>
    </row>
    <row r="100" spans="1:21" ht="25.5" x14ac:dyDescent="0.2">
      <c r="A100" s="20">
        <v>41229</v>
      </c>
      <c r="B100" s="21" t="s">
        <v>97</v>
      </c>
      <c r="C100" s="21" t="s">
        <v>220</v>
      </c>
      <c r="D100" s="2"/>
      <c r="E100" s="21" t="s">
        <v>2</v>
      </c>
      <c r="F100" s="21" t="s">
        <v>184</v>
      </c>
      <c r="G100" s="21" t="s">
        <v>3</v>
      </c>
      <c r="H100" s="22">
        <v>42523</v>
      </c>
      <c r="I100" s="22">
        <v>42528</v>
      </c>
      <c r="J100" s="2"/>
      <c r="K100" s="2"/>
      <c r="L100" s="2">
        <f t="shared" si="32"/>
        <v>6</v>
      </c>
      <c r="M100" s="2">
        <f t="shared" si="33"/>
        <v>2016</v>
      </c>
      <c r="N100" s="2">
        <f t="shared" si="34"/>
        <v>9</v>
      </c>
      <c r="O100" s="2" t="str">
        <f t="shared" si="18"/>
        <v/>
      </c>
      <c r="P100" s="2" t="str">
        <f t="shared" si="19"/>
        <v>Y</v>
      </c>
      <c r="Q100" s="2" t="str">
        <f t="shared" si="23"/>
        <v/>
      </c>
      <c r="R100" s="2" t="str">
        <f t="shared" si="24"/>
        <v/>
      </c>
      <c r="S100" s="2" t="str">
        <f t="shared" si="20"/>
        <v/>
      </c>
      <c r="T100" s="2" t="str">
        <f t="shared" si="21"/>
        <v/>
      </c>
      <c r="U100" s="2" t="str">
        <f t="shared" si="12"/>
        <v/>
      </c>
    </row>
    <row r="101" spans="1:21" x14ac:dyDescent="0.2">
      <c r="A101" s="20">
        <v>41102</v>
      </c>
      <c r="B101" s="20" t="s">
        <v>97</v>
      </c>
      <c r="C101" s="20" t="s">
        <v>287</v>
      </c>
      <c r="D101" s="2">
        <v>181717</v>
      </c>
      <c r="E101" s="20" t="s">
        <v>2</v>
      </c>
      <c r="F101" s="20" t="s">
        <v>184</v>
      </c>
      <c r="G101" s="20" t="s">
        <v>3</v>
      </c>
      <c r="H101" s="22">
        <v>42510</v>
      </c>
      <c r="I101" s="22">
        <v>42515</v>
      </c>
      <c r="J101" s="2"/>
      <c r="K101" s="2"/>
      <c r="L101" s="2">
        <f t="shared" si="32"/>
        <v>5</v>
      </c>
      <c r="M101" s="2">
        <f t="shared" si="33"/>
        <v>2016</v>
      </c>
      <c r="N101" s="2">
        <f t="shared" si="34"/>
        <v>9</v>
      </c>
      <c r="O101" s="2" t="str">
        <f t="shared" si="18"/>
        <v/>
      </c>
      <c r="P101" s="2" t="str">
        <f t="shared" si="19"/>
        <v>Y</v>
      </c>
      <c r="Q101" s="2" t="str">
        <f t="shared" si="23"/>
        <v/>
      </c>
      <c r="R101" s="2" t="str">
        <f t="shared" si="24"/>
        <v/>
      </c>
      <c r="S101" s="2" t="str">
        <f t="shared" si="20"/>
        <v/>
      </c>
      <c r="T101" s="2" t="str">
        <f t="shared" si="21"/>
        <v/>
      </c>
      <c r="U101" s="2" t="str">
        <f t="shared" si="12"/>
        <v/>
      </c>
    </row>
    <row r="102" spans="1:21" x14ac:dyDescent="0.2">
      <c r="A102" s="20">
        <v>41082</v>
      </c>
      <c r="B102" s="21" t="s">
        <v>97</v>
      </c>
      <c r="C102" s="21" t="s">
        <v>216</v>
      </c>
      <c r="D102" s="2"/>
      <c r="E102" s="21" t="s">
        <v>2</v>
      </c>
      <c r="F102" s="21" t="s">
        <v>184</v>
      </c>
      <c r="G102" s="21" t="s">
        <v>3</v>
      </c>
      <c r="H102" s="22">
        <v>42508</v>
      </c>
      <c r="I102" s="22">
        <v>42562</v>
      </c>
      <c r="J102" s="2"/>
      <c r="K102" s="2"/>
      <c r="L102" s="2">
        <f t="shared" si="32"/>
        <v>7</v>
      </c>
      <c r="M102" s="2">
        <f t="shared" si="33"/>
        <v>2016</v>
      </c>
      <c r="N102" s="2">
        <f t="shared" si="34"/>
        <v>58</v>
      </c>
      <c r="O102" s="2" t="str">
        <f t="shared" si="18"/>
        <v/>
      </c>
      <c r="P102" s="2" t="str">
        <f t="shared" si="19"/>
        <v/>
      </c>
      <c r="Q102" s="2" t="str">
        <f t="shared" si="23"/>
        <v/>
      </c>
      <c r="R102" s="2" t="str">
        <f t="shared" si="24"/>
        <v/>
      </c>
      <c r="S102" s="2" t="str">
        <f t="shared" si="20"/>
        <v/>
      </c>
      <c r="T102" s="2" t="str">
        <f t="shared" si="21"/>
        <v>Y</v>
      </c>
      <c r="U102" s="2" t="str">
        <f t="shared" si="12"/>
        <v/>
      </c>
    </row>
    <row r="103" spans="1:21" x14ac:dyDescent="0.2">
      <c r="A103" s="20">
        <v>41075</v>
      </c>
      <c r="B103" s="20" t="s">
        <v>97</v>
      </c>
      <c r="C103" s="20" t="s">
        <v>215</v>
      </c>
      <c r="D103" s="2"/>
      <c r="E103" s="20" t="s">
        <v>2</v>
      </c>
      <c r="F103" s="20" t="s">
        <v>184</v>
      </c>
      <c r="G103" s="20" t="s">
        <v>3</v>
      </c>
      <c r="H103" s="22">
        <v>42508</v>
      </c>
      <c r="I103" s="22">
        <v>42514</v>
      </c>
      <c r="J103" s="2"/>
      <c r="K103" s="2"/>
      <c r="L103" s="2">
        <f t="shared" si="32"/>
        <v>5</v>
      </c>
      <c r="M103" s="2">
        <f t="shared" si="33"/>
        <v>2016</v>
      </c>
      <c r="N103" s="2">
        <f t="shared" si="34"/>
        <v>10</v>
      </c>
      <c r="O103" s="2" t="str">
        <f t="shared" si="18"/>
        <v/>
      </c>
      <c r="P103" s="2" t="str">
        <f t="shared" si="19"/>
        <v>Y</v>
      </c>
      <c r="Q103" s="2" t="str">
        <f t="shared" si="23"/>
        <v/>
      </c>
      <c r="R103" s="2" t="str">
        <f t="shared" si="24"/>
        <v/>
      </c>
      <c r="S103" s="2" t="str">
        <f t="shared" si="20"/>
        <v/>
      </c>
      <c r="T103" s="2" t="str">
        <f t="shared" si="21"/>
        <v/>
      </c>
      <c r="U103" s="2" t="str">
        <f t="shared" si="12"/>
        <v/>
      </c>
    </row>
    <row r="104" spans="1:21" x14ac:dyDescent="0.2">
      <c r="A104" s="20">
        <v>40999</v>
      </c>
      <c r="B104" s="21" t="s">
        <v>97</v>
      </c>
      <c r="C104" s="21" t="s">
        <v>288</v>
      </c>
      <c r="D104" s="2">
        <v>179200</v>
      </c>
      <c r="E104" s="21" t="s">
        <v>2</v>
      </c>
      <c r="F104" s="21" t="s">
        <v>192</v>
      </c>
      <c r="G104" s="21" t="s">
        <v>3</v>
      </c>
      <c r="H104" s="22">
        <v>42501</v>
      </c>
      <c r="I104" s="22">
        <v>42508</v>
      </c>
      <c r="J104" s="2"/>
      <c r="K104" s="2"/>
      <c r="L104" s="2">
        <f t="shared" si="32"/>
        <v>5</v>
      </c>
      <c r="M104" s="2">
        <f t="shared" si="33"/>
        <v>2016</v>
      </c>
      <c r="N104" s="2">
        <f t="shared" si="34"/>
        <v>11</v>
      </c>
      <c r="O104" s="2" t="str">
        <f t="shared" si="18"/>
        <v/>
      </c>
      <c r="P104" s="2" t="str">
        <f t="shared" si="19"/>
        <v/>
      </c>
      <c r="Q104" s="2" t="str">
        <f t="shared" si="23"/>
        <v>Y</v>
      </c>
      <c r="R104" s="2" t="str">
        <f t="shared" si="24"/>
        <v/>
      </c>
      <c r="S104" s="2" t="str">
        <f t="shared" si="20"/>
        <v/>
      </c>
      <c r="T104" s="2" t="str">
        <f t="shared" si="21"/>
        <v/>
      </c>
      <c r="U104" s="2" t="str">
        <f t="shared" si="12"/>
        <v/>
      </c>
    </row>
    <row r="105" spans="1:21" ht="25.5" x14ac:dyDescent="0.2">
      <c r="A105" s="20">
        <v>40998</v>
      </c>
      <c r="B105" s="20" t="s">
        <v>97</v>
      </c>
      <c r="C105" s="20" t="s">
        <v>289</v>
      </c>
      <c r="D105" s="2">
        <v>181472</v>
      </c>
      <c r="E105" s="20" t="s">
        <v>2</v>
      </c>
      <c r="F105" s="20" t="s">
        <v>184</v>
      </c>
      <c r="G105" s="20" t="s">
        <v>3</v>
      </c>
      <c r="H105" s="22">
        <v>42501</v>
      </c>
      <c r="I105" s="22">
        <v>42501</v>
      </c>
      <c r="J105" s="2"/>
      <c r="K105" s="2"/>
      <c r="L105" s="2">
        <f t="shared" si="32"/>
        <v>5</v>
      </c>
      <c r="M105" s="2">
        <f t="shared" si="33"/>
        <v>2016</v>
      </c>
      <c r="N105" s="2">
        <f t="shared" si="34"/>
        <v>4</v>
      </c>
      <c r="O105" s="2" t="str">
        <f t="shared" si="18"/>
        <v>Y</v>
      </c>
      <c r="P105" s="2" t="str">
        <f t="shared" si="19"/>
        <v/>
      </c>
      <c r="Q105" s="2" t="str">
        <f t="shared" si="23"/>
        <v/>
      </c>
      <c r="R105" s="2" t="str">
        <f t="shared" si="24"/>
        <v/>
      </c>
      <c r="S105" s="2" t="str">
        <f t="shared" si="20"/>
        <v/>
      </c>
      <c r="T105" s="2" t="str">
        <f t="shared" si="21"/>
        <v/>
      </c>
      <c r="U105" s="2" t="str">
        <f t="shared" si="12"/>
        <v/>
      </c>
    </row>
    <row r="106" spans="1:21" ht="25.5" x14ac:dyDescent="0.2">
      <c r="A106" s="20">
        <v>40995</v>
      </c>
      <c r="B106" s="21" t="s">
        <v>97</v>
      </c>
      <c r="C106" s="21" t="s">
        <v>213</v>
      </c>
      <c r="D106" s="2"/>
      <c r="E106" s="21" t="s">
        <v>2</v>
      </c>
      <c r="F106" s="21" t="s">
        <v>184</v>
      </c>
      <c r="G106" s="21" t="s">
        <v>3</v>
      </c>
      <c r="H106" s="22">
        <v>42501</v>
      </c>
      <c r="I106" s="22">
        <v>42507</v>
      </c>
      <c r="J106" s="2"/>
      <c r="K106" s="2"/>
      <c r="L106" s="2">
        <f t="shared" si="32"/>
        <v>5</v>
      </c>
      <c r="M106" s="2">
        <f t="shared" si="33"/>
        <v>2016</v>
      </c>
      <c r="N106" s="2">
        <f t="shared" si="34"/>
        <v>10</v>
      </c>
      <c r="O106" s="2" t="str">
        <f t="shared" si="18"/>
        <v/>
      </c>
      <c r="P106" s="2" t="str">
        <f t="shared" si="19"/>
        <v>Y</v>
      </c>
      <c r="Q106" s="2" t="str">
        <f t="shared" si="23"/>
        <v/>
      </c>
      <c r="R106" s="2" t="str">
        <f t="shared" si="24"/>
        <v/>
      </c>
      <c r="S106" s="2" t="str">
        <f t="shared" si="20"/>
        <v/>
      </c>
      <c r="T106" s="2" t="str">
        <f t="shared" si="21"/>
        <v/>
      </c>
      <c r="U106" s="2" t="str">
        <f t="shared" si="12"/>
        <v/>
      </c>
    </row>
    <row r="107" spans="1:21" x14ac:dyDescent="0.2">
      <c r="A107" s="20">
        <v>40994</v>
      </c>
      <c r="B107" s="20" t="s">
        <v>97</v>
      </c>
      <c r="C107" s="20" t="s">
        <v>290</v>
      </c>
      <c r="D107" s="2">
        <v>177387</v>
      </c>
      <c r="E107" s="20" t="s">
        <v>2</v>
      </c>
      <c r="F107" s="20" t="s">
        <v>184</v>
      </c>
      <c r="G107" s="20" t="s">
        <v>3</v>
      </c>
      <c r="H107" s="22">
        <v>42493</v>
      </c>
      <c r="I107" s="22">
        <v>42509</v>
      </c>
      <c r="J107" s="2"/>
      <c r="K107" s="2"/>
      <c r="L107" s="2">
        <f t="shared" si="32"/>
        <v>5</v>
      </c>
      <c r="M107" s="2">
        <f t="shared" si="33"/>
        <v>2016</v>
      </c>
      <c r="N107" s="2">
        <f t="shared" si="34"/>
        <v>20</v>
      </c>
      <c r="O107" s="2" t="str">
        <f t="shared" si="18"/>
        <v/>
      </c>
      <c r="P107" s="2" t="str">
        <f t="shared" si="19"/>
        <v/>
      </c>
      <c r="Q107" s="2" t="str">
        <f t="shared" si="23"/>
        <v>Y</v>
      </c>
      <c r="R107" s="2" t="str">
        <f t="shared" si="24"/>
        <v/>
      </c>
      <c r="S107" s="2" t="str">
        <f t="shared" si="20"/>
        <v/>
      </c>
      <c r="T107" s="2" t="str">
        <f t="shared" si="21"/>
        <v/>
      </c>
      <c r="U107" s="2" t="str">
        <f t="shared" si="12"/>
        <v/>
      </c>
    </row>
    <row r="108" spans="1:21" ht="25.5" x14ac:dyDescent="0.2">
      <c r="A108" s="20">
        <v>40854</v>
      </c>
      <c r="B108" s="20" t="s">
        <v>97</v>
      </c>
      <c r="C108" s="20" t="s">
        <v>212</v>
      </c>
      <c r="D108" s="2"/>
      <c r="E108" s="20" t="s">
        <v>2</v>
      </c>
      <c r="F108" s="20" t="s">
        <v>184</v>
      </c>
      <c r="G108" s="20" t="s">
        <v>3</v>
      </c>
      <c r="H108" s="22">
        <v>42489</v>
      </c>
      <c r="I108" s="22">
        <v>42507</v>
      </c>
      <c r="J108" s="2"/>
      <c r="K108" s="2"/>
      <c r="L108" s="2">
        <f t="shared" si="32"/>
        <v>5</v>
      </c>
      <c r="M108" s="2">
        <f t="shared" si="33"/>
        <v>2016</v>
      </c>
      <c r="N108" s="2">
        <f t="shared" si="34"/>
        <v>22</v>
      </c>
      <c r="O108" s="2" t="str">
        <f t="shared" si="18"/>
        <v/>
      </c>
      <c r="P108" s="2" t="str">
        <f t="shared" si="19"/>
        <v/>
      </c>
      <c r="Q108" s="2" t="str">
        <f t="shared" si="23"/>
        <v/>
      </c>
      <c r="R108" s="2" t="str">
        <f t="shared" si="24"/>
        <v>Y</v>
      </c>
      <c r="S108" s="2" t="str">
        <f t="shared" si="20"/>
        <v/>
      </c>
      <c r="T108" s="2" t="str">
        <f t="shared" si="21"/>
        <v/>
      </c>
      <c r="U108" s="2" t="str">
        <f t="shared" si="12"/>
        <v/>
      </c>
    </row>
    <row r="109" spans="1:21" x14ac:dyDescent="0.2">
      <c r="A109" s="20">
        <v>40851</v>
      </c>
      <c r="B109" s="21" t="s">
        <v>97</v>
      </c>
      <c r="C109" s="21" t="s">
        <v>291</v>
      </c>
      <c r="D109" s="2">
        <v>181047</v>
      </c>
      <c r="E109" s="21" t="s">
        <v>2</v>
      </c>
      <c r="F109" s="21" t="s">
        <v>184</v>
      </c>
      <c r="G109" s="21" t="s">
        <v>3</v>
      </c>
      <c r="H109" s="22">
        <v>42489</v>
      </c>
      <c r="I109" s="22">
        <v>42501</v>
      </c>
      <c r="J109" s="2"/>
      <c r="K109" s="2"/>
      <c r="L109" s="2">
        <f t="shared" si="32"/>
        <v>5</v>
      </c>
      <c r="M109" s="2">
        <f t="shared" si="33"/>
        <v>2016</v>
      </c>
      <c r="N109" s="2">
        <f t="shared" si="34"/>
        <v>16</v>
      </c>
      <c r="O109" s="2" t="str">
        <f t="shared" si="18"/>
        <v/>
      </c>
      <c r="P109" s="2" t="str">
        <f t="shared" si="19"/>
        <v/>
      </c>
      <c r="Q109" s="2" t="str">
        <f t="shared" si="23"/>
        <v>Y</v>
      </c>
      <c r="R109" s="2" t="str">
        <f t="shared" si="24"/>
        <v/>
      </c>
      <c r="S109" s="2" t="str">
        <f t="shared" si="20"/>
        <v/>
      </c>
      <c r="T109" s="2" t="str">
        <f t="shared" si="21"/>
        <v/>
      </c>
      <c r="U109" s="2" t="str">
        <f t="shared" si="12"/>
        <v/>
      </c>
    </row>
    <row r="110" spans="1:21" x14ac:dyDescent="0.2">
      <c r="A110" s="20">
        <v>40788</v>
      </c>
      <c r="B110" s="21" t="s">
        <v>97</v>
      </c>
      <c r="C110" s="21" t="s">
        <v>276</v>
      </c>
      <c r="D110" s="2">
        <v>181052</v>
      </c>
      <c r="E110" s="21" t="s">
        <v>2</v>
      </c>
      <c r="F110" s="21" t="s">
        <v>184</v>
      </c>
      <c r="G110" s="21" t="s">
        <v>3</v>
      </c>
      <c r="H110" s="22">
        <v>42485</v>
      </c>
      <c r="I110" s="22">
        <v>42531</v>
      </c>
      <c r="J110" s="2"/>
      <c r="K110" s="2"/>
      <c r="L110" s="2">
        <f t="shared" si="32"/>
        <v>6</v>
      </c>
      <c r="M110" s="2">
        <f t="shared" si="33"/>
        <v>2016</v>
      </c>
      <c r="N110" s="2">
        <f t="shared" si="34"/>
        <v>50</v>
      </c>
      <c r="O110" s="2" t="str">
        <f t="shared" si="18"/>
        <v/>
      </c>
      <c r="P110" s="2" t="str">
        <f t="shared" si="19"/>
        <v/>
      </c>
      <c r="Q110" s="2" t="str">
        <f t="shared" si="23"/>
        <v/>
      </c>
      <c r="R110" s="2" t="str">
        <f t="shared" si="24"/>
        <v/>
      </c>
      <c r="S110" s="2" t="str">
        <f t="shared" si="20"/>
        <v/>
      </c>
      <c r="T110" s="2" t="str">
        <f t="shared" si="21"/>
        <v>Y</v>
      </c>
      <c r="U110" s="2" t="str">
        <f t="shared" ref="U110:U173" si="35">IF(ISNUMBER($N110),IF($N110&gt;60, "Y", ""),"")</f>
        <v/>
      </c>
    </row>
    <row r="111" spans="1:21" ht="25.5" x14ac:dyDescent="0.2">
      <c r="A111" s="20">
        <v>40213</v>
      </c>
      <c r="B111" s="21" t="s">
        <v>97</v>
      </c>
      <c r="C111" s="21" t="s">
        <v>247</v>
      </c>
      <c r="D111" s="2"/>
      <c r="E111" s="21" t="s">
        <v>7</v>
      </c>
      <c r="F111" s="21" t="s">
        <v>184</v>
      </c>
      <c r="G111" s="21" t="s">
        <v>3</v>
      </c>
      <c r="H111" s="22">
        <v>42433</v>
      </c>
      <c r="I111" s="22">
        <v>42921</v>
      </c>
      <c r="J111" s="2"/>
      <c r="K111" s="2"/>
      <c r="L111" s="2">
        <f t="shared" si="32"/>
        <v>7</v>
      </c>
      <c r="M111" s="2">
        <f t="shared" si="33"/>
        <v>2017</v>
      </c>
      <c r="N111" s="2">
        <f t="shared" si="34"/>
        <v>492</v>
      </c>
      <c r="O111" s="2" t="str">
        <f t="shared" si="18"/>
        <v/>
      </c>
      <c r="P111" s="2" t="str">
        <f t="shared" si="19"/>
        <v/>
      </c>
      <c r="Q111" s="2" t="str">
        <f t="shared" si="23"/>
        <v/>
      </c>
      <c r="R111" s="2" t="str">
        <f t="shared" si="24"/>
        <v/>
      </c>
      <c r="S111" s="2" t="str">
        <f t="shared" si="20"/>
        <v/>
      </c>
      <c r="T111" s="2" t="str">
        <f t="shared" si="21"/>
        <v/>
      </c>
      <c r="U111" s="2" t="str">
        <f t="shared" si="35"/>
        <v>Y</v>
      </c>
    </row>
    <row r="112" spans="1:21" x14ac:dyDescent="0.2">
      <c r="A112" s="20">
        <v>40203</v>
      </c>
      <c r="B112" s="20" t="s">
        <v>97</v>
      </c>
      <c r="C112" s="20" t="s">
        <v>204</v>
      </c>
      <c r="D112" s="2"/>
      <c r="E112" s="20" t="s">
        <v>2</v>
      </c>
      <c r="F112" s="20" t="s">
        <v>184</v>
      </c>
      <c r="G112" s="20" t="s">
        <v>3</v>
      </c>
      <c r="H112" s="22">
        <v>42433</v>
      </c>
      <c r="I112" s="22">
        <v>42480</v>
      </c>
      <c r="J112" s="2"/>
      <c r="K112" s="2"/>
      <c r="L112" s="2">
        <f t="shared" si="32"/>
        <v>4</v>
      </c>
      <c r="M112" s="2">
        <f t="shared" si="33"/>
        <v>2016</v>
      </c>
      <c r="N112" s="2">
        <f t="shared" si="34"/>
        <v>51</v>
      </c>
      <c r="O112" s="2" t="str">
        <f t="shared" si="18"/>
        <v/>
      </c>
      <c r="P112" s="2" t="str">
        <f t="shared" si="19"/>
        <v/>
      </c>
      <c r="Q112" s="2" t="str">
        <f t="shared" si="23"/>
        <v/>
      </c>
      <c r="R112" s="2" t="str">
        <f t="shared" si="24"/>
        <v/>
      </c>
      <c r="S112" s="2" t="str">
        <f t="shared" si="20"/>
        <v/>
      </c>
      <c r="T112" s="2" t="str">
        <f t="shared" si="21"/>
        <v>Y</v>
      </c>
      <c r="U112" s="2" t="str">
        <f t="shared" si="35"/>
        <v/>
      </c>
    </row>
    <row r="113" spans="1:21" ht="25.5" x14ac:dyDescent="0.2">
      <c r="A113" s="20">
        <v>40183</v>
      </c>
      <c r="B113" s="20" t="s">
        <v>97</v>
      </c>
      <c r="C113" s="20" t="s">
        <v>203</v>
      </c>
      <c r="D113" s="2"/>
      <c r="E113" s="20" t="s">
        <v>2</v>
      </c>
      <c r="F113" s="20" t="s">
        <v>184</v>
      </c>
      <c r="G113" s="20" t="s">
        <v>3</v>
      </c>
      <c r="H113" s="22">
        <v>42432</v>
      </c>
      <c r="I113" s="22">
        <v>42480</v>
      </c>
      <c r="J113" s="2"/>
      <c r="K113" s="2"/>
      <c r="L113" s="2">
        <f t="shared" si="32"/>
        <v>4</v>
      </c>
      <c r="M113" s="2">
        <f t="shared" si="33"/>
        <v>2016</v>
      </c>
      <c r="N113" s="2">
        <f t="shared" si="34"/>
        <v>52</v>
      </c>
      <c r="O113" s="2" t="str">
        <f t="shared" si="18"/>
        <v/>
      </c>
      <c r="P113" s="2" t="str">
        <f t="shared" si="19"/>
        <v/>
      </c>
      <c r="Q113" s="2" t="str">
        <f t="shared" si="23"/>
        <v/>
      </c>
      <c r="R113" s="2" t="str">
        <f t="shared" si="24"/>
        <v/>
      </c>
      <c r="S113" s="2" t="str">
        <f t="shared" si="20"/>
        <v/>
      </c>
      <c r="T113" s="2" t="str">
        <f t="shared" si="21"/>
        <v>Y</v>
      </c>
      <c r="U113" s="2" t="str">
        <f t="shared" si="35"/>
        <v/>
      </c>
    </row>
    <row r="114" spans="1:21" x14ac:dyDescent="0.2">
      <c r="A114" s="20">
        <v>40045</v>
      </c>
      <c r="B114" s="21" t="s">
        <v>97</v>
      </c>
      <c r="C114" s="21" t="s">
        <v>202</v>
      </c>
      <c r="D114" s="2"/>
      <c r="E114" s="21" t="s">
        <v>2</v>
      </c>
      <c r="F114" s="21" t="s">
        <v>184</v>
      </c>
      <c r="G114" s="21" t="s">
        <v>3</v>
      </c>
      <c r="H114" s="22">
        <v>42423</v>
      </c>
      <c r="I114" s="22">
        <v>42425</v>
      </c>
      <c r="J114" s="2"/>
      <c r="K114" s="2"/>
      <c r="L114" s="2">
        <f t="shared" si="32"/>
        <v>2</v>
      </c>
      <c r="M114" s="2">
        <f t="shared" si="33"/>
        <v>2016</v>
      </c>
      <c r="N114" s="2">
        <f t="shared" si="34"/>
        <v>6</v>
      </c>
      <c r="O114" s="2" t="str">
        <f t="shared" si="18"/>
        <v/>
      </c>
      <c r="P114" s="2" t="str">
        <f t="shared" si="19"/>
        <v>Y</v>
      </c>
      <c r="Q114" s="2" t="str">
        <f t="shared" si="23"/>
        <v/>
      </c>
      <c r="R114" s="2" t="str">
        <f t="shared" si="24"/>
        <v/>
      </c>
      <c r="S114" s="2" t="str">
        <f t="shared" si="20"/>
        <v/>
      </c>
      <c r="T114" s="2" t="str">
        <f t="shared" si="21"/>
        <v/>
      </c>
      <c r="U114" s="2" t="str">
        <f t="shared" si="35"/>
        <v/>
      </c>
    </row>
    <row r="115" spans="1:21" x14ac:dyDescent="0.2">
      <c r="A115" s="20">
        <v>40014</v>
      </c>
      <c r="B115" s="20" t="s">
        <v>97</v>
      </c>
      <c r="C115" s="20" t="s">
        <v>201</v>
      </c>
      <c r="D115" s="2"/>
      <c r="E115" s="20" t="s">
        <v>2</v>
      </c>
      <c r="F115" s="20" t="s">
        <v>184</v>
      </c>
      <c r="G115" s="20" t="s">
        <v>3</v>
      </c>
      <c r="H115" s="22">
        <v>42422</v>
      </c>
      <c r="I115" s="22">
        <v>42425</v>
      </c>
      <c r="J115" s="2"/>
      <c r="K115" s="2"/>
      <c r="L115" s="2">
        <f t="shared" si="32"/>
        <v>2</v>
      </c>
      <c r="M115" s="2">
        <f t="shared" si="33"/>
        <v>2016</v>
      </c>
      <c r="N115" s="2">
        <f t="shared" si="34"/>
        <v>7</v>
      </c>
      <c r="O115" s="2" t="str">
        <f t="shared" si="18"/>
        <v/>
      </c>
      <c r="P115" s="2" t="str">
        <f t="shared" si="19"/>
        <v>Y</v>
      </c>
      <c r="Q115" s="2" t="str">
        <f t="shared" si="23"/>
        <v/>
      </c>
      <c r="R115" s="2" t="str">
        <f t="shared" si="24"/>
        <v/>
      </c>
      <c r="S115" s="2" t="str">
        <f t="shared" si="20"/>
        <v/>
      </c>
      <c r="T115" s="2" t="str">
        <f t="shared" si="21"/>
        <v/>
      </c>
      <c r="U115" s="2" t="str">
        <f t="shared" si="35"/>
        <v/>
      </c>
    </row>
    <row r="116" spans="1:21" ht="25.5" x14ac:dyDescent="0.2">
      <c r="A116" s="20">
        <v>39918</v>
      </c>
      <c r="B116" s="21" t="s">
        <v>97</v>
      </c>
      <c r="C116" s="21" t="s">
        <v>292</v>
      </c>
      <c r="D116" s="2"/>
      <c r="E116" s="21" t="s">
        <v>2</v>
      </c>
      <c r="F116" s="21" t="s">
        <v>187</v>
      </c>
      <c r="G116" s="21" t="s">
        <v>3</v>
      </c>
      <c r="H116" s="22">
        <v>42416</v>
      </c>
      <c r="I116" s="22">
        <v>42464</v>
      </c>
      <c r="J116" s="2"/>
      <c r="K116" s="2"/>
      <c r="L116" s="2">
        <f t="shared" si="32"/>
        <v>4</v>
      </c>
      <c r="M116" s="2">
        <f t="shared" si="33"/>
        <v>2016</v>
      </c>
      <c r="N116" s="2">
        <f t="shared" si="34"/>
        <v>52</v>
      </c>
      <c r="O116" s="2" t="str">
        <f t="shared" si="18"/>
        <v/>
      </c>
      <c r="P116" s="2" t="str">
        <f t="shared" si="19"/>
        <v/>
      </c>
      <c r="Q116" s="2" t="str">
        <f t="shared" si="23"/>
        <v/>
      </c>
      <c r="R116" s="2" t="str">
        <f t="shared" si="24"/>
        <v/>
      </c>
      <c r="S116" s="2" t="str">
        <f t="shared" si="20"/>
        <v/>
      </c>
      <c r="T116" s="2" t="str">
        <f t="shared" si="21"/>
        <v>Y</v>
      </c>
      <c r="U116" s="2" t="str">
        <f t="shared" si="35"/>
        <v/>
      </c>
    </row>
    <row r="117" spans="1:21" ht="25.5" x14ac:dyDescent="0.2">
      <c r="A117" s="20">
        <v>39258</v>
      </c>
      <c r="B117" s="20" t="s">
        <v>97</v>
      </c>
      <c r="C117" s="20" t="s">
        <v>197</v>
      </c>
      <c r="D117" s="2"/>
      <c r="E117" s="20" t="s">
        <v>2</v>
      </c>
      <c r="F117" s="20" t="s">
        <v>184</v>
      </c>
      <c r="G117" s="20" t="s">
        <v>3</v>
      </c>
      <c r="H117" s="22">
        <v>42375</v>
      </c>
      <c r="I117" s="22">
        <v>42379</v>
      </c>
      <c r="J117" s="2"/>
      <c r="K117" s="2"/>
      <c r="L117" s="2">
        <f t="shared" si="32"/>
        <v>1</v>
      </c>
      <c r="M117" s="2">
        <f t="shared" si="33"/>
        <v>2016</v>
      </c>
      <c r="N117" s="2">
        <f t="shared" si="34"/>
        <v>8</v>
      </c>
      <c r="O117" s="2" t="str">
        <f t="shared" si="18"/>
        <v/>
      </c>
      <c r="P117" s="2" t="str">
        <f t="shared" si="19"/>
        <v>Y</v>
      </c>
      <c r="Q117" s="2" t="str">
        <f t="shared" si="23"/>
        <v/>
      </c>
      <c r="R117" s="2" t="str">
        <f t="shared" si="24"/>
        <v/>
      </c>
      <c r="S117" s="2" t="str">
        <f t="shared" si="20"/>
        <v/>
      </c>
      <c r="T117" s="2" t="str">
        <f t="shared" si="21"/>
        <v/>
      </c>
      <c r="U117" s="2" t="str">
        <f t="shared" si="35"/>
        <v/>
      </c>
    </row>
    <row r="118" spans="1:21" x14ac:dyDescent="0.2">
      <c r="A118" s="20">
        <v>39242</v>
      </c>
      <c r="B118" s="21" t="s">
        <v>97</v>
      </c>
      <c r="C118" s="21" t="s">
        <v>293</v>
      </c>
      <c r="D118" s="2"/>
      <c r="E118" s="21" t="s">
        <v>2</v>
      </c>
      <c r="F118" s="21" t="s">
        <v>184</v>
      </c>
      <c r="G118" s="21" t="s">
        <v>3</v>
      </c>
      <c r="H118" s="22">
        <v>42375</v>
      </c>
      <c r="I118" s="22">
        <v>42379</v>
      </c>
      <c r="J118" s="2"/>
      <c r="K118" s="2"/>
      <c r="L118" s="2">
        <f t="shared" si="32"/>
        <v>1</v>
      </c>
      <c r="M118" s="2">
        <f t="shared" si="33"/>
        <v>2016</v>
      </c>
      <c r="N118" s="2">
        <f t="shared" si="34"/>
        <v>8</v>
      </c>
      <c r="O118" s="2" t="str">
        <f t="shared" si="18"/>
        <v/>
      </c>
      <c r="P118" s="2" t="str">
        <f t="shared" si="19"/>
        <v>Y</v>
      </c>
      <c r="Q118" s="2" t="str">
        <f t="shared" si="23"/>
        <v/>
      </c>
      <c r="R118" s="2" t="str">
        <f t="shared" si="24"/>
        <v/>
      </c>
      <c r="S118" s="2" t="str">
        <f t="shared" si="20"/>
        <v/>
      </c>
      <c r="T118" s="2" t="str">
        <f t="shared" si="21"/>
        <v/>
      </c>
      <c r="U118" s="2" t="str">
        <f t="shared" si="35"/>
        <v/>
      </c>
    </row>
    <row r="119" spans="1:21" hidden="1" x14ac:dyDescent="0.2">
      <c r="A119" s="20">
        <v>48679</v>
      </c>
      <c r="B119" s="20" t="s">
        <v>97</v>
      </c>
      <c r="C119" s="20" t="s">
        <v>294</v>
      </c>
      <c r="D119" s="2">
        <v>193144</v>
      </c>
      <c r="E119" s="20" t="s">
        <v>7</v>
      </c>
      <c r="F119" s="20" t="s">
        <v>184</v>
      </c>
      <c r="G119" s="20" t="s">
        <v>196</v>
      </c>
      <c r="H119" s="22">
        <v>42937</v>
      </c>
      <c r="I119" s="22"/>
      <c r="J119" s="2"/>
      <c r="K119" s="2"/>
      <c r="L119" s="2"/>
      <c r="M119" s="2"/>
      <c r="N119" s="2" t="b">
        <f t="shared" ref="N119:N127" si="36">IF(G119="Closed", MAX(I119,J119) - H119)</f>
        <v>0</v>
      </c>
      <c r="O119" s="2" t="str">
        <f t="shared" si="18"/>
        <v/>
      </c>
      <c r="P119" s="2" t="str">
        <f t="shared" si="19"/>
        <v/>
      </c>
      <c r="Q119" s="2" t="str">
        <f t="shared" si="23"/>
        <v/>
      </c>
      <c r="R119" s="2" t="str">
        <f t="shared" si="24"/>
        <v/>
      </c>
      <c r="S119" s="2" t="str">
        <f t="shared" si="20"/>
        <v/>
      </c>
      <c r="T119" s="2" t="str">
        <f t="shared" si="21"/>
        <v/>
      </c>
      <c r="U119" s="2" t="str">
        <f t="shared" si="35"/>
        <v/>
      </c>
    </row>
    <row r="120" spans="1:21" hidden="1" x14ac:dyDescent="0.2">
      <c r="A120" s="20">
        <v>48658</v>
      </c>
      <c r="B120" s="21" t="s">
        <v>97</v>
      </c>
      <c r="C120" s="21" t="s">
        <v>251</v>
      </c>
      <c r="D120" s="2"/>
      <c r="E120" s="21" t="s">
        <v>7</v>
      </c>
      <c r="F120" s="20" t="s">
        <v>192</v>
      </c>
      <c r="G120" s="21" t="s">
        <v>194</v>
      </c>
      <c r="H120" s="22">
        <v>42936</v>
      </c>
      <c r="I120" s="22">
        <v>43081</v>
      </c>
      <c r="J120" s="2"/>
      <c r="K120" s="2"/>
      <c r="L120" s="2"/>
      <c r="M120" s="2"/>
      <c r="N120" s="2" t="b">
        <f t="shared" si="36"/>
        <v>0</v>
      </c>
      <c r="O120" s="2" t="str">
        <f t="shared" si="18"/>
        <v/>
      </c>
      <c r="P120" s="2" t="str">
        <f t="shared" si="19"/>
        <v/>
      </c>
      <c r="Q120" s="2" t="str">
        <f t="shared" si="23"/>
        <v/>
      </c>
      <c r="R120" s="2" t="str">
        <f t="shared" si="24"/>
        <v/>
      </c>
      <c r="S120" s="2" t="str">
        <f t="shared" si="20"/>
        <v/>
      </c>
      <c r="T120" s="2" t="str">
        <f t="shared" si="21"/>
        <v/>
      </c>
      <c r="U120" s="2" t="str">
        <f t="shared" si="35"/>
        <v/>
      </c>
    </row>
    <row r="121" spans="1:21" hidden="1" x14ac:dyDescent="0.2">
      <c r="A121" s="20">
        <v>48441</v>
      </c>
      <c r="B121" s="20" t="s">
        <v>97</v>
      </c>
      <c r="C121" s="20" t="s">
        <v>252</v>
      </c>
      <c r="D121" s="2"/>
      <c r="E121" s="20" t="s">
        <v>7</v>
      </c>
      <c r="F121" s="20" t="s">
        <v>184</v>
      </c>
      <c r="G121" s="20" t="s">
        <v>196</v>
      </c>
      <c r="H121" s="22">
        <v>42929</v>
      </c>
      <c r="I121" s="22"/>
      <c r="J121" s="2"/>
      <c r="K121" s="2"/>
      <c r="L121" s="2"/>
      <c r="M121" s="2"/>
      <c r="N121" s="2" t="b">
        <f t="shared" si="36"/>
        <v>0</v>
      </c>
      <c r="O121" s="2" t="str">
        <f t="shared" si="18"/>
        <v/>
      </c>
      <c r="P121" s="2" t="str">
        <f t="shared" si="19"/>
        <v/>
      </c>
      <c r="Q121" s="2" t="str">
        <f t="shared" si="23"/>
        <v/>
      </c>
      <c r="R121" s="2" t="str">
        <f t="shared" si="24"/>
        <v/>
      </c>
      <c r="S121" s="2" t="str">
        <f t="shared" si="20"/>
        <v/>
      </c>
      <c r="T121" s="2" t="str">
        <f t="shared" si="21"/>
        <v/>
      </c>
      <c r="U121" s="2" t="str">
        <f t="shared" si="35"/>
        <v/>
      </c>
    </row>
    <row r="122" spans="1:21" hidden="1" x14ac:dyDescent="0.2">
      <c r="A122" s="20">
        <v>47806</v>
      </c>
      <c r="B122" s="21" t="s">
        <v>97</v>
      </c>
      <c r="C122" s="21" t="s">
        <v>253</v>
      </c>
      <c r="D122" s="2"/>
      <c r="E122" s="21" t="s">
        <v>7</v>
      </c>
      <c r="F122" s="21" t="s">
        <v>184</v>
      </c>
      <c r="G122" s="21" t="s">
        <v>196</v>
      </c>
      <c r="H122" s="22">
        <v>42907</v>
      </c>
      <c r="I122" s="22"/>
      <c r="J122" s="2"/>
      <c r="K122" s="2"/>
      <c r="L122" s="2"/>
      <c r="M122" s="2"/>
      <c r="N122" s="2" t="b">
        <f t="shared" si="36"/>
        <v>0</v>
      </c>
      <c r="O122" s="2" t="str">
        <f t="shared" si="18"/>
        <v/>
      </c>
      <c r="P122" s="2" t="str">
        <f t="shared" si="19"/>
        <v/>
      </c>
      <c r="Q122" s="2" t="str">
        <f t="shared" si="23"/>
        <v/>
      </c>
      <c r="R122" s="2" t="str">
        <f t="shared" si="24"/>
        <v/>
      </c>
      <c r="S122" s="2" t="str">
        <f t="shared" si="20"/>
        <v/>
      </c>
      <c r="T122" s="2" t="str">
        <f t="shared" si="21"/>
        <v/>
      </c>
      <c r="U122" s="2" t="str">
        <f t="shared" si="35"/>
        <v/>
      </c>
    </row>
    <row r="123" spans="1:21" hidden="1" x14ac:dyDescent="0.2">
      <c r="A123" s="20">
        <v>47798</v>
      </c>
      <c r="B123" s="20" t="s">
        <v>97</v>
      </c>
      <c r="C123" s="20" t="s">
        <v>254</v>
      </c>
      <c r="D123" s="2"/>
      <c r="E123" s="20" t="s">
        <v>7</v>
      </c>
      <c r="F123" s="20" t="s">
        <v>187</v>
      </c>
      <c r="G123" s="20" t="s">
        <v>196</v>
      </c>
      <c r="H123" s="22">
        <v>42907</v>
      </c>
      <c r="I123" s="22">
        <v>43047</v>
      </c>
      <c r="J123" s="14">
        <v>43052</v>
      </c>
      <c r="K123" s="2"/>
      <c r="L123" s="2"/>
      <c r="M123" s="2"/>
      <c r="N123" s="2" t="b">
        <f t="shared" si="36"/>
        <v>0</v>
      </c>
      <c r="O123" s="2" t="str">
        <f t="shared" si="18"/>
        <v/>
      </c>
      <c r="P123" s="2" t="str">
        <f t="shared" si="19"/>
        <v/>
      </c>
      <c r="Q123" s="2" t="str">
        <f t="shared" si="23"/>
        <v/>
      </c>
      <c r="R123" s="2" t="str">
        <f t="shared" si="24"/>
        <v/>
      </c>
      <c r="S123" s="2" t="str">
        <f t="shared" si="20"/>
        <v/>
      </c>
      <c r="T123" s="2" t="str">
        <f t="shared" si="21"/>
        <v/>
      </c>
      <c r="U123" s="2" t="str">
        <f t="shared" si="35"/>
        <v/>
      </c>
    </row>
    <row r="124" spans="1:21" hidden="1" x14ac:dyDescent="0.2">
      <c r="A124" s="20">
        <v>47151</v>
      </c>
      <c r="B124" s="21" t="s">
        <v>97</v>
      </c>
      <c r="C124" s="21" t="s">
        <v>255</v>
      </c>
      <c r="D124" s="2"/>
      <c r="E124" s="21" t="s">
        <v>7</v>
      </c>
      <c r="F124" s="21" t="s">
        <v>184</v>
      </c>
      <c r="G124" s="21" t="s">
        <v>196</v>
      </c>
      <c r="H124" s="22">
        <v>42883</v>
      </c>
      <c r="I124" s="22"/>
      <c r="J124" s="2"/>
      <c r="K124" s="2"/>
      <c r="L124" s="2"/>
      <c r="M124" s="2"/>
      <c r="N124" s="2" t="b">
        <f t="shared" si="36"/>
        <v>0</v>
      </c>
      <c r="O124" s="2" t="str">
        <f t="shared" si="18"/>
        <v/>
      </c>
      <c r="P124" s="2" t="str">
        <f t="shared" si="19"/>
        <v/>
      </c>
      <c r="Q124" s="2" t="str">
        <f t="shared" si="23"/>
        <v/>
      </c>
      <c r="R124" s="2" t="str">
        <f t="shared" si="24"/>
        <v/>
      </c>
      <c r="S124" s="2" t="str">
        <f t="shared" si="20"/>
        <v/>
      </c>
      <c r="T124" s="2" t="str">
        <f t="shared" si="21"/>
        <v/>
      </c>
      <c r="U124" s="2" t="str">
        <f t="shared" si="35"/>
        <v/>
      </c>
    </row>
    <row r="125" spans="1:21" ht="25.5" hidden="1" x14ac:dyDescent="0.2">
      <c r="A125" s="2">
        <v>45805</v>
      </c>
      <c r="B125" s="2" t="s">
        <v>97</v>
      </c>
      <c r="C125" s="2" t="s">
        <v>360</v>
      </c>
      <c r="D125" s="2"/>
      <c r="E125" s="2" t="s">
        <v>7</v>
      </c>
      <c r="F125" s="17" t="s">
        <v>190</v>
      </c>
      <c r="G125" s="2" t="s">
        <v>70</v>
      </c>
      <c r="H125" s="17">
        <v>42794</v>
      </c>
      <c r="I125" s="17"/>
      <c r="J125" s="2"/>
      <c r="K125" s="14">
        <v>43252</v>
      </c>
      <c r="L125" s="2"/>
      <c r="M125" s="2"/>
      <c r="N125" s="2" t="b">
        <f t="shared" si="36"/>
        <v>0</v>
      </c>
      <c r="O125" s="2" t="str">
        <f t="shared" si="18"/>
        <v/>
      </c>
      <c r="P125" s="2" t="str">
        <f t="shared" si="19"/>
        <v/>
      </c>
      <c r="Q125" s="2" t="str">
        <f t="shared" si="23"/>
        <v/>
      </c>
      <c r="R125" s="2" t="str">
        <f t="shared" si="24"/>
        <v/>
      </c>
      <c r="S125" s="2" t="str">
        <f t="shared" si="20"/>
        <v/>
      </c>
      <c r="T125" s="2" t="str">
        <f t="shared" si="21"/>
        <v/>
      </c>
      <c r="U125" s="2" t="str">
        <f t="shared" si="35"/>
        <v/>
      </c>
    </row>
    <row r="126" spans="1:21" hidden="1" x14ac:dyDescent="0.2">
      <c r="A126" s="20">
        <v>45695</v>
      </c>
      <c r="B126" s="20" t="s">
        <v>97</v>
      </c>
      <c r="C126" s="20" t="s">
        <v>256</v>
      </c>
      <c r="D126" s="2"/>
      <c r="E126" s="20" t="s">
        <v>7</v>
      </c>
      <c r="F126" s="20" t="s">
        <v>192</v>
      </c>
      <c r="G126" s="20" t="s">
        <v>196</v>
      </c>
      <c r="H126" s="22">
        <v>42787</v>
      </c>
      <c r="I126" s="22"/>
      <c r="J126" s="2"/>
      <c r="K126" s="2"/>
      <c r="L126" s="2"/>
      <c r="M126" s="2"/>
      <c r="N126" s="2" t="b">
        <f t="shared" si="36"/>
        <v>0</v>
      </c>
      <c r="O126" s="2" t="str">
        <f t="shared" si="18"/>
        <v/>
      </c>
      <c r="P126" s="2" t="str">
        <f t="shared" si="19"/>
        <v/>
      </c>
      <c r="Q126" s="2" t="str">
        <f t="shared" si="23"/>
        <v/>
      </c>
      <c r="R126" s="2" t="str">
        <f t="shared" si="24"/>
        <v/>
      </c>
      <c r="S126" s="2" t="str">
        <f t="shared" si="20"/>
        <v/>
      </c>
      <c r="T126" s="2" t="str">
        <f t="shared" si="21"/>
        <v/>
      </c>
      <c r="U126" s="2" t="str">
        <f t="shared" si="35"/>
        <v/>
      </c>
    </row>
    <row r="127" spans="1:21" ht="25.5" hidden="1" x14ac:dyDescent="0.2">
      <c r="A127" s="20">
        <v>45614</v>
      </c>
      <c r="B127" s="21" t="s">
        <v>97</v>
      </c>
      <c r="C127" s="21" t="s">
        <v>257</v>
      </c>
      <c r="D127" s="2"/>
      <c r="E127" s="21" t="s">
        <v>7</v>
      </c>
      <c r="F127" s="21" t="s">
        <v>184</v>
      </c>
      <c r="G127" s="21" t="s">
        <v>196</v>
      </c>
      <c r="H127" s="22">
        <v>42781</v>
      </c>
      <c r="I127" s="22"/>
      <c r="J127" s="2"/>
      <c r="K127" s="2"/>
      <c r="L127" s="2"/>
      <c r="M127" s="2"/>
      <c r="N127" s="2" t="b">
        <f t="shared" si="36"/>
        <v>0</v>
      </c>
      <c r="O127" s="2" t="str">
        <f t="shared" si="18"/>
        <v/>
      </c>
      <c r="P127" s="2" t="str">
        <f t="shared" si="19"/>
        <v/>
      </c>
      <c r="Q127" s="2" t="str">
        <f t="shared" si="23"/>
        <v/>
      </c>
      <c r="R127" s="2" t="str">
        <f t="shared" si="24"/>
        <v/>
      </c>
      <c r="S127" s="2" t="str">
        <f t="shared" si="20"/>
        <v/>
      </c>
      <c r="T127" s="2" t="str">
        <f t="shared" si="21"/>
        <v/>
      </c>
      <c r="U127" s="2" t="str">
        <f t="shared" si="35"/>
        <v/>
      </c>
    </row>
    <row r="128" spans="1:21" x14ac:dyDescent="0.2">
      <c r="A128" s="20">
        <v>45279</v>
      </c>
      <c r="B128" s="20" t="s">
        <v>97</v>
      </c>
      <c r="C128" s="20" t="s">
        <v>248</v>
      </c>
      <c r="D128" s="2"/>
      <c r="E128" s="20" t="s">
        <v>7</v>
      </c>
      <c r="F128" s="20" t="s">
        <v>184</v>
      </c>
      <c r="G128" s="20" t="s">
        <v>3</v>
      </c>
      <c r="H128" s="22">
        <v>42762</v>
      </c>
      <c r="I128" s="22">
        <v>42769</v>
      </c>
      <c r="J128" s="2"/>
      <c r="K128" s="2"/>
      <c r="L128" s="2">
        <f>MONTH(I128)</f>
        <v>2</v>
      </c>
      <c r="M128" s="2">
        <f>YEAR(I128)</f>
        <v>2017</v>
      </c>
      <c r="N128" s="2">
        <f>IF(G128="Closed",IF(NOT(ISBLANK(J128)),J128-H128,I128+4-H128))</f>
        <v>11</v>
      </c>
      <c r="O128" s="2" t="str">
        <f t="shared" si="18"/>
        <v/>
      </c>
      <c r="P128" s="2" t="str">
        <f t="shared" si="19"/>
        <v/>
      </c>
      <c r="Q128" s="2" t="str">
        <f t="shared" si="23"/>
        <v>Y</v>
      </c>
      <c r="R128" s="2" t="str">
        <f t="shared" si="24"/>
        <v/>
      </c>
      <c r="S128" s="2" t="str">
        <f t="shared" si="20"/>
        <v/>
      </c>
      <c r="T128" s="2" t="str">
        <f t="shared" si="21"/>
        <v/>
      </c>
      <c r="U128" s="2" t="str">
        <f t="shared" si="35"/>
        <v/>
      </c>
    </row>
    <row r="129" spans="1:21" hidden="1" x14ac:dyDescent="0.2">
      <c r="A129" s="20">
        <v>45241</v>
      </c>
      <c r="B129" s="20" t="s">
        <v>97</v>
      </c>
      <c r="C129" s="20" t="s">
        <v>295</v>
      </c>
      <c r="D129" s="2" t="s">
        <v>296</v>
      </c>
      <c r="E129" s="20" t="s">
        <v>7</v>
      </c>
      <c r="F129" s="20" t="s">
        <v>184</v>
      </c>
      <c r="G129" s="20" t="s">
        <v>196</v>
      </c>
      <c r="H129" s="22">
        <v>42761</v>
      </c>
      <c r="I129" s="22"/>
      <c r="J129" s="2"/>
      <c r="K129" s="2"/>
      <c r="L129" s="2"/>
      <c r="M129" s="2"/>
      <c r="N129" s="2" t="b">
        <f>IF(G129="Closed", MAX(I129,J129) - H129)</f>
        <v>0</v>
      </c>
      <c r="O129" s="2" t="str">
        <f t="shared" si="18"/>
        <v/>
      </c>
      <c r="P129" s="2" t="str">
        <f t="shared" si="19"/>
        <v/>
      </c>
      <c r="Q129" s="2" t="str">
        <f t="shared" si="23"/>
        <v/>
      </c>
      <c r="R129" s="2" t="str">
        <f t="shared" si="24"/>
        <v/>
      </c>
      <c r="S129" s="2" t="str">
        <f t="shared" si="20"/>
        <v/>
      </c>
      <c r="T129" s="2" t="str">
        <f t="shared" si="21"/>
        <v/>
      </c>
      <c r="U129" s="2" t="str">
        <f t="shared" si="35"/>
        <v/>
      </c>
    </row>
    <row r="130" spans="1:21" ht="25.5" x14ac:dyDescent="0.2">
      <c r="A130" s="20">
        <v>44935</v>
      </c>
      <c r="B130" s="21" t="s">
        <v>97</v>
      </c>
      <c r="C130" s="21" t="s">
        <v>258</v>
      </c>
      <c r="D130" s="2"/>
      <c r="E130" s="21" t="s">
        <v>7</v>
      </c>
      <c r="F130" s="21" t="s">
        <v>184</v>
      </c>
      <c r="G130" s="21" t="s">
        <v>3</v>
      </c>
      <c r="H130" s="22">
        <v>42739</v>
      </c>
      <c r="I130" s="22">
        <v>42769</v>
      </c>
      <c r="J130" s="2"/>
      <c r="K130" s="2"/>
      <c r="L130" s="2">
        <f>MONTH(I130)</f>
        <v>2</v>
      </c>
      <c r="M130" s="2">
        <f>YEAR(I130)</f>
        <v>2017</v>
      </c>
      <c r="N130" s="2">
        <f>IF(G130="Closed",IF(NOT(ISBLANK(J130)),J130-H130,I130+4-H130))</f>
        <v>34</v>
      </c>
      <c r="O130" s="2" t="str">
        <f t="shared" si="18"/>
        <v/>
      </c>
      <c r="P130" s="2" t="str">
        <f t="shared" si="19"/>
        <v/>
      </c>
      <c r="Q130" s="2" t="str">
        <f t="shared" si="23"/>
        <v/>
      </c>
      <c r="R130" s="2" t="str">
        <f t="shared" si="24"/>
        <v/>
      </c>
      <c r="S130" s="2" t="str">
        <f t="shared" si="20"/>
        <v>Y</v>
      </c>
      <c r="T130" s="2" t="str">
        <f t="shared" si="21"/>
        <v/>
      </c>
      <c r="U130" s="2" t="str">
        <f t="shared" si="35"/>
        <v/>
      </c>
    </row>
    <row r="131" spans="1:21" hidden="1" x14ac:dyDescent="0.2">
      <c r="A131" s="20">
        <v>44895</v>
      </c>
      <c r="B131" s="20" t="s">
        <v>97</v>
      </c>
      <c r="C131" s="20" t="s">
        <v>259</v>
      </c>
      <c r="D131" s="2"/>
      <c r="E131" s="20" t="s">
        <v>7</v>
      </c>
      <c r="F131" s="20" t="s">
        <v>184</v>
      </c>
      <c r="G131" s="20" t="s">
        <v>196</v>
      </c>
      <c r="H131" s="22">
        <v>42733</v>
      </c>
      <c r="I131" s="22"/>
      <c r="J131" s="2"/>
      <c r="K131" s="2"/>
      <c r="L131" s="2"/>
      <c r="M131" s="2"/>
      <c r="N131" s="2" t="b">
        <f>IF(G131="Closed", MAX(I131,J131) - H131)</f>
        <v>0</v>
      </c>
      <c r="O131" s="2" t="str">
        <f t="shared" ref="O131:O194" si="37">IF(ISNUMBER($N131),IF($N131&lt;=5, "Y", ""),"")</f>
        <v/>
      </c>
      <c r="P131" s="2" t="str">
        <f t="shared" ref="P131:P194" si="38">IF(ISNUMBER($N131),IF(AND($N131&gt;5, $N131&lt;=10), "Y", ""),"")</f>
        <v/>
      </c>
      <c r="Q131" s="2" t="str">
        <f t="shared" si="23"/>
        <v/>
      </c>
      <c r="R131" s="2" t="str">
        <f t="shared" si="24"/>
        <v/>
      </c>
      <c r="S131" s="2" t="str">
        <f t="shared" ref="S131:S194" si="39">IF(ISNUMBER($N131),IF(AND($N131&gt;30, $N131&lt;=45), "Y", ""),"")</f>
        <v/>
      </c>
      <c r="T131" s="2" t="str">
        <f t="shared" ref="T131:T194" si="40">IF(ISNUMBER($N131),IF(AND($N131&gt;45, $N131&lt;=60), "Y", ""),"")</f>
        <v/>
      </c>
      <c r="U131" s="2" t="str">
        <f t="shared" si="35"/>
        <v/>
      </c>
    </row>
    <row r="132" spans="1:21" x14ac:dyDescent="0.2">
      <c r="A132" s="20">
        <v>44869</v>
      </c>
      <c r="B132" s="21" t="s">
        <v>97</v>
      </c>
      <c r="C132" s="21" t="s">
        <v>260</v>
      </c>
      <c r="D132" s="2"/>
      <c r="E132" s="21" t="s">
        <v>7</v>
      </c>
      <c r="F132" s="21" t="s">
        <v>184</v>
      </c>
      <c r="G132" s="21" t="s">
        <v>3</v>
      </c>
      <c r="H132" s="22">
        <v>42732</v>
      </c>
      <c r="I132" s="22">
        <v>42916</v>
      </c>
      <c r="J132" s="2"/>
      <c r="K132" s="2"/>
      <c r="L132" s="2">
        <f t="shared" ref="L132:L137" si="41">MONTH(I132)</f>
        <v>6</v>
      </c>
      <c r="M132" s="2">
        <f t="shared" ref="M132:M137" si="42">YEAR(I132)</f>
        <v>2017</v>
      </c>
      <c r="N132" s="2">
        <f>IF(G132="Closed",IF(NOT(ISBLANK(J132)),J132-H132,I132+4-H132))</f>
        <v>188</v>
      </c>
      <c r="O132" s="2" t="str">
        <f t="shared" si="37"/>
        <v/>
      </c>
      <c r="P132" s="2" t="str">
        <f t="shared" si="38"/>
        <v/>
      </c>
      <c r="Q132" s="2" t="str">
        <f t="shared" ref="Q132:Q195" si="43">IF(ISNUMBER($N132),IF(AND($N132&gt;10, $N132&lt;=20), "Y", ""),"")</f>
        <v/>
      </c>
      <c r="R132" s="2" t="str">
        <f t="shared" ref="R132:R195" si="44">IF(ISNUMBER($N132),IF(AND($N132&gt;20, $N132&lt;=30), "Y", ""),"")</f>
        <v/>
      </c>
      <c r="S132" s="2" t="str">
        <f t="shared" si="39"/>
        <v/>
      </c>
      <c r="T132" s="2" t="str">
        <f t="shared" si="40"/>
        <v/>
      </c>
      <c r="U132" s="2" t="str">
        <f t="shared" si="35"/>
        <v>Y</v>
      </c>
    </row>
    <row r="133" spans="1:21" ht="25.5" x14ac:dyDescent="0.2">
      <c r="A133" s="2" t="s">
        <v>357</v>
      </c>
      <c r="B133" s="2" t="s">
        <v>97</v>
      </c>
      <c r="C133" s="2" t="s">
        <v>136</v>
      </c>
      <c r="D133" s="2">
        <v>187927</v>
      </c>
      <c r="E133" s="2" t="s">
        <v>7</v>
      </c>
      <c r="F133" s="17" t="s">
        <v>190</v>
      </c>
      <c r="G133" s="2" t="s">
        <v>3</v>
      </c>
      <c r="H133" s="17">
        <v>42727</v>
      </c>
      <c r="I133" s="17">
        <v>43059</v>
      </c>
      <c r="J133" s="14">
        <v>43047</v>
      </c>
      <c r="K133" s="14">
        <v>43009</v>
      </c>
      <c r="L133" s="2">
        <f t="shared" si="41"/>
        <v>11</v>
      </c>
      <c r="M133" s="2">
        <f t="shared" si="42"/>
        <v>2017</v>
      </c>
      <c r="N133" s="2">
        <f>IF(G133="Closed", MAX(I133,J133) - H133)</f>
        <v>332</v>
      </c>
      <c r="O133" s="2" t="str">
        <f t="shared" si="37"/>
        <v/>
      </c>
      <c r="P133" s="2" t="str">
        <f t="shared" si="38"/>
        <v/>
      </c>
      <c r="Q133" s="2" t="str">
        <f t="shared" si="43"/>
        <v/>
      </c>
      <c r="R133" s="2" t="str">
        <f t="shared" si="44"/>
        <v/>
      </c>
      <c r="S133" s="2" t="str">
        <f t="shared" si="39"/>
        <v/>
      </c>
      <c r="T133" s="2" t="str">
        <f t="shared" si="40"/>
        <v/>
      </c>
      <c r="U133" s="2" t="str">
        <f t="shared" si="35"/>
        <v>Y</v>
      </c>
    </row>
    <row r="134" spans="1:21" x14ac:dyDescent="0.2">
      <c r="A134" s="20">
        <v>44546</v>
      </c>
      <c r="B134" s="20" t="s">
        <v>97</v>
      </c>
      <c r="C134" s="20" t="s">
        <v>261</v>
      </c>
      <c r="D134" s="2"/>
      <c r="E134" s="20" t="s">
        <v>7</v>
      </c>
      <c r="F134" s="20" t="s">
        <v>186</v>
      </c>
      <c r="G134" s="20" t="s">
        <v>3</v>
      </c>
      <c r="H134" s="22">
        <v>42706</v>
      </c>
      <c r="I134" s="22">
        <v>42706</v>
      </c>
      <c r="J134" s="2"/>
      <c r="K134" s="2"/>
      <c r="L134" s="2">
        <f t="shared" si="41"/>
        <v>12</v>
      </c>
      <c r="M134" s="2">
        <f t="shared" si="42"/>
        <v>2016</v>
      </c>
      <c r="N134" s="2">
        <f t="shared" ref="N134:N137" si="45">IF(G134="Closed",IF(NOT(ISBLANK(J134)),J134-H134,I134+4-H134))</f>
        <v>4</v>
      </c>
      <c r="O134" s="2" t="str">
        <f t="shared" si="37"/>
        <v>Y</v>
      </c>
      <c r="P134" s="2" t="str">
        <f t="shared" si="38"/>
        <v/>
      </c>
      <c r="Q134" s="2" t="str">
        <f t="shared" si="43"/>
        <v/>
      </c>
      <c r="R134" s="2" t="str">
        <f t="shared" si="44"/>
        <v/>
      </c>
      <c r="S134" s="2" t="str">
        <f t="shared" si="39"/>
        <v/>
      </c>
      <c r="T134" s="2" t="str">
        <f t="shared" si="40"/>
        <v/>
      </c>
      <c r="U134" s="2" t="str">
        <f t="shared" si="35"/>
        <v/>
      </c>
    </row>
    <row r="135" spans="1:21" x14ac:dyDescent="0.2">
      <c r="A135" s="20">
        <v>44233</v>
      </c>
      <c r="B135" s="21" t="s">
        <v>97</v>
      </c>
      <c r="C135" s="21" t="s">
        <v>262</v>
      </c>
      <c r="D135" s="2"/>
      <c r="E135" s="21" t="s">
        <v>7</v>
      </c>
      <c r="F135" s="21" t="s">
        <v>186</v>
      </c>
      <c r="G135" s="21" t="s">
        <v>3</v>
      </c>
      <c r="H135" s="22">
        <v>42681</v>
      </c>
      <c r="I135" s="22">
        <v>42695</v>
      </c>
      <c r="J135" s="2"/>
      <c r="K135" s="2"/>
      <c r="L135" s="2">
        <f t="shared" si="41"/>
        <v>11</v>
      </c>
      <c r="M135" s="2">
        <f t="shared" si="42"/>
        <v>2016</v>
      </c>
      <c r="N135" s="2">
        <f t="shared" si="45"/>
        <v>18</v>
      </c>
      <c r="O135" s="2" t="str">
        <f t="shared" si="37"/>
        <v/>
      </c>
      <c r="P135" s="2" t="str">
        <f t="shared" si="38"/>
        <v/>
      </c>
      <c r="Q135" s="2" t="str">
        <f t="shared" si="43"/>
        <v>Y</v>
      </c>
      <c r="R135" s="2" t="str">
        <f t="shared" si="44"/>
        <v/>
      </c>
      <c r="S135" s="2" t="str">
        <f t="shared" si="39"/>
        <v/>
      </c>
      <c r="T135" s="2" t="str">
        <f t="shared" si="40"/>
        <v/>
      </c>
      <c r="U135" s="2" t="str">
        <f t="shared" si="35"/>
        <v/>
      </c>
    </row>
    <row r="136" spans="1:21" x14ac:dyDescent="0.2">
      <c r="A136" s="20">
        <v>44214</v>
      </c>
      <c r="B136" s="21" t="s">
        <v>97</v>
      </c>
      <c r="C136" s="21" t="s">
        <v>263</v>
      </c>
      <c r="D136" s="2"/>
      <c r="E136" s="21" t="s">
        <v>7</v>
      </c>
      <c r="F136" s="21" t="s">
        <v>184</v>
      </c>
      <c r="G136" s="21" t="s">
        <v>3</v>
      </c>
      <c r="H136" s="22">
        <v>42681</v>
      </c>
      <c r="I136" s="22">
        <v>42713</v>
      </c>
      <c r="J136" s="2"/>
      <c r="K136" s="2"/>
      <c r="L136" s="2">
        <f t="shared" si="41"/>
        <v>12</v>
      </c>
      <c r="M136" s="2">
        <f t="shared" si="42"/>
        <v>2016</v>
      </c>
      <c r="N136" s="2">
        <f t="shared" si="45"/>
        <v>36</v>
      </c>
      <c r="O136" s="2" t="str">
        <f t="shared" si="37"/>
        <v/>
      </c>
      <c r="P136" s="2" t="str">
        <f t="shared" si="38"/>
        <v/>
      </c>
      <c r="Q136" s="2" t="str">
        <f t="shared" si="43"/>
        <v/>
      </c>
      <c r="R136" s="2" t="str">
        <f t="shared" si="44"/>
        <v/>
      </c>
      <c r="S136" s="2" t="str">
        <f t="shared" si="39"/>
        <v>Y</v>
      </c>
      <c r="T136" s="2" t="str">
        <f t="shared" si="40"/>
        <v/>
      </c>
      <c r="U136" s="2" t="str">
        <f t="shared" si="35"/>
        <v/>
      </c>
    </row>
    <row r="137" spans="1:21" x14ac:dyDescent="0.2">
      <c r="A137" s="20">
        <v>44212</v>
      </c>
      <c r="B137" s="20" t="s">
        <v>97</v>
      </c>
      <c r="C137" s="20" t="s">
        <v>249</v>
      </c>
      <c r="D137" s="2"/>
      <c r="E137" s="20" t="s">
        <v>7</v>
      </c>
      <c r="F137" s="20" t="s">
        <v>184</v>
      </c>
      <c r="G137" s="20" t="s">
        <v>3</v>
      </c>
      <c r="H137" s="22">
        <v>42677</v>
      </c>
      <c r="I137" s="22">
        <v>42713</v>
      </c>
      <c r="J137" s="2"/>
      <c r="K137" s="2"/>
      <c r="L137" s="2">
        <f t="shared" si="41"/>
        <v>12</v>
      </c>
      <c r="M137" s="2">
        <f t="shared" si="42"/>
        <v>2016</v>
      </c>
      <c r="N137" s="2">
        <f t="shared" si="45"/>
        <v>40</v>
      </c>
      <c r="O137" s="2" t="str">
        <f t="shared" si="37"/>
        <v/>
      </c>
      <c r="P137" s="2" t="str">
        <f t="shared" si="38"/>
        <v/>
      </c>
      <c r="Q137" s="2" t="str">
        <f t="shared" si="43"/>
        <v/>
      </c>
      <c r="R137" s="2" t="str">
        <f t="shared" si="44"/>
        <v/>
      </c>
      <c r="S137" s="2" t="str">
        <f t="shared" si="39"/>
        <v>Y</v>
      </c>
      <c r="T137" s="2" t="str">
        <f t="shared" si="40"/>
        <v/>
      </c>
      <c r="U137" s="2" t="str">
        <f t="shared" si="35"/>
        <v/>
      </c>
    </row>
    <row r="138" spans="1:21" hidden="1" x14ac:dyDescent="0.2">
      <c r="A138" s="20">
        <v>44070</v>
      </c>
      <c r="B138" s="20" t="s">
        <v>97</v>
      </c>
      <c r="C138" s="20" t="s">
        <v>264</v>
      </c>
      <c r="D138" s="2"/>
      <c r="E138" s="20" t="s">
        <v>7</v>
      </c>
      <c r="F138" s="20" t="s">
        <v>184</v>
      </c>
      <c r="G138" s="20" t="s">
        <v>196</v>
      </c>
      <c r="H138" s="22">
        <v>42674</v>
      </c>
      <c r="I138" s="22"/>
      <c r="J138" s="2"/>
      <c r="K138" s="2"/>
      <c r="L138" s="2"/>
      <c r="M138" s="2"/>
      <c r="N138" s="2" t="b">
        <f>IF(G138="Closed", MAX(I138,J138) - H138)</f>
        <v>0</v>
      </c>
      <c r="O138" s="2" t="str">
        <f t="shared" si="37"/>
        <v/>
      </c>
      <c r="P138" s="2" t="str">
        <f t="shared" si="38"/>
        <v/>
      </c>
      <c r="Q138" s="2" t="str">
        <f t="shared" si="43"/>
        <v/>
      </c>
      <c r="R138" s="2" t="str">
        <f t="shared" si="44"/>
        <v/>
      </c>
      <c r="S138" s="2" t="str">
        <f t="shared" si="39"/>
        <v/>
      </c>
      <c r="T138" s="2" t="str">
        <f t="shared" si="40"/>
        <v/>
      </c>
      <c r="U138" s="2" t="str">
        <f t="shared" si="35"/>
        <v/>
      </c>
    </row>
    <row r="139" spans="1:21" ht="25.5" hidden="1" x14ac:dyDescent="0.2">
      <c r="A139" s="20">
        <v>43994</v>
      </c>
      <c r="B139" s="20" t="s">
        <v>97</v>
      </c>
      <c r="C139" s="20" t="s">
        <v>265</v>
      </c>
      <c r="D139" s="2"/>
      <c r="E139" s="20" t="s">
        <v>7</v>
      </c>
      <c r="F139" s="20" t="s">
        <v>184</v>
      </c>
      <c r="G139" s="20" t="s">
        <v>194</v>
      </c>
      <c r="H139" s="22">
        <v>42668</v>
      </c>
      <c r="I139" s="22"/>
      <c r="J139" s="2"/>
      <c r="K139" s="2"/>
      <c r="L139" s="2"/>
      <c r="M139" s="2"/>
      <c r="N139" s="2" t="b">
        <f>IF(G139="Closed", MAX(I139,J139) - H139)</f>
        <v>0</v>
      </c>
      <c r="O139" s="2" t="str">
        <f t="shared" si="37"/>
        <v/>
      </c>
      <c r="P139" s="2" t="str">
        <f t="shared" si="38"/>
        <v/>
      </c>
      <c r="Q139" s="2" t="str">
        <f t="shared" si="43"/>
        <v/>
      </c>
      <c r="R139" s="2" t="str">
        <f t="shared" si="44"/>
        <v/>
      </c>
      <c r="S139" s="2" t="str">
        <f t="shared" si="39"/>
        <v/>
      </c>
      <c r="T139" s="2" t="str">
        <f t="shared" si="40"/>
        <v/>
      </c>
      <c r="U139" s="2" t="str">
        <f t="shared" si="35"/>
        <v/>
      </c>
    </row>
    <row r="140" spans="1:21" ht="25.5" hidden="1" x14ac:dyDescent="0.2">
      <c r="A140" s="20">
        <v>43889</v>
      </c>
      <c r="B140" s="20" t="s">
        <v>97</v>
      </c>
      <c r="C140" s="20" t="s">
        <v>250</v>
      </c>
      <c r="D140" s="2"/>
      <c r="E140" s="20" t="s">
        <v>7</v>
      </c>
      <c r="F140" s="20" t="s">
        <v>184</v>
      </c>
      <c r="G140" s="20" t="s">
        <v>359</v>
      </c>
      <c r="H140" s="22">
        <v>42661</v>
      </c>
      <c r="I140" s="22"/>
      <c r="J140" s="2"/>
      <c r="K140" s="14">
        <v>43144</v>
      </c>
      <c r="L140" s="2"/>
      <c r="M140" s="2"/>
      <c r="N140" s="2" t="b">
        <f>IF(G140="Closed", MAX(I140,J140) - H140)</f>
        <v>0</v>
      </c>
      <c r="O140" s="2" t="str">
        <f t="shared" si="37"/>
        <v/>
      </c>
      <c r="P140" s="2" t="str">
        <f t="shared" si="38"/>
        <v/>
      </c>
      <c r="Q140" s="2" t="str">
        <f t="shared" si="43"/>
        <v/>
      </c>
      <c r="R140" s="2" t="str">
        <f t="shared" si="44"/>
        <v/>
      </c>
      <c r="S140" s="2" t="str">
        <f t="shared" si="39"/>
        <v/>
      </c>
      <c r="T140" s="2" t="str">
        <f t="shared" si="40"/>
        <v/>
      </c>
      <c r="U140" s="2" t="str">
        <f t="shared" si="35"/>
        <v/>
      </c>
    </row>
    <row r="141" spans="1:21" ht="25.5" x14ac:dyDescent="0.2">
      <c r="A141" s="20">
        <v>43788</v>
      </c>
      <c r="B141" s="20" t="s">
        <v>97</v>
      </c>
      <c r="C141" s="20" t="s">
        <v>297</v>
      </c>
      <c r="D141" s="2">
        <v>185544</v>
      </c>
      <c r="E141" s="20" t="s">
        <v>7</v>
      </c>
      <c r="F141" s="20" t="s">
        <v>184</v>
      </c>
      <c r="G141" s="20" t="s">
        <v>3</v>
      </c>
      <c r="H141" s="22">
        <v>42653</v>
      </c>
      <c r="I141" s="22">
        <v>42684</v>
      </c>
      <c r="J141" s="2"/>
      <c r="K141" s="2"/>
      <c r="L141" s="2">
        <f>MONTH(I141)</f>
        <v>11</v>
      </c>
      <c r="M141" s="2">
        <f>YEAR(I141)</f>
        <v>2016</v>
      </c>
      <c r="N141" s="2">
        <f>IF(G141="Closed",IF(NOT(ISBLANK(J141)),J141-H141,I141+4-H141))</f>
        <v>35</v>
      </c>
      <c r="O141" s="2" t="str">
        <f t="shared" si="37"/>
        <v/>
      </c>
      <c r="P141" s="2" t="str">
        <f t="shared" si="38"/>
        <v/>
      </c>
      <c r="Q141" s="2" t="str">
        <f t="shared" si="43"/>
        <v/>
      </c>
      <c r="R141" s="2" t="str">
        <f t="shared" si="44"/>
        <v/>
      </c>
      <c r="S141" s="2" t="str">
        <f t="shared" si="39"/>
        <v>Y</v>
      </c>
      <c r="T141" s="2" t="str">
        <f t="shared" si="40"/>
        <v/>
      </c>
      <c r="U141" s="2" t="str">
        <f t="shared" si="35"/>
        <v/>
      </c>
    </row>
    <row r="142" spans="1:21" hidden="1" x14ac:dyDescent="0.2">
      <c r="A142" s="20">
        <v>43685</v>
      </c>
      <c r="B142" s="21" t="s">
        <v>97</v>
      </c>
      <c r="C142" s="21" t="s">
        <v>266</v>
      </c>
      <c r="D142" s="2"/>
      <c r="E142" s="21" t="s">
        <v>7</v>
      </c>
      <c r="F142" s="21" t="s">
        <v>184</v>
      </c>
      <c r="G142" s="21" t="s">
        <v>196</v>
      </c>
      <c r="H142" s="22">
        <v>42646</v>
      </c>
      <c r="I142" s="22"/>
      <c r="J142" s="2"/>
      <c r="K142" s="2"/>
      <c r="L142" s="2"/>
      <c r="M142" s="2"/>
      <c r="N142" s="2" t="b">
        <f>IF(G142="Closed", MAX(I142,J142) - H142)</f>
        <v>0</v>
      </c>
      <c r="O142" s="2" t="str">
        <f t="shared" si="37"/>
        <v/>
      </c>
      <c r="P142" s="2" t="str">
        <f t="shared" si="38"/>
        <v/>
      </c>
      <c r="Q142" s="2" t="str">
        <f t="shared" si="43"/>
        <v/>
      </c>
      <c r="R142" s="2" t="str">
        <f t="shared" si="44"/>
        <v/>
      </c>
      <c r="S142" s="2" t="str">
        <f t="shared" si="39"/>
        <v/>
      </c>
      <c r="T142" s="2" t="str">
        <f t="shared" si="40"/>
        <v/>
      </c>
      <c r="U142" s="2" t="str">
        <f t="shared" si="35"/>
        <v/>
      </c>
    </row>
    <row r="143" spans="1:21" ht="25.5" hidden="1" x14ac:dyDescent="0.2">
      <c r="A143" s="20">
        <v>43491</v>
      </c>
      <c r="B143" s="21" t="s">
        <v>97</v>
      </c>
      <c r="C143" s="21" t="s">
        <v>231</v>
      </c>
      <c r="D143" s="2"/>
      <c r="E143" s="21" t="s">
        <v>7</v>
      </c>
      <c r="F143" s="21" t="s">
        <v>184</v>
      </c>
      <c r="G143" s="21" t="s">
        <v>194</v>
      </c>
      <c r="H143" s="22">
        <v>42635</v>
      </c>
      <c r="I143" s="22"/>
      <c r="J143" s="2"/>
      <c r="K143" s="2"/>
      <c r="L143" s="2"/>
      <c r="M143" s="2"/>
      <c r="N143" s="2" t="b">
        <f>IF(G143="Closed", MAX(I143,J143) - H143)</f>
        <v>0</v>
      </c>
      <c r="O143" s="2" t="str">
        <f t="shared" si="37"/>
        <v/>
      </c>
      <c r="P143" s="2" t="str">
        <f t="shared" si="38"/>
        <v/>
      </c>
      <c r="Q143" s="2" t="str">
        <f t="shared" si="43"/>
        <v/>
      </c>
      <c r="R143" s="2" t="str">
        <f t="shared" si="44"/>
        <v/>
      </c>
      <c r="S143" s="2" t="str">
        <f t="shared" si="39"/>
        <v/>
      </c>
      <c r="T143" s="2" t="str">
        <f t="shared" si="40"/>
        <v/>
      </c>
      <c r="U143" s="2" t="str">
        <f t="shared" si="35"/>
        <v/>
      </c>
    </row>
    <row r="144" spans="1:21" ht="25.5" x14ac:dyDescent="0.2">
      <c r="A144" s="20">
        <v>42910</v>
      </c>
      <c r="B144" s="20" t="s">
        <v>97</v>
      </c>
      <c r="C144" s="20" t="s">
        <v>228</v>
      </c>
      <c r="D144" s="2"/>
      <c r="E144" s="20" t="s">
        <v>7</v>
      </c>
      <c r="F144" s="20" t="s">
        <v>184</v>
      </c>
      <c r="G144" s="20" t="s">
        <v>3</v>
      </c>
      <c r="H144" s="22">
        <v>42604</v>
      </c>
      <c r="I144" s="22">
        <v>42611</v>
      </c>
      <c r="J144" s="2"/>
      <c r="K144" s="2"/>
      <c r="L144" s="2">
        <f>MONTH(I144)</f>
        <v>8</v>
      </c>
      <c r="M144" s="2">
        <f>YEAR(I144)</f>
        <v>2016</v>
      </c>
      <c r="N144" s="2">
        <f t="shared" ref="N144:N147" si="46">IF(G144="Closed",IF(NOT(ISBLANK(J144)),J144-H144,I144+4-H144))</f>
        <v>11</v>
      </c>
      <c r="O144" s="2" t="str">
        <f t="shared" si="37"/>
        <v/>
      </c>
      <c r="P144" s="2" t="str">
        <f t="shared" si="38"/>
        <v/>
      </c>
      <c r="Q144" s="2" t="str">
        <f t="shared" si="43"/>
        <v>Y</v>
      </c>
      <c r="R144" s="2" t="str">
        <f t="shared" si="44"/>
        <v/>
      </c>
      <c r="S144" s="2" t="str">
        <f t="shared" si="39"/>
        <v/>
      </c>
      <c r="T144" s="2" t="str">
        <f t="shared" si="40"/>
        <v/>
      </c>
      <c r="U144" s="2" t="str">
        <f t="shared" si="35"/>
        <v/>
      </c>
    </row>
    <row r="145" spans="1:21" x14ac:dyDescent="0.2">
      <c r="A145" s="20">
        <v>42807</v>
      </c>
      <c r="B145" s="21" t="s">
        <v>97</v>
      </c>
      <c r="C145" s="21" t="s">
        <v>225</v>
      </c>
      <c r="D145" s="2"/>
      <c r="E145" s="21" t="s">
        <v>7</v>
      </c>
      <c r="F145" s="21" t="s">
        <v>184</v>
      </c>
      <c r="G145" s="21" t="s">
        <v>3</v>
      </c>
      <c r="H145" s="22">
        <v>42600</v>
      </c>
      <c r="I145" s="22">
        <v>42600</v>
      </c>
      <c r="J145" s="2"/>
      <c r="K145" s="2"/>
      <c r="L145" s="2">
        <f>MONTH(I145)</f>
        <v>8</v>
      </c>
      <c r="M145" s="2">
        <f>YEAR(I145)</f>
        <v>2016</v>
      </c>
      <c r="N145" s="2">
        <f t="shared" si="46"/>
        <v>4</v>
      </c>
      <c r="O145" s="2" t="str">
        <f t="shared" si="37"/>
        <v>Y</v>
      </c>
      <c r="P145" s="2" t="str">
        <f t="shared" si="38"/>
        <v/>
      </c>
      <c r="Q145" s="2" t="str">
        <f t="shared" si="43"/>
        <v/>
      </c>
      <c r="R145" s="2" t="str">
        <f t="shared" si="44"/>
        <v/>
      </c>
      <c r="S145" s="2" t="str">
        <f t="shared" si="39"/>
        <v/>
      </c>
      <c r="T145" s="2" t="str">
        <f t="shared" si="40"/>
        <v/>
      </c>
      <c r="U145" s="2" t="str">
        <f t="shared" si="35"/>
        <v/>
      </c>
    </row>
    <row r="146" spans="1:21" x14ac:dyDescent="0.2">
      <c r="A146" s="20">
        <v>41141</v>
      </c>
      <c r="B146" s="20" t="s">
        <v>97</v>
      </c>
      <c r="C146" s="20" t="s">
        <v>219</v>
      </c>
      <c r="D146" s="2"/>
      <c r="E146" s="20" t="s">
        <v>7</v>
      </c>
      <c r="F146" s="20" t="s">
        <v>184</v>
      </c>
      <c r="G146" s="20" t="s">
        <v>3</v>
      </c>
      <c r="H146" s="22">
        <v>42514</v>
      </c>
      <c r="I146" s="22">
        <v>42535</v>
      </c>
      <c r="J146" s="2"/>
      <c r="K146" s="2"/>
      <c r="L146" s="2">
        <f>MONTH(I146)</f>
        <v>6</v>
      </c>
      <c r="M146" s="2">
        <f>YEAR(I146)</f>
        <v>2016</v>
      </c>
      <c r="N146" s="2">
        <f t="shared" si="46"/>
        <v>25</v>
      </c>
      <c r="O146" s="2" t="str">
        <f t="shared" si="37"/>
        <v/>
      </c>
      <c r="P146" s="2" t="str">
        <f t="shared" si="38"/>
        <v/>
      </c>
      <c r="Q146" s="2" t="str">
        <f t="shared" si="43"/>
        <v/>
      </c>
      <c r="R146" s="2" t="str">
        <f t="shared" si="44"/>
        <v>Y</v>
      </c>
      <c r="S146" s="2" t="str">
        <f t="shared" si="39"/>
        <v/>
      </c>
      <c r="T146" s="2" t="str">
        <f t="shared" si="40"/>
        <v/>
      </c>
      <c r="U146" s="2" t="str">
        <f t="shared" si="35"/>
        <v/>
      </c>
    </row>
    <row r="147" spans="1:21" x14ac:dyDescent="0.2">
      <c r="A147" s="20">
        <v>41140</v>
      </c>
      <c r="B147" s="21" t="s">
        <v>97</v>
      </c>
      <c r="C147" s="21" t="s">
        <v>218</v>
      </c>
      <c r="D147" s="2"/>
      <c r="E147" s="21" t="s">
        <v>7</v>
      </c>
      <c r="F147" s="21" t="s">
        <v>184</v>
      </c>
      <c r="G147" s="21" t="s">
        <v>3</v>
      </c>
      <c r="H147" s="22">
        <v>42514</v>
      </c>
      <c r="I147" s="22">
        <v>42537</v>
      </c>
      <c r="J147" s="2"/>
      <c r="K147" s="2"/>
      <c r="L147" s="2">
        <f>MONTH(I147)</f>
        <v>6</v>
      </c>
      <c r="M147" s="2">
        <f>YEAR(I147)</f>
        <v>2016</v>
      </c>
      <c r="N147" s="2">
        <f t="shared" si="46"/>
        <v>27</v>
      </c>
      <c r="O147" s="2" t="str">
        <f t="shared" si="37"/>
        <v/>
      </c>
      <c r="P147" s="2" t="str">
        <f t="shared" si="38"/>
        <v/>
      </c>
      <c r="Q147" s="2" t="str">
        <f t="shared" si="43"/>
        <v/>
      </c>
      <c r="R147" s="2" t="str">
        <f t="shared" si="44"/>
        <v>Y</v>
      </c>
      <c r="S147" s="2" t="str">
        <f t="shared" si="39"/>
        <v/>
      </c>
      <c r="T147" s="2" t="str">
        <f t="shared" si="40"/>
        <v/>
      </c>
      <c r="U147" s="2" t="str">
        <f t="shared" si="35"/>
        <v/>
      </c>
    </row>
    <row r="148" spans="1:21" hidden="1" x14ac:dyDescent="0.2">
      <c r="A148" s="20">
        <v>41091</v>
      </c>
      <c r="B148" s="20" t="s">
        <v>97</v>
      </c>
      <c r="C148" s="20" t="s">
        <v>217</v>
      </c>
      <c r="D148" s="2"/>
      <c r="E148" s="20" t="s">
        <v>7</v>
      </c>
      <c r="F148" s="20" t="s">
        <v>192</v>
      </c>
      <c r="G148" s="20" t="s">
        <v>194</v>
      </c>
      <c r="H148" s="22">
        <v>42509</v>
      </c>
      <c r="I148" s="22"/>
      <c r="J148" s="2"/>
      <c r="K148" s="2"/>
      <c r="L148" s="2"/>
      <c r="M148" s="2"/>
      <c r="N148" s="2" t="b">
        <f>IF(G148="Closed", MAX(I148,J148) - H148)</f>
        <v>0</v>
      </c>
      <c r="O148" s="2" t="str">
        <f t="shared" si="37"/>
        <v/>
      </c>
      <c r="P148" s="2" t="str">
        <f t="shared" si="38"/>
        <v/>
      </c>
      <c r="Q148" s="2" t="str">
        <f t="shared" si="43"/>
        <v/>
      </c>
      <c r="R148" s="2" t="str">
        <f t="shared" si="44"/>
        <v/>
      </c>
      <c r="S148" s="2" t="str">
        <f t="shared" si="39"/>
        <v/>
      </c>
      <c r="T148" s="2" t="str">
        <f t="shared" si="40"/>
        <v/>
      </c>
      <c r="U148" s="2" t="str">
        <f t="shared" si="35"/>
        <v/>
      </c>
    </row>
    <row r="149" spans="1:21" hidden="1" x14ac:dyDescent="0.2">
      <c r="A149" s="20">
        <v>41073</v>
      </c>
      <c r="B149" s="21" t="s">
        <v>97</v>
      </c>
      <c r="C149" s="21" t="s">
        <v>214</v>
      </c>
      <c r="D149" s="2"/>
      <c r="E149" s="21" t="s">
        <v>7</v>
      </c>
      <c r="F149" s="21" t="s">
        <v>185</v>
      </c>
      <c r="G149" s="21" t="s">
        <v>194</v>
      </c>
      <c r="H149" s="22">
        <v>42508</v>
      </c>
      <c r="I149" s="22">
        <v>42516</v>
      </c>
      <c r="J149" s="2"/>
      <c r="K149" s="2"/>
      <c r="L149" s="2"/>
      <c r="M149" s="2"/>
      <c r="N149" s="2" t="b">
        <f>IF(G149="Closed", MAX(I149,J149) - H149)</f>
        <v>0</v>
      </c>
      <c r="O149" s="2" t="str">
        <f t="shared" si="37"/>
        <v/>
      </c>
      <c r="P149" s="2" t="str">
        <f t="shared" si="38"/>
        <v/>
      </c>
      <c r="Q149" s="2" t="str">
        <f t="shared" si="43"/>
        <v/>
      </c>
      <c r="R149" s="2" t="str">
        <f t="shared" si="44"/>
        <v/>
      </c>
      <c r="S149" s="2" t="str">
        <f t="shared" si="39"/>
        <v/>
      </c>
      <c r="T149" s="2" t="str">
        <f t="shared" si="40"/>
        <v/>
      </c>
      <c r="U149" s="2" t="str">
        <f t="shared" si="35"/>
        <v/>
      </c>
    </row>
    <row r="150" spans="1:21" x14ac:dyDescent="0.2">
      <c r="A150" s="20">
        <v>40270</v>
      </c>
      <c r="B150" s="20" t="s">
        <v>97</v>
      </c>
      <c r="C150" s="20" t="s">
        <v>205</v>
      </c>
      <c r="D150" s="2"/>
      <c r="E150" s="20" t="s">
        <v>7</v>
      </c>
      <c r="F150" s="20" t="s">
        <v>184</v>
      </c>
      <c r="G150" s="20" t="s">
        <v>3</v>
      </c>
      <c r="H150" s="22">
        <v>42439</v>
      </c>
      <c r="I150" s="22">
        <v>42936</v>
      </c>
      <c r="J150" s="2"/>
      <c r="K150" s="2"/>
      <c r="L150" s="2">
        <f>MONTH(I150)</f>
        <v>7</v>
      </c>
      <c r="M150" s="2">
        <f>YEAR(I150)</f>
        <v>2017</v>
      </c>
      <c r="N150" s="2">
        <f>IF(G150="Closed",IF(NOT(ISBLANK(J150)),J150-H150,I150+4-H150))</f>
        <v>501</v>
      </c>
      <c r="O150" s="2" t="str">
        <f t="shared" si="37"/>
        <v/>
      </c>
      <c r="P150" s="2" t="str">
        <f t="shared" si="38"/>
        <v/>
      </c>
      <c r="Q150" s="2" t="str">
        <f t="shared" si="43"/>
        <v/>
      </c>
      <c r="R150" s="2" t="str">
        <f t="shared" si="44"/>
        <v/>
      </c>
      <c r="S150" s="2" t="str">
        <f t="shared" si="39"/>
        <v/>
      </c>
      <c r="T150" s="2" t="str">
        <f t="shared" si="40"/>
        <v/>
      </c>
      <c r="U150" s="2" t="str">
        <f t="shared" si="35"/>
        <v>Y</v>
      </c>
    </row>
    <row r="151" spans="1:21" ht="25.5" hidden="1" x14ac:dyDescent="0.2">
      <c r="A151" s="20">
        <v>43904</v>
      </c>
      <c r="B151" s="21" t="s">
        <v>97</v>
      </c>
      <c r="C151" s="21" t="s">
        <v>267</v>
      </c>
      <c r="D151" s="2"/>
      <c r="E151" s="21" t="s">
        <v>8</v>
      </c>
      <c r="F151" s="21" t="s">
        <v>186</v>
      </c>
      <c r="G151" s="21" t="s">
        <v>194</v>
      </c>
      <c r="H151" s="22">
        <v>42662</v>
      </c>
      <c r="I151" s="22"/>
      <c r="J151" s="2"/>
      <c r="K151" s="2"/>
      <c r="L151" s="2"/>
      <c r="M151" s="2"/>
      <c r="N151" s="2" t="b">
        <f>IF(G151="Closed", MAX(I151,J151) - H151)</f>
        <v>0</v>
      </c>
      <c r="O151" s="2" t="str">
        <f t="shared" si="37"/>
        <v/>
      </c>
      <c r="P151" s="2" t="str">
        <f t="shared" si="38"/>
        <v/>
      </c>
      <c r="Q151" s="2" t="str">
        <f t="shared" si="43"/>
        <v/>
      </c>
      <c r="R151" s="2" t="str">
        <f t="shared" si="44"/>
        <v/>
      </c>
      <c r="S151" s="2" t="str">
        <f t="shared" si="39"/>
        <v/>
      </c>
      <c r="T151" s="2" t="str">
        <f t="shared" si="40"/>
        <v/>
      </c>
      <c r="U151" s="2" t="str">
        <f t="shared" si="35"/>
        <v/>
      </c>
    </row>
    <row r="152" spans="1:21" ht="25.5" hidden="1" x14ac:dyDescent="0.2">
      <c r="A152" s="20">
        <v>43824</v>
      </c>
      <c r="B152" s="20" t="s">
        <v>97</v>
      </c>
      <c r="C152" s="20" t="s">
        <v>268</v>
      </c>
      <c r="D152" s="2"/>
      <c r="E152" s="20" t="s">
        <v>8</v>
      </c>
      <c r="F152" s="20" t="s">
        <v>184</v>
      </c>
      <c r="G152" s="20" t="s">
        <v>196</v>
      </c>
      <c r="H152" s="22">
        <v>42656</v>
      </c>
      <c r="I152" s="22"/>
      <c r="J152" s="2"/>
      <c r="K152" s="2"/>
      <c r="L152" s="2"/>
      <c r="M152" s="2"/>
      <c r="N152" s="2" t="b">
        <f>IF(G152="Closed", MAX(I152,J152) - H152)</f>
        <v>0</v>
      </c>
      <c r="O152" s="2" t="str">
        <f t="shared" si="37"/>
        <v/>
      </c>
      <c r="P152" s="2" t="str">
        <f t="shared" si="38"/>
        <v/>
      </c>
      <c r="Q152" s="2" t="str">
        <f t="shared" si="43"/>
        <v/>
      </c>
      <c r="R152" s="2" t="str">
        <f t="shared" si="44"/>
        <v/>
      </c>
      <c r="S152" s="2" t="str">
        <f t="shared" si="39"/>
        <v/>
      </c>
      <c r="T152" s="2" t="str">
        <f t="shared" si="40"/>
        <v/>
      </c>
      <c r="U152" s="2" t="str">
        <f t="shared" si="35"/>
        <v/>
      </c>
    </row>
    <row r="153" spans="1:21" ht="25.5" x14ac:dyDescent="0.2">
      <c r="A153" s="20">
        <v>43467</v>
      </c>
      <c r="B153" s="20" t="s">
        <v>97</v>
      </c>
      <c r="C153" s="20" t="s">
        <v>230</v>
      </c>
      <c r="D153" s="2"/>
      <c r="E153" s="20" t="s">
        <v>8</v>
      </c>
      <c r="F153" s="20" t="s">
        <v>184</v>
      </c>
      <c r="G153" s="20" t="s">
        <v>3</v>
      </c>
      <c r="H153" s="22">
        <v>42634</v>
      </c>
      <c r="I153" s="22">
        <v>42710</v>
      </c>
      <c r="J153" s="2"/>
      <c r="K153" s="2"/>
      <c r="L153" s="2">
        <f>MONTH(I153)</f>
        <v>12</v>
      </c>
      <c r="M153" s="2">
        <f>YEAR(I153)</f>
        <v>2016</v>
      </c>
      <c r="N153" s="2">
        <f>IF(G153="Closed",IF(NOT(ISBLANK(J153)),J153-H153,I153+4-H153))</f>
        <v>80</v>
      </c>
      <c r="O153" s="2" t="str">
        <f t="shared" si="37"/>
        <v/>
      </c>
      <c r="P153" s="2" t="str">
        <f t="shared" si="38"/>
        <v/>
      </c>
      <c r="Q153" s="2" t="str">
        <f t="shared" si="43"/>
        <v/>
      </c>
      <c r="R153" s="2" t="str">
        <f t="shared" si="44"/>
        <v/>
      </c>
      <c r="S153" s="2" t="str">
        <f t="shared" si="39"/>
        <v/>
      </c>
      <c r="T153" s="2" t="str">
        <f t="shared" si="40"/>
        <v/>
      </c>
      <c r="U153" s="2" t="str">
        <f t="shared" si="35"/>
        <v>Y</v>
      </c>
    </row>
    <row r="154" spans="1:21" ht="25.5" hidden="1" x14ac:dyDescent="0.2">
      <c r="A154" s="20">
        <v>39974</v>
      </c>
      <c r="B154" s="21" t="s">
        <v>97</v>
      </c>
      <c r="C154" s="21" t="s">
        <v>200</v>
      </c>
      <c r="D154" s="2"/>
      <c r="E154" s="21" t="s">
        <v>8</v>
      </c>
      <c r="F154" s="21" t="s">
        <v>184</v>
      </c>
      <c r="G154" s="21" t="s">
        <v>196</v>
      </c>
      <c r="H154" s="22">
        <v>42418</v>
      </c>
      <c r="I154" s="22"/>
      <c r="J154" s="2"/>
      <c r="K154" s="2"/>
      <c r="L154" s="2"/>
      <c r="M154" s="2"/>
      <c r="N154" s="2" t="b">
        <f>IF(G154="Closed", MAX(I154,J154) - H154)</f>
        <v>0</v>
      </c>
      <c r="O154" s="2" t="str">
        <f t="shared" si="37"/>
        <v/>
      </c>
      <c r="P154" s="2" t="str">
        <f t="shared" si="38"/>
        <v/>
      </c>
      <c r="Q154" s="2" t="str">
        <f t="shared" si="43"/>
        <v/>
      </c>
      <c r="R154" s="2" t="str">
        <f t="shared" si="44"/>
        <v/>
      </c>
      <c r="S154" s="2" t="str">
        <f t="shared" si="39"/>
        <v/>
      </c>
      <c r="T154" s="2" t="str">
        <f t="shared" si="40"/>
        <v/>
      </c>
      <c r="U154" s="2" t="str">
        <f t="shared" si="35"/>
        <v/>
      </c>
    </row>
    <row r="155" spans="1:21" x14ac:dyDescent="0.2">
      <c r="A155" s="20">
        <v>47254</v>
      </c>
      <c r="B155" s="21" t="s">
        <v>97</v>
      </c>
      <c r="C155" s="21" t="s">
        <v>269</v>
      </c>
      <c r="D155" s="2"/>
      <c r="E155" s="21" t="s">
        <v>9</v>
      </c>
      <c r="F155" s="21" t="s">
        <v>187</v>
      </c>
      <c r="G155" s="21" t="s">
        <v>3</v>
      </c>
      <c r="H155" s="22">
        <v>42892</v>
      </c>
      <c r="I155" s="22">
        <v>43060</v>
      </c>
      <c r="J155" s="2"/>
      <c r="K155" s="2"/>
      <c r="L155" s="2">
        <f>MONTH(I155)</f>
        <v>11</v>
      </c>
      <c r="M155" s="2">
        <f>YEAR(I155)</f>
        <v>2017</v>
      </c>
      <c r="N155" s="2">
        <f>IF(G155="Closed", MAX(I155,J155) - H155)</f>
        <v>168</v>
      </c>
      <c r="O155" s="2" t="str">
        <f t="shared" si="37"/>
        <v/>
      </c>
      <c r="P155" s="2" t="str">
        <f t="shared" si="38"/>
        <v/>
      </c>
      <c r="Q155" s="2" t="str">
        <f t="shared" si="43"/>
        <v/>
      </c>
      <c r="R155" s="2" t="str">
        <f t="shared" si="44"/>
        <v/>
      </c>
      <c r="S155" s="2" t="str">
        <f t="shared" si="39"/>
        <v/>
      </c>
      <c r="T155" s="2" t="str">
        <f t="shared" si="40"/>
        <v/>
      </c>
      <c r="U155" s="2" t="str">
        <f t="shared" si="35"/>
        <v>Y</v>
      </c>
    </row>
    <row r="156" spans="1:21" hidden="1" x14ac:dyDescent="0.2">
      <c r="A156" s="2">
        <v>46026</v>
      </c>
      <c r="B156" s="2" t="s">
        <v>97</v>
      </c>
      <c r="C156" s="2" t="s">
        <v>361</v>
      </c>
      <c r="D156" s="2"/>
      <c r="E156" s="2" t="s">
        <v>7</v>
      </c>
      <c r="F156" s="17" t="s">
        <v>184</v>
      </c>
      <c r="G156" s="2" t="s">
        <v>196</v>
      </c>
      <c r="H156" s="17">
        <v>42804</v>
      </c>
      <c r="I156" s="17"/>
      <c r="J156" s="2"/>
      <c r="K156" s="14">
        <v>43160</v>
      </c>
      <c r="L156" s="2"/>
      <c r="M156" s="2"/>
      <c r="N156" s="2" t="b">
        <f>IF(G156="Closed", MAX(I156,J156) - H156)</f>
        <v>0</v>
      </c>
      <c r="O156" s="2" t="str">
        <f t="shared" si="37"/>
        <v/>
      </c>
      <c r="P156" s="2" t="str">
        <f t="shared" si="38"/>
        <v/>
      </c>
      <c r="Q156" s="2" t="str">
        <f t="shared" si="43"/>
        <v/>
      </c>
      <c r="R156" s="2" t="str">
        <f t="shared" si="44"/>
        <v/>
      </c>
      <c r="S156" s="2" t="str">
        <f t="shared" si="39"/>
        <v/>
      </c>
      <c r="T156" s="2" t="str">
        <f t="shared" si="40"/>
        <v/>
      </c>
      <c r="U156" s="2" t="str">
        <f t="shared" si="35"/>
        <v/>
      </c>
    </row>
    <row r="157" spans="1:21" hidden="1" x14ac:dyDescent="0.2">
      <c r="A157" s="20">
        <v>44850</v>
      </c>
      <c r="B157" s="21" t="s">
        <v>97</v>
      </c>
      <c r="C157" s="21" t="s">
        <v>305</v>
      </c>
      <c r="D157" s="2">
        <v>187965</v>
      </c>
      <c r="E157" s="21" t="s">
        <v>9</v>
      </c>
      <c r="F157" s="21" t="s">
        <v>187</v>
      </c>
      <c r="G157" s="21" t="s">
        <v>196</v>
      </c>
      <c r="H157" s="22">
        <v>42731</v>
      </c>
      <c r="I157" s="22"/>
      <c r="J157" s="2"/>
      <c r="K157" s="2"/>
      <c r="L157" s="2"/>
      <c r="M157" s="2"/>
      <c r="N157" s="2" t="b">
        <f>IF(G157="Closed", MAX(I157,J157) - H157)</f>
        <v>0</v>
      </c>
      <c r="O157" s="2" t="str">
        <f t="shared" si="37"/>
        <v/>
      </c>
      <c r="P157" s="2" t="str">
        <f t="shared" si="38"/>
        <v/>
      </c>
      <c r="Q157" s="2" t="str">
        <f t="shared" si="43"/>
        <v/>
      </c>
      <c r="R157" s="2" t="str">
        <f t="shared" si="44"/>
        <v/>
      </c>
      <c r="S157" s="2" t="str">
        <f t="shared" si="39"/>
        <v/>
      </c>
      <c r="T157" s="2" t="str">
        <f t="shared" si="40"/>
        <v/>
      </c>
      <c r="U157" s="2" t="str">
        <f t="shared" si="35"/>
        <v/>
      </c>
    </row>
    <row r="158" spans="1:21" x14ac:dyDescent="0.2">
      <c r="A158" s="20">
        <v>44675</v>
      </c>
      <c r="B158" s="20" t="s">
        <v>97</v>
      </c>
      <c r="C158" s="20" t="s">
        <v>270</v>
      </c>
      <c r="D158" s="2"/>
      <c r="E158" s="20" t="s">
        <v>9</v>
      </c>
      <c r="F158" s="20" t="s">
        <v>192</v>
      </c>
      <c r="G158" s="20" t="s">
        <v>3</v>
      </c>
      <c r="H158" s="22">
        <v>42717</v>
      </c>
      <c r="I158" s="22">
        <v>42769</v>
      </c>
      <c r="J158" s="2"/>
      <c r="K158" s="2"/>
      <c r="L158" s="2">
        <f>MONTH(I158)</f>
        <v>2</v>
      </c>
      <c r="M158" s="2">
        <f>YEAR(I158)</f>
        <v>2017</v>
      </c>
      <c r="N158" s="2">
        <f>IF(G158="Closed",IF(NOT(ISBLANK(J158)),J158-H158,I158+4-H158))</f>
        <v>56</v>
      </c>
      <c r="O158" s="2" t="str">
        <f t="shared" si="37"/>
        <v/>
      </c>
      <c r="P158" s="2" t="str">
        <f t="shared" si="38"/>
        <v/>
      </c>
      <c r="Q158" s="2" t="str">
        <f t="shared" si="43"/>
        <v/>
      </c>
      <c r="R158" s="2" t="str">
        <f t="shared" si="44"/>
        <v/>
      </c>
      <c r="S158" s="2" t="str">
        <f t="shared" si="39"/>
        <v/>
      </c>
      <c r="T158" s="2" t="str">
        <f t="shared" si="40"/>
        <v>Y</v>
      </c>
      <c r="U158" s="2" t="str">
        <f t="shared" si="35"/>
        <v/>
      </c>
    </row>
    <row r="159" spans="1:21" hidden="1" x14ac:dyDescent="0.2">
      <c r="A159" s="20">
        <v>44482</v>
      </c>
      <c r="B159" s="20" t="s">
        <v>97</v>
      </c>
      <c r="C159" s="20" t="s">
        <v>271</v>
      </c>
      <c r="D159" s="2"/>
      <c r="E159" s="20" t="s">
        <v>9</v>
      </c>
      <c r="F159" s="20" t="s">
        <v>184</v>
      </c>
      <c r="G159" s="20" t="s">
        <v>194</v>
      </c>
      <c r="H159" s="22">
        <v>42703</v>
      </c>
      <c r="I159" s="22"/>
      <c r="J159" s="2"/>
      <c r="K159" s="2"/>
      <c r="L159" s="2"/>
      <c r="M159" s="2"/>
      <c r="N159" s="2" t="b">
        <f>IF(G159="Closed", MAX(I159,J159) - H159)</f>
        <v>0</v>
      </c>
      <c r="O159" s="2" t="str">
        <f t="shared" si="37"/>
        <v/>
      </c>
      <c r="P159" s="2" t="str">
        <f t="shared" si="38"/>
        <v/>
      </c>
      <c r="Q159" s="2" t="str">
        <f t="shared" si="43"/>
        <v/>
      </c>
      <c r="R159" s="2" t="str">
        <f t="shared" si="44"/>
        <v/>
      </c>
      <c r="S159" s="2" t="str">
        <f t="shared" si="39"/>
        <v/>
      </c>
      <c r="T159" s="2" t="str">
        <f t="shared" si="40"/>
        <v/>
      </c>
      <c r="U159" s="2" t="str">
        <f t="shared" si="35"/>
        <v/>
      </c>
    </row>
    <row r="160" spans="1:21" x14ac:dyDescent="0.2">
      <c r="A160" s="20">
        <v>44064</v>
      </c>
      <c r="B160" s="21" t="s">
        <v>97</v>
      </c>
      <c r="C160" s="21" t="s">
        <v>302</v>
      </c>
      <c r="D160" s="2">
        <v>186412</v>
      </c>
      <c r="E160" s="21" t="s">
        <v>9</v>
      </c>
      <c r="F160" s="21" t="s">
        <v>189</v>
      </c>
      <c r="G160" s="21" t="s">
        <v>3</v>
      </c>
      <c r="H160" s="22">
        <v>42670</v>
      </c>
      <c r="I160" s="22">
        <v>42905</v>
      </c>
      <c r="J160" s="2"/>
      <c r="K160" s="2"/>
      <c r="L160" s="2">
        <f>MONTH(I160)</f>
        <v>6</v>
      </c>
      <c r="M160" s="2">
        <f>YEAR(I160)</f>
        <v>2017</v>
      </c>
      <c r="N160" s="2">
        <f>IF(G160="Closed",IF(NOT(ISBLANK(J160)),J160-H160,I160+4-H160))</f>
        <v>239</v>
      </c>
      <c r="O160" s="2" t="str">
        <f t="shared" si="37"/>
        <v/>
      </c>
      <c r="P160" s="2" t="str">
        <f t="shared" si="38"/>
        <v/>
      </c>
      <c r="Q160" s="2" t="str">
        <f t="shared" si="43"/>
        <v/>
      </c>
      <c r="R160" s="2" t="str">
        <f t="shared" si="44"/>
        <v/>
      </c>
      <c r="S160" s="2" t="str">
        <f t="shared" si="39"/>
        <v/>
      </c>
      <c r="T160" s="2" t="str">
        <f t="shared" si="40"/>
        <v/>
      </c>
      <c r="U160" s="2" t="str">
        <f t="shared" si="35"/>
        <v>Y</v>
      </c>
    </row>
    <row r="161" spans="1:21" ht="63.75" hidden="1" x14ac:dyDescent="0.2">
      <c r="A161" s="20">
        <v>43448</v>
      </c>
      <c r="B161" s="20" t="s">
        <v>97</v>
      </c>
      <c r="C161" s="20" t="s">
        <v>362</v>
      </c>
      <c r="D161" s="2" t="s">
        <v>303</v>
      </c>
      <c r="E161" s="20" t="s">
        <v>9</v>
      </c>
      <c r="F161" s="20" t="s">
        <v>187</v>
      </c>
      <c r="G161" s="20" t="s">
        <v>194</v>
      </c>
      <c r="H161" s="22">
        <v>42634</v>
      </c>
      <c r="I161" s="22"/>
      <c r="J161" s="2"/>
      <c r="K161" s="2"/>
      <c r="L161" s="2"/>
      <c r="M161" s="2"/>
      <c r="N161" s="2" t="b">
        <f t="shared" ref="N161:N176" si="47">IF(G161="Closed", MAX(I161,J161) - H161)</f>
        <v>0</v>
      </c>
      <c r="O161" s="2" t="str">
        <f t="shared" si="37"/>
        <v/>
      </c>
      <c r="P161" s="2" t="str">
        <f t="shared" si="38"/>
        <v/>
      </c>
      <c r="Q161" s="2" t="str">
        <f t="shared" si="43"/>
        <v/>
      </c>
      <c r="R161" s="2" t="str">
        <f t="shared" si="44"/>
        <v/>
      </c>
      <c r="S161" s="2" t="str">
        <f t="shared" si="39"/>
        <v/>
      </c>
      <c r="T161" s="2" t="str">
        <f t="shared" si="40"/>
        <v/>
      </c>
      <c r="U161" s="2" t="str">
        <f t="shared" si="35"/>
        <v/>
      </c>
    </row>
    <row r="162" spans="1:21" ht="25.5" hidden="1" x14ac:dyDescent="0.2">
      <c r="A162" s="20">
        <v>43201</v>
      </c>
      <c r="B162" s="21" t="s">
        <v>97</v>
      </c>
      <c r="C162" s="21" t="s">
        <v>304</v>
      </c>
      <c r="D162" s="2">
        <v>184495</v>
      </c>
      <c r="E162" s="21" t="s">
        <v>9</v>
      </c>
      <c r="F162" s="21" t="s">
        <v>187</v>
      </c>
      <c r="G162" s="21" t="s">
        <v>194</v>
      </c>
      <c r="H162" s="22">
        <v>42619</v>
      </c>
      <c r="I162" s="22"/>
      <c r="J162" s="2"/>
      <c r="K162" s="2"/>
      <c r="L162" s="2"/>
      <c r="M162" s="2"/>
      <c r="N162" s="2" t="b">
        <f t="shared" si="47"/>
        <v>0</v>
      </c>
      <c r="O162" s="2" t="str">
        <f t="shared" si="37"/>
        <v/>
      </c>
      <c r="P162" s="2" t="str">
        <f t="shared" si="38"/>
        <v/>
      </c>
      <c r="Q162" s="2" t="str">
        <f t="shared" si="43"/>
        <v/>
      </c>
      <c r="R162" s="2" t="str">
        <f t="shared" si="44"/>
        <v/>
      </c>
      <c r="S162" s="2" t="str">
        <f t="shared" si="39"/>
        <v/>
      </c>
      <c r="T162" s="2" t="str">
        <f t="shared" si="40"/>
        <v/>
      </c>
      <c r="U162" s="2" t="str">
        <f t="shared" si="35"/>
        <v/>
      </c>
    </row>
    <row r="163" spans="1:21" hidden="1" x14ac:dyDescent="0.2">
      <c r="A163" s="20">
        <v>42899</v>
      </c>
      <c r="B163" s="21" t="s">
        <v>97</v>
      </c>
      <c r="C163" s="21" t="s">
        <v>227</v>
      </c>
      <c r="D163" s="2"/>
      <c r="E163" s="21" t="s">
        <v>9</v>
      </c>
      <c r="F163" s="21" t="s">
        <v>192</v>
      </c>
      <c r="G163" s="21" t="s">
        <v>194</v>
      </c>
      <c r="H163" s="22">
        <v>42605</v>
      </c>
      <c r="I163" s="22"/>
      <c r="J163" s="2"/>
      <c r="K163" s="2"/>
      <c r="L163" s="2"/>
      <c r="M163" s="2"/>
      <c r="N163" s="2" t="b">
        <f t="shared" si="47"/>
        <v>0</v>
      </c>
      <c r="O163" s="2" t="str">
        <f t="shared" si="37"/>
        <v/>
      </c>
      <c r="P163" s="2" t="str">
        <f t="shared" si="38"/>
        <v/>
      </c>
      <c r="Q163" s="2" t="str">
        <f t="shared" si="43"/>
        <v/>
      </c>
      <c r="R163" s="2" t="str">
        <f t="shared" si="44"/>
        <v/>
      </c>
      <c r="S163" s="2" t="str">
        <f t="shared" si="39"/>
        <v/>
      </c>
      <c r="T163" s="2" t="str">
        <f t="shared" si="40"/>
        <v/>
      </c>
      <c r="U163" s="2" t="str">
        <f t="shared" si="35"/>
        <v/>
      </c>
    </row>
    <row r="164" spans="1:21" ht="25.5" hidden="1" x14ac:dyDescent="0.2">
      <c r="A164" s="20">
        <v>42735</v>
      </c>
      <c r="B164" s="20" t="s">
        <v>97</v>
      </c>
      <c r="C164" s="20" t="s">
        <v>224</v>
      </c>
      <c r="D164" s="2"/>
      <c r="E164" s="20" t="s">
        <v>9</v>
      </c>
      <c r="F164" s="20" t="s">
        <v>188</v>
      </c>
      <c r="G164" s="20" t="s">
        <v>196</v>
      </c>
      <c r="H164" s="22">
        <v>42597</v>
      </c>
      <c r="I164" s="22"/>
      <c r="J164" s="2"/>
      <c r="K164" s="2"/>
      <c r="L164" s="2"/>
      <c r="M164" s="2"/>
      <c r="N164" s="2" t="b">
        <f t="shared" si="47"/>
        <v>0</v>
      </c>
      <c r="O164" s="2" t="str">
        <f t="shared" si="37"/>
        <v/>
      </c>
      <c r="P164" s="2" t="str">
        <f t="shared" si="38"/>
        <v/>
      </c>
      <c r="Q164" s="2" t="str">
        <f t="shared" si="43"/>
        <v/>
      </c>
      <c r="R164" s="2" t="str">
        <f t="shared" si="44"/>
        <v/>
      </c>
      <c r="S164" s="2" t="str">
        <f t="shared" si="39"/>
        <v/>
      </c>
      <c r="T164" s="2" t="str">
        <f t="shared" si="40"/>
        <v/>
      </c>
      <c r="U164" s="2" t="str">
        <f t="shared" si="35"/>
        <v/>
      </c>
    </row>
    <row r="165" spans="1:21" hidden="1" x14ac:dyDescent="0.2">
      <c r="A165" s="20">
        <v>41008</v>
      </c>
      <c r="B165" s="21" t="s">
        <v>97</v>
      </c>
      <c r="C165" s="21" t="s">
        <v>299</v>
      </c>
      <c r="D165" s="2">
        <v>181434</v>
      </c>
      <c r="E165" s="21" t="s">
        <v>9</v>
      </c>
      <c r="F165" s="21" t="s">
        <v>187</v>
      </c>
      <c r="G165" s="21" t="s">
        <v>194</v>
      </c>
      <c r="H165" s="22">
        <v>42501</v>
      </c>
      <c r="I165" s="22"/>
      <c r="J165" s="2"/>
      <c r="K165" s="2"/>
      <c r="L165" s="2"/>
      <c r="M165" s="2"/>
      <c r="N165" s="2" t="b">
        <f t="shared" si="47"/>
        <v>0</v>
      </c>
      <c r="O165" s="2" t="str">
        <f t="shared" si="37"/>
        <v/>
      </c>
      <c r="P165" s="2" t="str">
        <f t="shared" si="38"/>
        <v/>
      </c>
      <c r="Q165" s="2" t="str">
        <f t="shared" si="43"/>
        <v/>
      </c>
      <c r="R165" s="2" t="str">
        <f t="shared" si="44"/>
        <v/>
      </c>
      <c r="S165" s="2" t="str">
        <f t="shared" si="39"/>
        <v/>
      </c>
      <c r="T165" s="2" t="str">
        <f t="shared" si="40"/>
        <v/>
      </c>
      <c r="U165" s="2" t="str">
        <f t="shared" si="35"/>
        <v/>
      </c>
    </row>
    <row r="166" spans="1:21" hidden="1" x14ac:dyDescent="0.2">
      <c r="A166" s="20">
        <v>41007</v>
      </c>
      <c r="B166" s="20" t="s">
        <v>97</v>
      </c>
      <c r="C166" s="20" t="s">
        <v>300</v>
      </c>
      <c r="D166" s="2">
        <v>181431</v>
      </c>
      <c r="E166" s="20" t="s">
        <v>9</v>
      </c>
      <c r="F166" s="20" t="s">
        <v>187</v>
      </c>
      <c r="G166" s="20" t="s">
        <v>194</v>
      </c>
      <c r="H166" s="22">
        <v>42501</v>
      </c>
      <c r="I166" s="22"/>
      <c r="J166" s="2"/>
      <c r="K166" s="2"/>
      <c r="L166" s="2"/>
      <c r="M166" s="2"/>
      <c r="N166" s="2" t="b">
        <f t="shared" si="47"/>
        <v>0</v>
      </c>
      <c r="O166" s="2" t="str">
        <f t="shared" si="37"/>
        <v/>
      </c>
      <c r="P166" s="2" t="str">
        <f t="shared" si="38"/>
        <v/>
      </c>
      <c r="Q166" s="2" t="str">
        <f t="shared" si="43"/>
        <v/>
      </c>
      <c r="R166" s="2" t="str">
        <f t="shared" si="44"/>
        <v/>
      </c>
      <c r="S166" s="2" t="str">
        <f t="shared" si="39"/>
        <v/>
      </c>
      <c r="T166" s="2" t="str">
        <f t="shared" si="40"/>
        <v/>
      </c>
      <c r="U166" s="2" t="str">
        <f t="shared" si="35"/>
        <v/>
      </c>
    </row>
    <row r="167" spans="1:21" ht="25.5" hidden="1" x14ac:dyDescent="0.2">
      <c r="A167" s="20">
        <v>40848</v>
      </c>
      <c r="B167" s="21" t="s">
        <v>97</v>
      </c>
      <c r="C167" s="21" t="s">
        <v>211</v>
      </c>
      <c r="D167" s="2"/>
      <c r="E167" s="21" t="s">
        <v>9</v>
      </c>
      <c r="F167" s="21" t="s">
        <v>187</v>
      </c>
      <c r="G167" s="21" t="s">
        <v>194</v>
      </c>
      <c r="H167" s="22">
        <v>42488</v>
      </c>
      <c r="I167" s="22"/>
      <c r="J167" s="2"/>
      <c r="K167" s="2"/>
      <c r="L167" s="2"/>
      <c r="M167" s="2"/>
      <c r="N167" s="2" t="b">
        <f t="shared" si="47"/>
        <v>0</v>
      </c>
      <c r="O167" s="2" t="str">
        <f t="shared" si="37"/>
        <v/>
      </c>
      <c r="P167" s="2" t="str">
        <f t="shared" si="38"/>
        <v/>
      </c>
      <c r="Q167" s="2" t="str">
        <f t="shared" si="43"/>
        <v/>
      </c>
      <c r="R167" s="2" t="str">
        <f t="shared" si="44"/>
        <v/>
      </c>
      <c r="S167" s="2" t="str">
        <f t="shared" si="39"/>
        <v/>
      </c>
      <c r="T167" s="2" t="str">
        <f t="shared" si="40"/>
        <v/>
      </c>
      <c r="U167" s="2" t="str">
        <f t="shared" si="35"/>
        <v/>
      </c>
    </row>
    <row r="168" spans="1:21" hidden="1" x14ac:dyDescent="0.2">
      <c r="A168" s="20">
        <v>40824</v>
      </c>
      <c r="B168" s="20" t="s">
        <v>97</v>
      </c>
      <c r="C168" s="20" t="s">
        <v>210</v>
      </c>
      <c r="D168" s="2"/>
      <c r="E168" s="20" t="s">
        <v>9</v>
      </c>
      <c r="F168" s="20" t="s">
        <v>187</v>
      </c>
      <c r="G168" s="20" t="s">
        <v>194</v>
      </c>
      <c r="H168" s="22">
        <v>42487</v>
      </c>
      <c r="I168" s="22"/>
      <c r="J168" s="2"/>
      <c r="K168" s="2"/>
      <c r="L168" s="2"/>
      <c r="M168" s="2"/>
      <c r="N168" s="2" t="b">
        <f>IF(G168="Closed",IF(NOT(ISBLANK(J168)),J168-H168,I168+4-H168))</f>
        <v>0</v>
      </c>
      <c r="O168" s="2" t="str">
        <f t="shared" si="37"/>
        <v/>
      </c>
      <c r="P168" s="2" t="str">
        <f t="shared" si="38"/>
        <v/>
      </c>
      <c r="Q168" s="2" t="str">
        <f t="shared" si="43"/>
        <v/>
      </c>
      <c r="R168" s="2" t="str">
        <f t="shared" si="44"/>
        <v/>
      </c>
      <c r="S168" s="2" t="str">
        <f t="shared" si="39"/>
        <v/>
      </c>
      <c r="T168" s="2" t="str">
        <f t="shared" si="40"/>
        <v/>
      </c>
      <c r="U168" s="2" t="str">
        <f t="shared" si="35"/>
        <v/>
      </c>
    </row>
    <row r="169" spans="1:21" hidden="1" x14ac:dyDescent="0.2">
      <c r="A169" s="20">
        <v>40805</v>
      </c>
      <c r="B169" s="21" t="s">
        <v>97</v>
      </c>
      <c r="C169" s="21" t="s">
        <v>298</v>
      </c>
      <c r="D169" s="2">
        <v>180944</v>
      </c>
      <c r="E169" s="21" t="s">
        <v>9</v>
      </c>
      <c r="F169" s="21" t="s">
        <v>187</v>
      </c>
      <c r="G169" s="21" t="s">
        <v>194</v>
      </c>
      <c r="H169" s="22">
        <v>42486</v>
      </c>
      <c r="I169" s="22"/>
      <c r="J169" s="2"/>
      <c r="K169" s="2"/>
      <c r="L169" s="2"/>
      <c r="M169" s="2"/>
      <c r="N169" s="2" t="b">
        <f t="shared" si="47"/>
        <v>0</v>
      </c>
      <c r="O169" s="2" t="str">
        <f t="shared" si="37"/>
        <v/>
      </c>
      <c r="P169" s="2" t="str">
        <f t="shared" si="38"/>
        <v/>
      </c>
      <c r="Q169" s="2" t="str">
        <f t="shared" si="43"/>
        <v/>
      </c>
      <c r="R169" s="2" t="str">
        <f t="shared" si="44"/>
        <v/>
      </c>
      <c r="S169" s="2" t="str">
        <f t="shared" si="39"/>
        <v/>
      </c>
      <c r="T169" s="2" t="str">
        <f t="shared" si="40"/>
        <v/>
      </c>
      <c r="U169" s="2" t="str">
        <f t="shared" si="35"/>
        <v/>
      </c>
    </row>
    <row r="170" spans="1:21" ht="25.5" hidden="1" x14ac:dyDescent="0.2">
      <c r="A170" s="20">
        <v>40798</v>
      </c>
      <c r="B170" s="20" t="s">
        <v>97</v>
      </c>
      <c r="C170" s="20" t="s">
        <v>209</v>
      </c>
      <c r="D170" s="2"/>
      <c r="E170" s="20" t="s">
        <v>9</v>
      </c>
      <c r="F170" s="20" t="s">
        <v>187</v>
      </c>
      <c r="G170" s="20" t="s">
        <v>194</v>
      </c>
      <c r="H170" s="22">
        <v>42486</v>
      </c>
      <c r="I170" s="22"/>
      <c r="J170" s="2"/>
      <c r="K170" s="2"/>
      <c r="L170" s="2"/>
      <c r="M170" s="2"/>
      <c r="N170" s="2" t="b">
        <f t="shared" si="47"/>
        <v>0</v>
      </c>
      <c r="O170" s="2" t="str">
        <f t="shared" si="37"/>
        <v/>
      </c>
      <c r="P170" s="2" t="str">
        <f t="shared" si="38"/>
        <v/>
      </c>
      <c r="Q170" s="2" t="str">
        <f t="shared" si="43"/>
        <v/>
      </c>
      <c r="R170" s="2" t="str">
        <f t="shared" si="44"/>
        <v/>
      </c>
      <c r="S170" s="2" t="str">
        <f t="shared" si="39"/>
        <v/>
      </c>
      <c r="T170" s="2" t="str">
        <f t="shared" si="40"/>
        <v/>
      </c>
      <c r="U170" s="2" t="str">
        <f t="shared" si="35"/>
        <v/>
      </c>
    </row>
    <row r="171" spans="1:21" hidden="1" x14ac:dyDescent="0.2">
      <c r="A171" s="20">
        <v>40575</v>
      </c>
      <c r="B171" s="21" t="s">
        <v>97</v>
      </c>
      <c r="C171" s="21" t="s">
        <v>208</v>
      </c>
      <c r="D171" s="2"/>
      <c r="E171" s="21" t="s">
        <v>9</v>
      </c>
      <c r="F171" s="21" t="s">
        <v>192</v>
      </c>
      <c r="G171" s="21" t="s">
        <v>194</v>
      </c>
      <c r="H171" s="22">
        <v>42467</v>
      </c>
      <c r="I171" s="22"/>
      <c r="J171" s="2"/>
      <c r="K171" s="2"/>
      <c r="L171" s="2"/>
      <c r="M171" s="2"/>
      <c r="N171" s="2" t="b">
        <f t="shared" si="47"/>
        <v>0</v>
      </c>
      <c r="O171" s="2" t="str">
        <f t="shared" si="37"/>
        <v/>
      </c>
      <c r="P171" s="2" t="str">
        <f t="shared" si="38"/>
        <v/>
      </c>
      <c r="Q171" s="2" t="str">
        <f t="shared" si="43"/>
        <v/>
      </c>
      <c r="R171" s="2" t="str">
        <f t="shared" si="44"/>
        <v/>
      </c>
      <c r="S171" s="2" t="str">
        <f t="shared" si="39"/>
        <v/>
      </c>
      <c r="T171" s="2" t="str">
        <f t="shared" si="40"/>
        <v/>
      </c>
      <c r="U171" s="2" t="str">
        <f t="shared" si="35"/>
        <v/>
      </c>
    </row>
    <row r="172" spans="1:21" ht="25.5" hidden="1" x14ac:dyDescent="0.2">
      <c r="A172" s="20">
        <v>40414</v>
      </c>
      <c r="B172" s="20" t="s">
        <v>97</v>
      </c>
      <c r="C172" s="20" t="s">
        <v>207</v>
      </c>
      <c r="D172" s="2"/>
      <c r="E172" s="20" t="s">
        <v>9</v>
      </c>
      <c r="F172" s="20" t="s">
        <v>187</v>
      </c>
      <c r="G172" s="20" t="s">
        <v>194</v>
      </c>
      <c r="H172" s="22">
        <v>42452</v>
      </c>
      <c r="I172" s="22"/>
      <c r="J172" s="2"/>
      <c r="K172" s="2"/>
      <c r="L172" s="2"/>
      <c r="M172" s="2"/>
      <c r="N172" s="2" t="b">
        <f t="shared" si="47"/>
        <v>0</v>
      </c>
      <c r="O172" s="2" t="str">
        <f t="shared" si="37"/>
        <v/>
      </c>
      <c r="P172" s="2" t="str">
        <f t="shared" si="38"/>
        <v/>
      </c>
      <c r="Q172" s="2" t="str">
        <f t="shared" si="43"/>
        <v/>
      </c>
      <c r="R172" s="2" t="str">
        <f t="shared" si="44"/>
        <v/>
      </c>
      <c r="S172" s="2" t="str">
        <f t="shared" si="39"/>
        <v/>
      </c>
      <c r="T172" s="2" t="str">
        <f t="shared" si="40"/>
        <v/>
      </c>
      <c r="U172" s="2" t="str">
        <f t="shared" si="35"/>
        <v/>
      </c>
    </row>
    <row r="173" spans="1:21" ht="25.5" hidden="1" x14ac:dyDescent="0.2">
      <c r="A173" s="20">
        <v>40313</v>
      </c>
      <c r="B173" s="21" t="s">
        <v>97</v>
      </c>
      <c r="C173" s="21" t="s">
        <v>206</v>
      </c>
      <c r="D173" s="2"/>
      <c r="E173" s="21" t="s">
        <v>9</v>
      </c>
      <c r="F173" s="21" t="s">
        <v>184</v>
      </c>
      <c r="G173" s="21" t="s">
        <v>194</v>
      </c>
      <c r="H173" s="22">
        <v>42443</v>
      </c>
      <c r="I173" s="22"/>
      <c r="J173" s="2"/>
      <c r="K173" s="2"/>
      <c r="L173" s="2"/>
      <c r="M173" s="2"/>
      <c r="N173" s="2" t="b">
        <f>IF(G173="Closed",IF(NOT(ISBLANK(J173)),J173-H173,I173+4-H173))</f>
        <v>0</v>
      </c>
      <c r="O173" s="2" t="str">
        <f t="shared" si="37"/>
        <v/>
      </c>
      <c r="P173" s="2" t="str">
        <f t="shared" si="38"/>
        <v/>
      </c>
      <c r="Q173" s="2" t="str">
        <f t="shared" si="43"/>
        <v/>
      </c>
      <c r="R173" s="2" t="str">
        <f t="shared" si="44"/>
        <v/>
      </c>
      <c r="S173" s="2" t="str">
        <f t="shared" si="39"/>
        <v/>
      </c>
      <c r="T173" s="2" t="str">
        <f t="shared" si="40"/>
        <v/>
      </c>
      <c r="U173" s="2" t="str">
        <f t="shared" si="35"/>
        <v/>
      </c>
    </row>
    <row r="174" spans="1:21" hidden="1" x14ac:dyDescent="0.2">
      <c r="A174" s="20">
        <v>40207</v>
      </c>
      <c r="B174" s="20" t="s">
        <v>97</v>
      </c>
      <c r="C174" s="20" t="s">
        <v>301</v>
      </c>
      <c r="D174" s="2">
        <v>179737</v>
      </c>
      <c r="E174" s="20" t="s">
        <v>9</v>
      </c>
      <c r="F174" s="20" t="s">
        <v>187</v>
      </c>
      <c r="G174" s="20" t="s">
        <v>194</v>
      </c>
      <c r="H174" s="22">
        <v>42433</v>
      </c>
      <c r="I174" s="22"/>
      <c r="J174" s="2"/>
      <c r="K174" s="2"/>
      <c r="L174" s="2"/>
      <c r="M174" s="2"/>
      <c r="N174" s="2" t="b">
        <f t="shared" si="47"/>
        <v>0</v>
      </c>
      <c r="O174" s="2" t="str">
        <f t="shared" si="37"/>
        <v/>
      </c>
      <c r="P174" s="2" t="str">
        <f t="shared" si="38"/>
        <v/>
      </c>
      <c r="Q174" s="2" t="str">
        <f t="shared" si="43"/>
        <v/>
      </c>
      <c r="R174" s="2" t="str">
        <f t="shared" si="44"/>
        <v/>
      </c>
      <c r="S174" s="2" t="str">
        <f t="shared" si="39"/>
        <v/>
      </c>
      <c r="T174" s="2" t="str">
        <f t="shared" si="40"/>
        <v/>
      </c>
      <c r="U174" s="2" t="str">
        <f t="shared" ref="U174:U210" si="48">IF(ISNUMBER($N174),IF($N174&gt;60, "Y", ""),"")</f>
        <v/>
      </c>
    </row>
    <row r="175" spans="1:21" ht="25.5" hidden="1" x14ac:dyDescent="0.2">
      <c r="A175" s="20">
        <v>39962</v>
      </c>
      <c r="B175" s="21" t="s">
        <v>97</v>
      </c>
      <c r="C175" s="21" t="s">
        <v>199</v>
      </c>
      <c r="D175" s="2"/>
      <c r="E175" s="21" t="s">
        <v>9</v>
      </c>
      <c r="F175" s="21" t="s">
        <v>187</v>
      </c>
      <c r="G175" s="21" t="s">
        <v>194</v>
      </c>
      <c r="H175" s="22">
        <v>42418</v>
      </c>
      <c r="I175" s="22"/>
      <c r="J175" s="2"/>
      <c r="K175" s="2"/>
      <c r="L175" s="2"/>
      <c r="M175" s="2"/>
      <c r="N175" s="2" t="b">
        <f t="shared" si="47"/>
        <v>0</v>
      </c>
      <c r="O175" s="2" t="str">
        <f t="shared" si="37"/>
        <v/>
      </c>
      <c r="P175" s="2" t="str">
        <f t="shared" si="38"/>
        <v/>
      </c>
      <c r="Q175" s="2" t="str">
        <f t="shared" si="43"/>
        <v/>
      </c>
      <c r="R175" s="2" t="str">
        <f t="shared" si="44"/>
        <v/>
      </c>
      <c r="S175" s="2" t="str">
        <f t="shared" si="39"/>
        <v/>
      </c>
      <c r="T175" s="2" t="str">
        <f t="shared" si="40"/>
        <v/>
      </c>
      <c r="U175" s="2" t="str">
        <f t="shared" si="48"/>
        <v/>
      </c>
    </row>
    <row r="176" spans="1:21" hidden="1" x14ac:dyDescent="0.2">
      <c r="A176" s="20">
        <v>39287</v>
      </c>
      <c r="B176" s="20" t="s">
        <v>97</v>
      </c>
      <c r="C176" s="20" t="s">
        <v>198</v>
      </c>
      <c r="D176" s="2"/>
      <c r="E176" s="20" t="s">
        <v>9</v>
      </c>
      <c r="F176" s="20" t="s">
        <v>192</v>
      </c>
      <c r="G176" s="20" t="s">
        <v>194</v>
      </c>
      <c r="H176" s="22">
        <v>42378</v>
      </c>
      <c r="I176" s="22"/>
      <c r="J176" s="2"/>
      <c r="K176" s="2"/>
      <c r="L176" s="2"/>
      <c r="M176" s="2"/>
      <c r="N176" s="2" t="b">
        <f t="shared" si="47"/>
        <v>0</v>
      </c>
      <c r="O176" s="2" t="str">
        <f t="shared" si="37"/>
        <v/>
      </c>
      <c r="P176" s="2" t="str">
        <f t="shared" si="38"/>
        <v/>
      </c>
      <c r="Q176" s="2" t="str">
        <f t="shared" si="43"/>
        <v/>
      </c>
      <c r="R176" s="2" t="str">
        <f t="shared" si="44"/>
        <v/>
      </c>
      <c r="S176" s="2" t="str">
        <f t="shared" si="39"/>
        <v/>
      </c>
      <c r="T176" s="2" t="str">
        <f t="shared" si="40"/>
        <v/>
      </c>
      <c r="U176" s="2" t="str">
        <f t="shared" si="48"/>
        <v/>
      </c>
    </row>
    <row r="177" spans="1:21" x14ac:dyDescent="0.2">
      <c r="A177" s="2">
        <v>49477</v>
      </c>
      <c r="B177" s="2" t="s">
        <v>97</v>
      </c>
      <c r="C177" s="2" t="s">
        <v>335</v>
      </c>
      <c r="D177" s="2">
        <v>193390</v>
      </c>
      <c r="E177" s="2" t="s">
        <v>6</v>
      </c>
      <c r="F177" s="20" t="s">
        <v>192</v>
      </c>
      <c r="G177" s="2" t="s">
        <v>3</v>
      </c>
      <c r="H177" s="17">
        <v>42963</v>
      </c>
      <c r="I177" s="17">
        <v>42972</v>
      </c>
      <c r="J177" s="2"/>
      <c r="K177" s="2"/>
      <c r="L177" s="2">
        <f>MONTH(I177)</f>
        <v>8</v>
      </c>
      <c r="M177" s="2">
        <f>YEAR(I177)</f>
        <v>2017</v>
      </c>
      <c r="N177" s="2">
        <f>IF(G177="Closed",IF(NOT(ISBLANK(J177)),J177-H177,I177+4-H177))</f>
        <v>13</v>
      </c>
      <c r="O177" s="2" t="str">
        <f t="shared" si="37"/>
        <v/>
      </c>
      <c r="P177" s="2" t="str">
        <f t="shared" si="38"/>
        <v/>
      </c>
      <c r="Q177" s="2" t="str">
        <f t="shared" si="43"/>
        <v>Y</v>
      </c>
      <c r="R177" s="2" t="str">
        <f t="shared" si="44"/>
        <v/>
      </c>
      <c r="S177" s="2" t="str">
        <f t="shared" si="39"/>
        <v/>
      </c>
      <c r="T177" s="2" t="str">
        <f t="shared" si="40"/>
        <v/>
      </c>
      <c r="U177" s="2" t="str">
        <f t="shared" si="48"/>
        <v/>
      </c>
    </row>
    <row r="178" spans="1:21" ht="25.5" x14ac:dyDescent="0.2">
      <c r="A178" s="2">
        <v>49589</v>
      </c>
      <c r="B178" s="2" t="s">
        <v>97</v>
      </c>
      <c r="C178" s="2" t="s">
        <v>336</v>
      </c>
      <c r="D178" s="2">
        <v>193890</v>
      </c>
      <c r="E178" s="2" t="s">
        <v>2</v>
      </c>
      <c r="F178" s="21" t="s">
        <v>184</v>
      </c>
      <c r="G178" s="2" t="s">
        <v>3</v>
      </c>
      <c r="H178" s="17">
        <v>42968</v>
      </c>
      <c r="I178" s="17">
        <v>42970</v>
      </c>
      <c r="J178" s="2"/>
      <c r="K178" s="2"/>
      <c r="L178" s="2">
        <f>MONTH(I178)</f>
        <v>8</v>
      </c>
      <c r="M178" s="2">
        <f>YEAR(I178)</f>
        <v>2017</v>
      </c>
      <c r="N178" s="2">
        <f>IF(G178="Closed",IF(NOT(ISBLANK(J178)),J178-H178,I178+4-H178))</f>
        <v>6</v>
      </c>
      <c r="O178" s="2" t="str">
        <f t="shared" si="37"/>
        <v/>
      </c>
      <c r="P178" s="2" t="str">
        <f t="shared" si="38"/>
        <v>Y</v>
      </c>
      <c r="Q178" s="2" t="str">
        <f t="shared" si="43"/>
        <v/>
      </c>
      <c r="R178" s="2" t="str">
        <f t="shared" si="44"/>
        <v/>
      </c>
      <c r="S178" s="2" t="str">
        <f t="shared" si="39"/>
        <v/>
      </c>
      <c r="T178" s="2" t="str">
        <f t="shared" si="40"/>
        <v/>
      </c>
      <c r="U178" s="2" t="str">
        <f t="shared" si="48"/>
        <v/>
      </c>
    </row>
    <row r="179" spans="1:21" ht="25.5" hidden="1" x14ac:dyDescent="0.2">
      <c r="A179" s="2">
        <v>49588</v>
      </c>
      <c r="B179" s="2" t="s">
        <v>97</v>
      </c>
      <c r="C179" s="2" t="s">
        <v>337</v>
      </c>
      <c r="D179" s="2"/>
      <c r="E179" s="2" t="s">
        <v>2</v>
      </c>
      <c r="F179" s="21" t="s">
        <v>184</v>
      </c>
      <c r="G179" s="2" t="s">
        <v>359</v>
      </c>
      <c r="H179" s="17">
        <v>42968</v>
      </c>
      <c r="I179" s="17">
        <v>43081</v>
      </c>
      <c r="J179" s="2"/>
      <c r="K179" s="14">
        <v>43144</v>
      </c>
      <c r="L179" s="2">
        <f t="shared" ref="L179:L199" si="49">MONTH(I179)</f>
        <v>12</v>
      </c>
      <c r="M179" s="2">
        <f t="shared" ref="M179:M199" si="50">YEAR(I179)</f>
        <v>2017</v>
      </c>
      <c r="N179" s="2" t="b">
        <f t="shared" ref="N179:N199" si="51">IF(G179="Closed",IF(NOT(ISBLANK(J179)),J179-H179,I179+4-H179))</f>
        <v>0</v>
      </c>
      <c r="O179" s="2" t="str">
        <f t="shared" si="37"/>
        <v/>
      </c>
      <c r="P179" s="2" t="str">
        <f t="shared" si="38"/>
        <v/>
      </c>
      <c r="Q179" s="2" t="str">
        <f t="shared" si="43"/>
        <v/>
      </c>
      <c r="R179" s="2" t="str">
        <f t="shared" si="44"/>
        <v/>
      </c>
      <c r="S179" s="2" t="str">
        <f t="shared" si="39"/>
        <v/>
      </c>
      <c r="T179" s="2" t="str">
        <f t="shared" si="40"/>
        <v/>
      </c>
      <c r="U179" s="2" t="str">
        <f t="shared" si="48"/>
        <v/>
      </c>
    </row>
    <row r="180" spans="1:21" ht="25.5" hidden="1" x14ac:dyDescent="0.2">
      <c r="A180" s="2">
        <v>48679</v>
      </c>
      <c r="B180" s="2" t="s">
        <v>97</v>
      </c>
      <c r="C180" s="2" t="s">
        <v>338</v>
      </c>
      <c r="D180" s="2"/>
      <c r="E180" s="2" t="s">
        <v>7</v>
      </c>
      <c r="F180" s="21" t="s">
        <v>184</v>
      </c>
      <c r="G180" s="2" t="s">
        <v>70</v>
      </c>
      <c r="H180" s="17">
        <v>42937</v>
      </c>
      <c r="I180" s="17"/>
      <c r="J180" s="2"/>
      <c r="K180" s="2"/>
      <c r="L180" s="2"/>
      <c r="M180" s="2"/>
      <c r="N180" s="2" t="b">
        <f t="shared" si="51"/>
        <v>0</v>
      </c>
      <c r="O180" s="2" t="str">
        <f t="shared" si="37"/>
        <v/>
      </c>
      <c r="P180" s="2" t="str">
        <f t="shared" si="38"/>
        <v/>
      </c>
      <c r="Q180" s="2" t="str">
        <f t="shared" si="43"/>
        <v/>
      </c>
      <c r="R180" s="2" t="str">
        <f t="shared" si="44"/>
        <v/>
      </c>
      <c r="S180" s="2" t="str">
        <f t="shared" si="39"/>
        <v/>
      </c>
      <c r="T180" s="2" t="str">
        <f t="shared" si="40"/>
        <v/>
      </c>
      <c r="U180" s="2" t="str">
        <f t="shared" si="48"/>
        <v/>
      </c>
    </row>
    <row r="181" spans="1:21" x14ac:dyDescent="0.2">
      <c r="A181" s="2">
        <v>52763</v>
      </c>
      <c r="B181" s="2" t="s">
        <v>97</v>
      </c>
      <c r="C181" s="2" t="s">
        <v>339</v>
      </c>
      <c r="D181" s="2"/>
      <c r="E181" s="2" t="s">
        <v>2</v>
      </c>
      <c r="F181" s="17" t="s">
        <v>184</v>
      </c>
      <c r="G181" s="2" t="s">
        <v>3</v>
      </c>
      <c r="H181" s="17">
        <v>43082</v>
      </c>
      <c r="I181" s="17">
        <v>43083</v>
      </c>
      <c r="J181" s="17">
        <v>43087</v>
      </c>
      <c r="K181" s="2"/>
      <c r="L181" s="2">
        <f t="shared" si="49"/>
        <v>12</v>
      </c>
      <c r="M181" s="2">
        <f t="shared" si="50"/>
        <v>2017</v>
      </c>
      <c r="N181" s="2">
        <f t="shared" si="51"/>
        <v>5</v>
      </c>
      <c r="O181" s="2" t="str">
        <f t="shared" si="37"/>
        <v>Y</v>
      </c>
      <c r="P181" s="2" t="str">
        <f t="shared" si="38"/>
        <v/>
      </c>
      <c r="Q181" s="2" t="str">
        <f t="shared" si="43"/>
        <v/>
      </c>
      <c r="R181" s="2" t="str">
        <f t="shared" si="44"/>
        <v/>
      </c>
      <c r="S181" s="2" t="str">
        <f t="shared" si="39"/>
        <v/>
      </c>
      <c r="T181" s="2" t="str">
        <f t="shared" si="40"/>
        <v/>
      </c>
      <c r="U181" s="2" t="str">
        <f t="shared" si="48"/>
        <v/>
      </c>
    </row>
    <row r="182" spans="1:21" x14ac:dyDescent="0.2">
      <c r="A182" s="2">
        <v>52693</v>
      </c>
      <c r="B182" s="2" t="s">
        <v>97</v>
      </c>
      <c r="C182" s="2" t="s">
        <v>340</v>
      </c>
      <c r="D182" s="2"/>
      <c r="E182" s="2" t="s">
        <v>2</v>
      </c>
      <c r="F182" s="17" t="s">
        <v>192</v>
      </c>
      <c r="G182" s="2" t="s">
        <v>3</v>
      </c>
      <c r="H182" s="17">
        <v>43081</v>
      </c>
      <c r="I182" s="17">
        <v>43091</v>
      </c>
      <c r="J182" s="14">
        <v>43108</v>
      </c>
      <c r="K182" s="2"/>
      <c r="L182" s="2">
        <f t="shared" si="49"/>
        <v>12</v>
      </c>
      <c r="M182" s="2">
        <f t="shared" si="50"/>
        <v>2017</v>
      </c>
      <c r="N182" s="2">
        <f t="shared" si="51"/>
        <v>27</v>
      </c>
      <c r="O182" s="2" t="str">
        <f t="shared" si="37"/>
        <v/>
      </c>
      <c r="P182" s="2" t="str">
        <f t="shared" si="38"/>
        <v/>
      </c>
      <c r="Q182" s="2" t="str">
        <f t="shared" si="43"/>
        <v/>
      </c>
      <c r="R182" s="2" t="str">
        <f t="shared" si="44"/>
        <v>Y</v>
      </c>
      <c r="S182" s="2" t="str">
        <f t="shared" si="39"/>
        <v/>
      </c>
      <c r="T182" s="2" t="str">
        <f t="shared" si="40"/>
        <v/>
      </c>
      <c r="U182" s="2" t="str">
        <f t="shared" si="48"/>
        <v/>
      </c>
    </row>
    <row r="183" spans="1:21" ht="25.5" x14ac:dyDescent="0.2">
      <c r="A183" s="2">
        <v>52517</v>
      </c>
      <c r="B183" s="2" t="s">
        <v>97</v>
      </c>
      <c r="C183" s="2" t="s">
        <v>341</v>
      </c>
      <c r="D183" s="2"/>
      <c r="E183" s="2" t="s">
        <v>2</v>
      </c>
      <c r="F183" s="17" t="s">
        <v>184</v>
      </c>
      <c r="G183" s="2" t="s">
        <v>3</v>
      </c>
      <c r="H183" s="17">
        <v>43074</v>
      </c>
      <c r="I183" s="17">
        <v>43084</v>
      </c>
      <c r="J183" s="14">
        <v>43108</v>
      </c>
      <c r="K183" s="2"/>
      <c r="L183" s="2">
        <f t="shared" si="49"/>
        <v>12</v>
      </c>
      <c r="M183" s="2">
        <f t="shared" si="50"/>
        <v>2017</v>
      </c>
      <c r="N183" s="2">
        <f t="shared" si="51"/>
        <v>34</v>
      </c>
      <c r="O183" s="2" t="str">
        <f t="shared" si="37"/>
        <v/>
      </c>
      <c r="P183" s="2" t="str">
        <f t="shared" si="38"/>
        <v/>
      </c>
      <c r="Q183" s="2" t="str">
        <f t="shared" si="43"/>
        <v/>
      </c>
      <c r="R183" s="2" t="str">
        <f t="shared" si="44"/>
        <v/>
      </c>
      <c r="S183" s="2" t="str">
        <f t="shared" si="39"/>
        <v>Y</v>
      </c>
      <c r="T183" s="2" t="str">
        <f t="shared" si="40"/>
        <v/>
      </c>
      <c r="U183" s="2" t="str">
        <f t="shared" si="48"/>
        <v/>
      </c>
    </row>
    <row r="184" spans="1:21" ht="25.5" x14ac:dyDescent="0.2">
      <c r="A184" s="2">
        <v>52251</v>
      </c>
      <c r="B184" s="2" t="s">
        <v>97</v>
      </c>
      <c r="C184" s="2" t="s">
        <v>342</v>
      </c>
      <c r="D184" s="2"/>
      <c r="E184" s="2" t="s">
        <v>2</v>
      </c>
      <c r="F184" s="17" t="s">
        <v>184</v>
      </c>
      <c r="G184" s="2" t="s">
        <v>3</v>
      </c>
      <c r="H184" s="17">
        <v>43061</v>
      </c>
      <c r="I184" s="17">
        <v>43062</v>
      </c>
      <c r="J184" s="14">
        <v>43076</v>
      </c>
      <c r="K184" s="2"/>
      <c r="L184" s="2">
        <f t="shared" si="49"/>
        <v>11</v>
      </c>
      <c r="M184" s="2">
        <f t="shared" si="50"/>
        <v>2017</v>
      </c>
      <c r="N184" s="2">
        <f t="shared" si="51"/>
        <v>15</v>
      </c>
      <c r="O184" s="2" t="str">
        <f t="shared" si="37"/>
        <v/>
      </c>
      <c r="P184" s="2" t="str">
        <f t="shared" si="38"/>
        <v/>
      </c>
      <c r="Q184" s="2" t="str">
        <f t="shared" si="43"/>
        <v>Y</v>
      </c>
      <c r="R184" s="2" t="str">
        <f t="shared" si="44"/>
        <v/>
      </c>
      <c r="S184" s="2" t="str">
        <f t="shared" si="39"/>
        <v/>
      </c>
      <c r="T184" s="2" t="str">
        <f t="shared" si="40"/>
        <v/>
      </c>
      <c r="U184" s="2" t="str">
        <f t="shared" si="48"/>
        <v/>
      </c>
    </row>
    <row r="185" spans="1:21" x14ac:dyDescent="0.2">
      <c r="A185" s="2">
        <v>51904</v>
      </c>
      <c r="B185" s="2" t="s">
        <v>97</v>
      </c>
      <c r="C185" s="2" t="s">
        <v>343</v>
      </c>
      <c r="D185" s="2"/>
      <c r="E185" s="2" t="s">
        <v>2</v>
      </c>
      <c r="F185" s="17" t="s">
        <v>192</v>
      </c>
      <c r="G185" s="2" t="s">
        <v>3</v>
      </c>
      <c r="H185" s="17">
        <v>43047</v>
      </c>
      <c r="I185" s="17">
        <v>43091</v>
      </c>
      <c r="J185" s="14">
        <v>43108</v>
      </c>
      <c r="K185" s="2"/>
      <c r="L185" s="2">
        <f t="shared" si="49"/>
        <v>12</v>
      </c>
      <c r="M185" s="2">
        <f t="shared" si="50"/>
        <v>2017</v>
      </c>
      <c r="N185" s="2">
        <f t="shared" si="51"/>
        <v>61</v>
      </c>
      <c r="O185" s="2" t="str">
        <f t="shared" si="37"/>
        <v/>
      </c>
      <c r="P185" s="2" t="str">
        <f t="shared" si="38"/>
        <v/>
      </c>
      <c r="Q185" s="2" t="str">
        <f t="shared" si="43"/>
        <v/>
      </c>
      <c r="R185" s="2" t="str">
        <f t="shared" si="44"/>
        <v/>
      </c>
      <c r="S185" s="2" t="str">
        <f t="shared" si="39"/>
        <v/>
      </c>
      <c r="T185" s="2" t="str">
        <f t="shared" si="40"/>
        <v/>
      </c>
      <c r="U185" s="2" t="str">
        <f t="shared" si="48"/>
        <v>Y</v>
      </c>
    </row>
    <row r="186" spans="1:21" x14ac:dyDescent="0.2">
      <c r="A186" s="2">
        <v>51837</v>
      </c>
      <c r="B186" s="2" t="s">
        <v>97</v>
      </c>
      <c r="C186" s="2" t="s">
        <v>344</v>
      </c>
      <c r="D186" s="2"/>
      <c r="E186" s="2" t="s">
        <v>2</v>
      </c>
      <c r="F186" s="17" t="s">
        <v>184</v>
      </c>
      <c r="G186" s="2" t="s">
        <v>3</v>
      </c>
      <c r="H186" s="17">
        <v>43045</v>
      </c>
      <c r="I186" s="17">
        <v>43046</v>
      </c>
      <c r="J186" s="14">
        <v>43047</v>
      </c>
      <c r="K186" s="2"/>
      <c r="L186" s="2">
        <f t="shared" si="49"/>
        <v>11</v>
      </c>
      <c r="M186" s="2">
        <f t="shared" si="50"/>
        <v>2017</v>
      </c>
      <c r="N186" s="2">
        <f t="shared" si="51"/>
        <v>2</v>
      </c>
      <c r="O186" s="2" t="str">
        <f t="shared" si="37"/>
        <v>Y</v>
      </c>
      <c r="P186" s="2" t="str">
        <f t="shared" si="38"/>
        <v/>
      </c>
      <c r="Q186" s="2" t="str">
        <f t="shared" si="43"/>
        <v/>
      </c>
      <c r="R186" s="2" t="str">
        <f t="shared" si="44"/>
        <v/>
      </c>
      <c r="S186" s="2" t="str">
        <f t="shared" si="39"/>
        <v/>
      </c>
      <c r="T186" s="2" t="str">
        <f t="shared" si="40"/>
        <v/>
      </c>
      <c r="U186" s="2" t="str">
        <f t="shared" si="48"/>
        <v/>
      </c>
    </row>
    <row r="187" spans="1:21" hidden="1" x14ac:dyDescent="0.2">
      <c r="A187" s="2">
        <v>51820</v>
      </c>
      <c r="B187" s="2" t="s">
        <v>97</v>
      </c>
      <c r="C187" s="2" t="s">
        <v>345</v>
      </c>
      <c r="D187" s="2"/>
      <c r="E187" s="2" t="s">
        <v>7</v>
      </c>
      <c r="F187" s="17" t="s">
        <v>184</v>
      </c>
      <c r="G187" s="2" t="s">
        <v>70</v>
      </c>
      <c r="H187" s="17">
        <v>43045</v>
      </c>
      <c r="I187" s="17"/>
      <c r="J187" s="2"/>
      <c r="K187" s="2"/>
      <c r="L187" s="2"/>
      <c r="M187" s="2"/>
      <c r="N187" s="2" t="b">
        <f t="shared" si="51"/>
        <v>0</v>
      </c>
      <c r="O187" s="2" t="str">
        <f t="shared" si="37"/>
        <v/>
      </c>
      <c r="P187" s="2" t="str">
        <f t="shared" si="38"/>
        <v/>
      </c>
      <c r="Q187" s="2" t="str">
        <f t="shared" si="43"/>
        <v/>
      </c>
      <c r="R187" s="2" t="str">
        <f t="shared" si="44"/>
        <v/>
      </c>
      <c r="S187" s="2" t="str">
        <f t="shared" si="39"/>
        <v/>
      </c>
      <c r="T187" s="2" t="str">
        <f t="shared" si="40"/>
        <v/>
      </c>
      <c r="U187" s="2" t="str">
        <f t="shared" si="48"/>
        <v/>
      </c>
    </row>
    <row r="188" spans="1:21" hidden="1" x14ac:dyDescent="0.2">
      <c r="A188" s="2">
        <v>51694</v>
      </c>
      <c r="B188" s="2" t="s">
        <v>97</v>
      </c>
      <c r="C188" s="2" t="s">
        <v>346</v>
      </c>
      <c r="D188" s="2"/>
      <c r="E188" s="2" t="s">
        <v>7</v>
      </c>
      <c r="F188" s="17" t="s">
        <v>184</v>
      </c>
      <c r="G188" s="2" t="s">
        <v>70</v>
      </c>
      <c r="H188" s="17">
        <v>43039</v>
      </c>
      <c r="I188" s="17"/>
      <c r="J188" s="2"/>
      <c r="K188" s="2"/>
      <c r="L188" s="2"/>
      <c r="M188" s="2"/>
      <c r="N188" s="2" t="b">
        <f t="shared" si="51"/>
        <v>0</v>
      </c>
      <c r="O188" s="2" t="str">
        <f t="shared" si="37"/>
        <v/>
      </c>
      <c r="P188" s="2" t="str">
        <f t="shared" si="38"/>
        <v/>
      </c>
      <c r="Q188" s="2" t="str">
        <f t="shared" si="43"/>
        <v/>
      </c>
      <c r="R188" s="2" t="str">
        <f t="shared" si="44"/>
        <v/>
      </c>
      <c r="S188" s="2" t="str">
        <f t="shared" si="39"/>
        <v/>
      </c>
      <c r="T188" s="2" t="str">
        <f t="shared" si="40"/>
        <v/>
      </c>
      <c r="U188" s="2" t="str">
        <f t="shared" si="48"/>
        <v/>
      </c>
    </row>
    <row r="189" spans="1:21" hidden="1" x14ac:dyDescent="0.2">
      <c r="A189" s="2">
        <v>52336</v>
      </c>
      <c r="B189" s="2" t="s">
        <v>97</v>
      </c>
      <c r="C189" s="2" t="s">
        <v>347</v>
      </c>
      <c r="D189" s="2"/>
      <c r="E189" s="2" t="s">
        <v>7</v>
      </c>
      <c r="F189" s="17" t="s">
        <v>184</v>
      </c>
      <c r="G189" s="2" t="s">
        <v>70</v>
      </c>
      <c r="H189" s="17">
        <v>43067</v>
      </c>
      <c r="I189" s="17"/>
      <c r="J189" s="2"/>
      <c r="K189" s="2"/>
      <c r="L189" s="2"/>
      <c r="M189" s="2"/>
      <c r="N189" s="2" t="b">
        <f t="shared" si="51"/>
        <v>0</v>
      </c>
      <c r="O189" s="2" t="str">
        <f t="shared" si="37"/>
        <v/>
      </c>
      <c r="P189" s="2" t="str">
        <f t="shared" si="38"/>
        <v/>
      </c>
      <c r="Q189" s="2" t="str">
        <f t="shared" si="43"/>
        <v/>
      </c>
      <c r="R189" s="2" t="str">
        <f t="shared" si="44"/>
        <v/>
      </c>
      <c r="S189" s="2" t="str">
        <f t="shared" si="39"/>
        <v/>
      </c>
      <c r="T189" s="2" t="str">
        <f t="shared" si="40"/>
        <v/>
      </c>
      <c r="U189" s="2" t="str">
        <f t="shared" si="48"/>
        <v/>
      </c>
    </row>
    <row r="190" spans="1:21" hidden="1" x14ac:dyDescent="0.2">
      <c r="A190" s="2">
        <v>52202</v>
      </c>
      <c r="B190" s="2" t="s">
        <v>97</v>
      </c>
      <c r="C190" s="2" t="s">
        <v>348</v>
      </c>
      <c r="D190" s="2">
        <v>198570</v>
      </c>
      <c r="E190" s="2" t="s">
        <v>7</v>
      </c>
      <c r="F190" s="17" t="s">
        <v>184</v>
      </c>
      <c r="G190" s="2" t="s">
        <v>70</v>
      </c>
      <c r="H190" s="17">
        <v>43059</v>
      </c>
      <c r="I190" s="17"/>
      <c r="J190" s="2"/>
      <c r="K190" s="2"/>
      <c r="L190" s="2"/>
      <c r="M190" s="2"/>
      <c r="N190" s="2" t="b">
        <f t="shared" si="51"/>
        <v>0</v>
      </c>
      <c r="O190" s="2" t="str">
        <f t="shared" si="37"/>
        <v/>
      </c>
      <c r="P190" s="2" t="str">
        <f t="shared" si="38"/>
        <v/>
      </c>
      <c r="Q190" s="2" t="str">
        <f t="shared" si="43"/>
        <v/>
      </c>
      <c r="R190" s="2" t="str">
        <f t="shared" si="44"/>
        <v/>
      </c>
      <c r="S190" s="2" t="str">
        <f t="shared" si="39"/>
        <v/>
      </c>
      <c r="T190" s="2" t="str">
        <f t="shared" si="40"/>
        <v/>
      </c>
      <c r="U190" s="2" t="str">
        <f t="shared" si="48"/>
        <v/>
      </c>
    </row>
    <row r="191" spans="1:21" hidden="1" x14ac:dyDescent="0.2">
      <c r="A191" s="2">
        <v>51373</v>
      </c>
      <c r="B191" s="2" t="s">
        <v>97</v>
      </c>
      <c r="C191" s="2" t="s">
        <v>349</v>
      </c>
      <c r="D191" s="2"/>
      <c r="E191" s="2" t="s">
        <v>7</v>
      </c>
      <c r="F191" s="17" t="s">
        <v>184</v>
      </c>
      <c r="G191" s="2" t="s">
        <v>70</v>
      </c>
      <c r="H191" s="17">
        <v>43026</v>
      </c>
      <c r="I191" s="17"/>
      <c r="J191" s="2"/>
      <c r="K191" s="2"/>
      <c r="L191" s="2"/>
      <c r="M191" s="2"/>
      <c r="N191" s="2" t="b">
        <f t="shared" si="51"/>
        <v>0</v>
      </c>
      <c r="O191" s="2" t="str">
        <f t="shared" si="37"/>
        <v/>
      </c>
      <c r="P191" s="2" t="str">
        <f t="shared" si="38"/>
        <v/>
      </c>
      <c r="Q191" s="2" t="str">
        <f t="shared" si="43"/>
        <v/>
      </c>
      <c r="R191" s="2" t="str">
        <f t="shared" si="44"/>
        <v/>
      </c>
      <c r="S191" s="2" t="str">
        <f t="shared" si="39"/>
        <v/>
      </c>
      <c r="T191" s="2" t="str">
        <f t="shared" si="40"/>
        <v/>
      </c>
      <c r="U191" s="2" t="str">
        <f t="shared" si="48"/>
        <v/>
      </c>
    </row>
    <row r="192" spans="1:21" hidden="1" x14ac:dyDescent="0.2">
      <c r="A192" s="2">
        <v>51362</v>
      </c>
      <c r="B192" s="2" t="s">
        <v>97</v>
      </c>
      <c r="C192" s="2" t="s">
        <v>350</v>
      </c>
      <c r="D192" s="2">
        <v>195150</v>
      </c>
      <c r="E192" s="2" t="s">
        <v>7</v>
      </c>
      <c r="F192" s="17" t="s">
        <v>184</v>
      </c>
      <c r="G192" s="2" t="s">
        <v>70</v>
      </c>
      <c r="H192" s="17">
        <v>43026</v>
      </c>
      <c r="I192" s="17"/>
      <c r="J192" s="2"/>
      <c r="K192" s="2"/>
      <c r="L192" s="2"/>
      <c r="M192" s="2"/>
      <c r="N192" s="2" t="b">
        <f t="shared" si="51"/>
        <v>0</v>
      </c>
      <c r="O192" s="2" t="str">
        <f t="shared" si="37"/>
        <v/>
      </c>
      <c r="P192" s="2" t="str">
        <f t="shared" si="38"/>
        <v/>
      </c>
      <c r="Q192" s="2" t="str">
        <f t="shared" si="43"/>
        <v/>
      </c>
      <c r="R192" s="2" t="str">
        <f t="shared" si="44"/>
        <v/>
      </c>
      <c r="S192" s="2" t="str">
        <f t="shared" si="39"/>
        <v/>
      </c>
      <c r="T192" s="2" t="str">
        <f t="shared" si="40"/>
        <v/>
      </c>
      <c r="U192" s="2" t="str">
        <f t="shared" si="48"/>
        <v/>
      </c>
    </row>
    <row r="193" spans="1:21" hidden="1" x14ac:dyDescent="0.2">
      <c r="A193" s="2">
        <v>51915</v>
      </c>
      <c r="B193" s="2" t="s">
        <v>97</v>
      </c>
      <c r="C193" s="2" t="s">
        <v>351</v>
      </c>
      <c r="D193" s="2"/>
      <c r="E193" s="2" t="s">
        <v>8</v>
      </c>
      <c r="F193" s="17" t="s">
        <v>184</v>
      </c>
      <c r="G193" s="2" t="s">
        <v>196</v>
      </c>
      <c r="H193" s="17">
        <v>43048</v>
      </c>
      <c r="I193" s="17"/>
      <c r="J193" s="2"/>
      <c r="K193" s="2"/>
      <c r="L193" s="2"/>
      <c r="M193" s="2"/>
      <c r="N193" s="2" t="b">
        <f t="shared" si="51"/>
        <v>0</v>
      </c>
      <c r="O193" s="2" t="str">
        <f t="shared" si="37"/>
        <v/>
      </c>
      <c r="P193" s="2" t="str">
        <f t="shared" si="38"/>
        <v/>
      </c>
      <c r="Q193" s="2" t="str">
        <f t="shared" si="43"/>
        <v/>
      </c>
      <c r="R193" s="2" t="str">
        <f t="shared" si="44"/>
        <v/>
      </c>
      <c r="S193" s="2" t="str">
        <f t="shared" si="39"/>
        <v/>
      </c>
      <c r="T193" s="2" t="str">
        <f t="shared" si="40"/>
        <v/>
      </c>
      <c r="U193" s="2" t="str">
        <f t="shared" si="48"/>
        <v/>
      </c>
    </row>
    <row r="194" spans="1:21" ht="25.5" x14ac:dyDescent="0.2">
      <c r="A194" s="2">
        <v>51778</v>
      </c>
      <c r="B194" s="2" t="s">
        <v>97</v>
      </c>
      <c r="C194" s="2" t="s">
        <v>352</v>
      </c>
      <c r="D194" s="2">
        <v>195863</v>
      </c>
      <c r="E194" s="2" t="s">
        <v>9</v>
      </c>
      <c r="F194" s="17"/>
      <c r="G194" s="2" t="s">
        <v>3</v>
      </c>
      <c r="H194" s="17">
        <v>43042</v>
      </c>
      <c r="I194" s="17">
        <v>43045</v>
      </c>
      <c r="J194" s="17">
        <v>43045</v>
      </c>
      <c r="K194" s="2"/>
      <c r="L194" s="2">
        <f t="shared" si="49"/>
        <v>11</v>
      </c>
      <c r="M194" s="2">
        <f t="shared" si="50"/>
        <v>2017</v>
      </c>
      <c r="N194" s="2">
        <f t="shared" si="51"/>
        <v>3</v>
      </c>
      <c r="O194" s="2" t="str">
        <f t="shared" si="37"/>
        <v>Y</v>
      </c>
      <c r="P194" s="2" t="str">
        <f t="shared" si="38"/>
        <v/>
      </c>
      <c r="Q194" s="2" t="str">
        <f t="shared" si="43"/>
        <v/>
      </c>
      <c r="R194" s="2" t="str">
        <f t="shared" si="44"/>
        <v/>
      </c>
      <c r="S194" s="2" t="str">
        <f t="shared" si="39"/>
        <v/>
      </c>
      <c r="T194" s="2" t="str">
        <f t="shared" si="40"/>
        <v/>
      </c>
      <c r="U194" s="2" t="str">
        <f t="shared" si="48"/>
        <v/>
      </c>
    </row>
    <row r="195" spans="1:21" ht="25.5" hidden="1" x14ac:dyDescent="0.2">
      <c r="A195" s="2">
        <v>51246</v>
      </c>
      <c r="B195" s="2" t="s">
        <v>97</v>
      </c>
      <c r="C195" s="2" t="s">
        <v>353</v>
      </c>
      <c r="D195" s="2"/>
      <c r="E195" s="2" t="s">
        <v>9</v>
      </c>
      <c r="F195" s="17"/>
      <c r="G195" s="2" t="s">
        <v>195</v>
      </c>
      <c r="H195" s="17">
        <v>43020</v>
      </c>
      <c r="I195" s="17"/>
      <c r="J195" s="2"/>
      <c r="K195" s="2"/>
      <c r="L195" s="2"/>
      <c r="M195" s="2"/>
      <c r="N195" s="2" t="b">
        <f t="shared" si="51"/>
        <v>0</v>
      </c>
      <c r="O195" s="2" t="str">
        <f t="shared" ref="O195:O210" si="52">IF(ISNUMBER($N195),IF($N195&lt;=5, "Y", ""),"")</f>
        <v/>
      </c>
      <c r="P195" s="2" t="str">
        <f t="shared" ref="P195:P210" si="53">IF(ISNUMBER($N195),IF(AND($N195&gt;5, $N195&lt;=10), "Y", ""),"")</f>
        <v/>
      </c>
      <c r="Q195" s="2" t="str">
        <f t="shared" si="43"/>
        <v/>
      </c>
      <c r="R195" s="2" t="str">
        <f t="shared" si="44"/>
        <v/>
      </c>
      <c r="S195" s="2" t="str">
        <f t="shared" ref="S195:S210" si="54">IF(ISNUMBER($N195),IF(AND($N195&gt;30, $N195&lt;=45), "Y", ""),"")</f>
        <v/>
      </c>
      <c r="T195" s="2" t="str">
        <f t="shared" ref="T195:T210" si="55">IF(ISNUMBER($N195),IF(AND($N195&gt;45, $N195&lt;=60), "Y", ""),"")</f>
        <v/>
      </c>
      <c r="U195" s="2" t="str">
        <f t="shared" si="48"/>
        <v/>
      </c>
    </row>
    <row r="196" spans="1:21" hidden="1" x14ac:dyDescent="0.2">
      <c r="A196" s="2">
        <v>50484</v>
      </c>
      <c r="B196" s="2" t="s">
        <v>97</v>
      </c>
      <c r="C196" s="2" t="s">
        <v>354</v>
      </c>
      <c r="D196" s="2"/>
      <c r="E196" s="2" t="s">
        <v>9</v>
      </c>
      <c r="F196" s="17"/>
      <c r="G196" s="2" t="s">
        <v>196</v>
      </c>
      <c r="H196" s="17">
        <v>42997</v>
      </c>
      <c r="I196" s="17"/>
      <c r="J196" s="2"/>
      <c r="K196" s="2"/>
      <c r="L196" s="2"/>
      <c r="M196" s="2"/>
      <c r="N196" s="2" t="b">
        <f t="shared" si="51"/>
        <v>0</v>
      </c>
      <c r="O196" s="2" t="str">
        <f t="shared" si="52"/>
        <v/>
      </c>
      <c r="P196" s="2" t="str">
        <f t="shared" si="53"/>
        <v/>
      </c>
      <c r="Q196" s="2" t="str">
        <f t="shared" ref="Q196:Q210" si="56">IF(ISNUMBER($N196),IF(AND($N196&gt;10, $N196&lt;=20), "Y", ""),"")</f>
        <v/>
      </c>
      <c r="R196" s="2" t="str">
        <f t="shared" ref="R196:R210" si="57">IF(ISNUMBER($N196),IF(AND($N196&gt;20, $N196&lt;=30), "Y", ""),"")</f>
        <v/>
      </c>
      <c r="S196" s="2" t="str">
        <f t="shared" si="54"/>
        <v/>
      </c>
      <c r="T196" s="2" t="str">
        <f t="shared" si="55"/>
        <v/>
      </c>
      <c r="U196" s="2" t="str">
        <f t="shared" si="48"/>
        <v/>
      </c>
    </row>
    <row r="197" spans="1:21" hidden="1" x14ac:dyDescent="0.2">
      <c r="A197" s="2">
        <v>52770</v>
      </c>
      <c r="B197" s="2" t="s">
        <v>97</v>
      </c>
      <c r="C197" s="2" t="s">
        <v>355</v>
      </c>
      <c r="D197" s="2"/>
      <c r="E197" s="2" t="s">
        <v>7</v>
      </c>
      <c r="F197" s="17" t="s">
        <v>184</v>
      </c>
      <c r="G197" s="2" t="s">
        <v>196</v>
      </c>
      <c r="H197" s="17">
        <v>43082</v>
      </c>
      <c r="I197" s="17"/>
      <c r="J197" s="2"/>
      <c r="K197" s="2"/>
      <c r="L197" s="2"/>
      <c r="M197" s="2"/>
      <c r="N197" s="2" t="b">
        <f t="shared" si="51"/>
        <v>0</v>
      </c>
      <c r="O197" s="2" t="str">
        <f t="shared" si="52"/>
        <v/>
      </c>
      <c r="P197" s="2" t="str">
        <f t="shared" si="53"/>
        <v/>
      </c>
      <c r="Q197" s="2" t="str">
        <f t="shared" si="56"/>
        <v/>
      </c>
      <c r="R197" s="2" t="str">
        <f t="shared" si="57"/>
        <v/>
      </c>
      <c r="S197" s="2" t="str">
        <f t="shared" si="54"/>
        <v/>
      </c>
      <c r="T197" s="2" t="str">
        <f t="shared" si="55"/>
        <v/>
      </c>
      <c r="U197" s="2" t="str">
        <f t="shared" si="48"/>
        <v/>
      </c>
    </row>
    <row r="198" spans="1:21" ht="25.5" hidden="1" x14ac:dyDescent="0.2">
      <c r="A198" s="2">
        <v>49868</v>
      </c>
      <c r="B198" s="2" t="s">
        <v>97</v>
      </c>
      <c r="C198" s="2" t="s">
        <v>356</v>
      </c>
      <c r="D198" s="2"/>
      <c r="E198" s="2" t="s">
        <v>7</v>
      </c>
      <c r="F198" s="17" t="s">
        <v>184</v>
      </c>
      <c r="G198" s="2" t="s">
        <v>196</v>
      </c>
      <c r="H198" s="17">
        <v>42975</v>
      </c>
      <c r="I198" s="17"/>
      <c r="J198" s="2"/>
      <c r="K198" s="2"/>
      <c r="L198" s="2"/>
      <c r="M198" s="2"/>
      <c r="N198" s="2" t="b">
        <f t="shared" si="51"/>
        <v>0</v>
      </c>
      <c r="O198" s="2" t="str">
        <f t="shared" si="52"/>
        <v/>
      </c>
      <c r="P198" s="2" t="str">
        <f t="shared" si="53"/>
        <v/>
      </c>
      <c r="Q198" s="2" t="str">
        <f t="shared" si="56"/>
        <v/>
      </c>
      <c r="R198" s="2" t="str">
        <f t="shared" si="57"/>
        <v/>
      </c>
      <c r="S198" s="2" t="str">
        <f t="shared" si="54"/>
        <v/>
      </c>
      <c r="T198" s="2" t="str">
        <f t="shared" si="55"/>
        <v/>
      </c>
      <c r="U198" s="2" t="str">
        <f t="shared" si="48"/>
        <v/>
      </c>
    </row>
    <row r="199" spans="1:21" x14ac:dyDescent="0.2">
      <c r="A199" s="2">
        <v>52572</v>
      </c>
      <c r="B199" s="2" t="s">
        <v>97</v>
      </c>
      <c r="C199" s="2" t="s">
        <v>358</v>
      </c>
      <c r="D199" s="2"/>
      <c r="E199" s="2" t="s">
        <v>9</v>
      </c>
      <c r="F199" s="17"/>
      <c r="G199" s="2" t="s">
        <v>3</v>
      </c>
      <c r="H199" s="17">
        <v>43076</v>
      </c>
      <c r="I199" s="17">
        <v>43091</v>
      </c>
      <c r="J199" s="14">
        <v>43108</v>
      </c>
      <c r="K199" s="2"/>
      <c r="L199" s="2">
        <f t="shared" si="49"/>
        <v>12</v>
      </c>
      <c r="M199" s="2">
        <f t="shared" si="50"/>
        <v>2017</v>
      </c>
      <c r="N199" s="2">
        <f t="shared" si="51"/>
        <v>32</v>
      </c>
      <c r="O199" s="2" t="str">
        <f t="shared" si="52"/>
        <v/>
      </c>
      <c r="P199" s="2" t="str">
        <f t="shared" si="53"/>
        <v/>
      </c>
      <c r="Q199" s="2" t="str">
        <f t="shared" si="56"/>
        <v/>
      </c>
      <c r="R199" s="2" t="str">
        <f t="shared" si="57"/>
        <v/>
      </c>
      <c r="S199" s="2" t="str">
        <f t="shared" si="54"/>
        <v>Y</v>
      </c>
      <c r="T199" s="2" t="str">
        <f t="shared" si="55"/>
        <v/>
      </c>
      <c r="U199" s="2" t="str">
        <f t="shared" si="48"/>
        <v/>
      </c>
    </row>
    <row r="200" spans="1:21" x14ac:dyDescent="0.2">
      <c r="A200" s="2">
        <v>53859</v>
      </c>
      <c r="B200" s="2" t="s">
        <v>97</v>
      </c>
      <c r="C200" s="13" t="s">
        <v>365</v>
      </c>
      <c r="D200" s="2">
        <v>201261</v>
      </c>
      <c r="E200" s="2" t="s">
        <v>2</v>
      </c>
      <c r="F200" s="17" t="s">
        <v>184</v>
      </c>
      <c r="G200" s="2" t="s">
        <v>3</v>
      </c>
      <c r="H200" s="17">
        <v>43125</v>
      </c>
      <c r="I200" s="17">
        <v>43133</v>
      </c>
      <c r="J200" s="36">
        <v>43133</v>
      </c>
      <c r="K200" s="2"/>
      <c r="L200" s="2">
        <f t="shared" ref="L200:L210" si="58">MONTH(I200)</f>
        <v>2</v>
      </c>
      <c r="M200" s="2">
        <f t="shared" ref="M200:M210" si="59">YEAR(I200)</f>
        <v>2018</v>
      </c>
      <c r="N200" s="2">
        <f t="shared" ref="N200:N210" si="60">IF(G200="Closed",IF(NOT(ISBLANK(J200)),J200-H200,I200+4-H200))</f>
        <v>8</v>
      </c>
      <c r="O200" s="2" t="str">
        <f t="shared" si="52"/>
        <v/>
      </c>
      <c r="P200" s="2" t="str">
        <f t="shared" si="53"/>
        <v>Y</v>
      </c>
      <c r="Q200" s="2" t="str">
        <f t="shared" si="56"/>
        <v/>
      </c>
      <c r="R200" s="2" t="str">
        <f t="shared" si="57"/>
        <v/>
      </c>
      <c r="S200" s="2" t="str">
        <f t="shared" si="54"/>
        <v/>
      </c>
      <c r="T200" s="2" t="str">
        <f t="shared" si="55"/>
        <v/>
      </c>
      <c r="U200" s="2" t="str">
        <f t="shared" si="48"/>
        <v/>
      </c>
    </row>
    <row r="201" spans="1:21" ht="25.5" x14ac:dyDescent="0.2">
      <c r="A201" s="2">
        <v>43827</v>
      </c>
      <c r="B201" s="2" t="s">
        <v>97</v>
      </c>
      <c r="C201" s="1" t="s">
        <v>366</v>
      </c>
      <c r="D201" s="2"/>
      <c r="E201" s="2" t="s">
        <v>2</v>
      </c>
      <c r="F201" s="17" t="s">
        <v>184</v>
      </c>
      <c r="G201" s="2" t="s">
        <v>3</v>
      </c>
      <c r="H201" s="17">
        <v>42656</v>
      </c>
      <c r="I201" s="17">
        <v>43105</v>
      </c>
      <c r="J201" s="36">
        <v>43164</v>
      </c>
      <c r="K201" s="2"/>
      <c r="L201" s="2">
        <f t="shared" si="58"/>
        <v>1</v>
      </c>
      <c r="M201" s="2">
        <f t="shared" si="59"/>
        <v>2018</v>
      </c>
      <c r="N201" s="2">
        <f t="shared" si="60"/>
        <v>508</v>
      </c>
      <c r="O201" s="2" t="str">
        <f t="shared" si="52"/>
        <v/>
      </c>
      <c r="P201" s="2" t="str">
        <f t="shared" si="53"/>
        <v/>
      </c>
      <c r="Q201" s="2" t="str">
        <f t="shared" si="56"/>
        <v/>
      </c>
      <c r="R201" s="2" t="str">
        <f t="shared" si="57"/>
        <v/>
      </c>
      <c r="S201" s="2" t="str">
        <f t="shared" si="54"/>
        <v/>
      </c>
      <c r="T201" s="2" t="str">
        <f t="shared" si="55"/>
        <v/>
      </c>
      <c r="U201" s="2" t="str">
        <f t="shared" si="48"/>
        <v>Y</v>
      </c>
    </row>
    <row r="202" spans="1:21" x14ac:dyDescent="0.2">
      <c r="A202" s="2">
        <v>54909</v>
      </c>
      <c r="B202" s="2" t="s">
        <v>97</v>
      </c>
      <c r="C202" s="1" t="s">
        <v>371</v>
      </c>
      <c r="D202" s="2"/>
      <c r="E202" s="2" t="s">
        <v>2</v>
      </c>
      <c r="F202" s="17" t="s">
        <v>192</v>
      </c>
      <c r="G202" s="2" t="s">
        <v>3</v>
      </c>
      <c r="H202" s="17">
        <v>43165</v>
      </c>
      <c r="I202" s="17">
        <v>43166</v>
      </c>
      <c r="J202" s="36">
        <v>43167</v>
      </c>
      <c r="K202" s="2"/>
      <c r="L202" s="2">
        <f t="shared" si="58"/>
        <v>3</v>
      </c>
      <c r="M202" s="2">
        <f t="shared" si="59"/>
        <v>2018</v>
      </c>
      <c r="N202" s="2">
        <f t="shared" si="60"/>
        <v>2</v>
      </c>
      <c r="O202" s="2" t="str">
        <f t="shared" si="52"/>
        <v>Y</v>
      </c>
      <c r="P202" s="2" t="str">
        <f t="shared" si="53"/>
        <v/>
      </c>
      <c r="Q202" s="2" t="str">
        <f t="shared" si="56"/>
        <v/>
      </c>
      <c r="R202" s="2" t="str">
        <f t="shared" si="57"/>
        <v/>
      </c>
      <c r="S202" s="2" t="str">
        <f t="shared" si="54"/>
        <v/>
      </c>
      <c r="T202" s="2" t="str">
        <f t="shared" si="55"/>
        <v/>
      </c>
      <c r="U202" s="2" t="str">
        <f t="shared" si="48"/>
        <v/>
      </c>
    </row>
    <row r="203" spans="1:21" x14ac:dyDescent="0.2">
      <c r="A203" s="2">
        <v>54910</v>
      </c>
      <c r="B203" s="2" t="s">
        <v>97</v>
      </c>
      <c r="C203" s="2" t="s">
        <v>367</v>
      </c>
      <c r="D203" s="2"/>
      <c r="E203" s="2" t="s">
        <v>2</v>
      </c>
      <c r="F203" s="17" t="s">
        <v>192</v>
      </c>
      <c r="G203" s="2" t="s">
        <v>3</v>
      </c>
      <c r="H203" s="17">
        <v>43165</v>
      </c>
      <c r="I203" s="17">
        <v>43166</v>
      </c>
      <c r="J203" s="36">
        <v>43167</v>
      </c>
      <c r="K203" s="2"/>
      <c r="L203" s="2">
        <f t="shared" si="58"/>
        <v>3</v>
      </c>
      <c r="M203" s="2">
        <f t="shared" si="59"/>
        <v>2018</v>
      </c>
      <c r="N203" s="2">
        <f t="shared" si="60"/>
        <v>2</v>
      </c>
      <c r="O203" s="2" t="str">
        <f t="shared" si="52"/>
        <v>Y</v>
      </c>
      <c r="P203" s="2" t="str">
        <f t="shared" si="53"/>
        <v/>
      </c>
      <c r="Q203" s="2" t="str">
        <f t="shared" si="56"/>
        <v/>
      </c>
      <c r="R203" s="2" t="str">
        <f t="shared" si="57"/>
        <v/>
      </c>
      <c r="S203" s="2" t="str">
        <f t="shared" si="54"/>
        <v/>
      </c>
      <c r="T203" s="2" t="str">
        <f t="shared" si="55"/>
        <v/>
      </c>
      <c r="U203" s="2" t="str">
        <f t="shared" si="48"/>
        <v/>
      </c>
    </row>
    <row r="204" spans="1:21" x14ac:dyDescent="0.2">
      <c r="A204" s="2">
        <v>54908</v>
      </c>
      <c r="B204" s="2" t="s">
        <v>97</v>
      </c>
      <c r="C204" s="2" t="s">
        <v>368</v>
      </c>
      <c r="D204" s="2"/>
      <c r="E204" s="2" t="s">
        <v>2</v>
      </c>
      <c r="F204" s="17" t="s">
        <v>192</v>
      </c>
      <c r="G204" s="2" t="s">
        <v>3</v>
      </c>
      <c r="H204" s="17">
        <v>43165</v>
      </c>
      <c r="I204" s="17">
        <v>43166</v>
      </c>
      <c r="J204" s="36">
        <v>43167</v>
      </c>
      <c r="K204" s="2"/>
      <c r="L204" s="2">
        <f t="shared" si="58"/>
        <v>3</v>
      </c>
      <c r="M204" s="2">
        <f t="shared" si="59"/>
        <v>2018</v>
      </c>
      <c r="N204" s="2">
        <f t="shared" si="60"/>
        <v>2</v>
      </c>
      <c r="O204" s="2" t="str">
        <f t="shared" si="52"/>
        <v>Y</v>
      </c>
      <c r="P204" s="2" t="str">
        <f t="shared" si="53"/>
        <v/>
      </c>
      <c r="Q204" s="2" t="str">
        <f t="shared" si="56"/>
        <v/>
      </c>
      <c r="R204" s="2" t="str">
        <f t="shared" si="57"/>
        <v/>
      </c>
      <c r="S204" s="2" t="str">
        <f t="shared" si="54"/>
        <v/>
      </c>
      <c r="T204" s="2" t="str">
        <f t="shared" si="55"/>
        <v/>
      </c>
      <c r="U204" s="2" t="str">
        <f t="shared" si="48"/>
        <v/>
      </c>
    </row>
    <row r="205" spans="1:21" x14ac:dyDescent="0.2">
      <c r="A205" s="2">
        <v>54914</v>
      </c>
      <c r="B205" s="2" t="s">
        <v>97</v>
      </c>
      <c r="C205" s="2" t="s">
        <v>369</v>
      </c>
      <c r="D205" s="2"/>
      <c r="E205" s="2" t="s">
        <v>7</v>
      </c>
      <c r="F205" s="17" t="s">
        <v>192</v>
      </c>
      <c r="G205" s="2" t="s">
        <v>3</v>
      </c>
      <c r="H205" s="17">
        <v>43165</v>
      </c>
      <c r="I205" s="17">
        <v>43166</v>
      </c>
      <c r="J205" s="36">
        <v>43167</v>
      </c>
      <c r="K205" s="2"/>
      <c r="L205" s="2">
        <f t="shared" si="58"/>
        <v>3</v>
      </c>
      <c r="M205" s="2">
        <f t="shared" si="59"/>
        <v>2018</v>
      </c>
      <c r="N205" s="2">
        <f t="shared" si="60"/>
        <v>2</v>
      </c>
      <c r="O205" s="2" t="str">
        <f t="shared" si="52"/>
        <v>Y</v>
      </c>
      <c r="P205" s="2" t="str">
        <f t="shared" si="53"/>
        <v/>
      </c>
      <c r="Q205" s="2" t="str">
        <f t="shared" si="56"/>
        <v/>
      </c>
      <c r="R205" s="2" t="str">
        <f t="shared" si="57"/>
        <v/>
      </c>
      <c r="S205" s="2" t="str">
        <f t="shared" si="54"/>
        <v/>
      </c>
      <c r="T205" s="2" t="str">
        <f t="shared" si="55"/>
        <v/>
      </c>
      <c r="U205" s="2" t="str">
        <f t="shared" si="48"/>
        <v/>
      </c>
    </row>
    <row r="206" spans="1:21" x14ac:dyDescent="0.2">
      <c r="A206" s="2">
        <v>54915</v>
      </c>
      <c r="B206" s="2" t="s">
        <v>97</v>
      </c>
      <c r="C206" s="2" t="s">
        <v>370</v>
      </c>
      <c r="D206" s="2"/>
      <c r="E206" s="2" t="s">
        <v>7</v>
      </c>
      <c r="F206" s="17" t="s">
        <v>192</v>
      </c>
      <c r="G206" s="2" t="s">
        <v>3</v>
      </c>
      <c r="H206" s="17">
        <v>43165</v>
      </c>
      <c r="I206" s="17">
        <v>43166</v>
      </c>
      <c r="J206" s="36">
        <v>43167</v>
      </c>
      <c r="K206" s="2"/>
      <c r="L206" s="2">
        <f t="shared" si="58"/>
        <v>3</v>
      </c>
      <c r="M206" s="2">
        <f t="shared" si="59"/>
        <v>2018</v>
      </c>
      <c r="N206" s="2">
        <f t="shared" si="60"/>
        <v>2</v>
      </c>
      <c r="O206" s="2" t="str">
        <f t="shared" si="52"/>
        <v>Y</v>
      </c>
      <c r="P206" s="2" t="str">
        <f t="shared" si="53"/>
        <v/>
      </c>
      <c r="Q206" s="2" t="str">
        <f t="shared" si="56"/>
        <v/>
      </c>
      <c r="R206" s="2" t="str">
        <f t="shared" si="57"/>
        <v/>
      </c>
      <c r="S206" s="2" t="str">
        <f t="shared" si="54"/>
        <v/>
      </c>
      <c r="T206" s="2" t="str">
        <f t="shared" si="55"/>
        <v/>
      </c>
      <c r="U206" s="2" t="str">
        <f t="shared" si="48"/>
        <v/>
      </c>
    </row>
    <row r="207" spans="1:21" x14ac:dyDescent="0.2">
      <c r="A207" s="2">
        <v>54786</v>
      </c>
      <c r="B207" s="2" t="s">
        <v>97</v>
      </c>
      <c r="C207" s="2" t="s">
        <v>372</v>
      </c>
      <c r="D207" s="2">
        <v>202224</v>
      </c>
      <c r="E207" s="2" t="s">
        <v>8</v>
      </c>
      <c r="F207" s="17" t="s">
        <v>192</v>
      </c>
      <c r="G207" s="2" t="s">
        <v>3</v>
      </c>
      <c r="H207" s="17">
        <v>43160</v>
      </c>
      <c r="I207" s="17">
        <v>43166</v>
      </c>
      <c r="J207" s="36">
        <v>43167</v>
      </c>
      <c r="K207" s="2"/>
      <c r="L207" s="2">
        <f t="shared" si="58"/>
        <v>3</v>
      </c>
      <c r="M207" s="2">
        <f t="shared" si="59"/>
        <v>2018</v>
      </c>
      <c r="N207" s="2">
        <f t="shared" si="60"/>
        <v>7</v>
      </c>
      <c r="O207" s="2" t="str">
        <f t="shared" si="52"/>
        <v/>
      </c>
      <c r="P207" s="2" t="str">
        <f t="shared" si="53"/>
        <v>Y</v>
      </c>
      <c r="Q207" s="2" t="str">
        <f t="shared" si="56"/>
        <v/>
      </c>
      <c r="R207" s="2" t="str">
        <f t="shared" si="57"/>
        <v/>
      </c>
      <c r="S207" s="2" t="str">
        <f t="shared" si="54"/>
        <v/>
      </c>
      <c r="T207" s="2" t="str">
        <f t="shared" si="55"/>
        <v/>
      </c>
      <c r="U207" s="2" t="str">
        <f t="shared" si="48"/>
        <v/>
      </c>
    </row>
    <row r="208" spans="1:21" x14ac:dyDescent="0.2">
      <c r="A208" s="2">
        <v>46026</v>
      </c>
      <c r="B208" s="2" t="s">
        <v>97</v>
      </c>
      <c r="C208" s="1" t="s">
        <v>361</v>
      </c>
      <c r="D208" s="2"/>
      <c r="E208" s="2" t="s">
        <v>2</v>
      </c>
      <c r="F208" s="17" t="s">
        <v>184</v>
      </c>
      <c r="G208" s="2" t="s">
        <v>3</v>
      </c>
      <c r="H208" s="17">
        <v>42804</v>
      </c>
      <c r="I208" s="17">
        <v>43167</v>
      </c>
      <c r="J208" s="14">
        <v>43168</v>
      </c>
      <c r="K208" s="2"/>
      <c r="L208" s="2">
        <f t="shared" si="58"/>
        <v>3</v>
      </c>
      <c r="M208" s="2">
        <f t="shared" si="59"/>
        <v>2018</v>
      </c>
      <c r="N208" s="2">
        <f t="shared" si="60"/>
        <v>364</v>
      </c>
      <c r="O208" s="2" t="str">
        <f t="shared" si="52"/>
        <v/>
      </c>
      <c r="P208" s="2" t="str">
        <f t="shared" si="53"/>
        <v/>
      </c>
      <c r="Q208" s="2" t="str">
        <f t="shared" si="56"/>
        <v/>
      </c>
      <c r="R208" s="2" t="str">
        <f t="shared" si="57"/>
        <v/>
      </c>
      <c r="S208" s="2" t="str">
        <f t="shared" si="54"/>
        <v/>
      </c>
      <c r="T208" s="2" t="str">
        <f t="shared" si="55"/>
        <v/>
      </c>
      <c r="U208" s="2" t="str">
        <f t="shared" si="48"/>
        <v>Y</v>
      </c>
    </row>
    <row r="209" spans="1:21" x14ac:dyDescent="0.2">
      <c r="A209" s="2">
        <v>46070</v>
      </c>
      <c r="B209" s="2" t="s">
        <v>97</v>
      </c>
      <c r="C209" s="2" t="s">
        <v>373</v>
      </c>
      <c r="D209" s="2"/>
      <c r="E209" s="2" t="s">
        <v>2</v>
      </c>
      <c r="F209" s="17" t="s">
        <v>184</v>
      </c>
      <c r="G209" s="2" t="s">
        <v>3</v>
      </c>
      <c r="H209" s="17">
        <v>42807</v>
      </c>
      <c r="I209" s="17">
        <v>43168</v>
      </c>
      <c r="J209" s="14">
        <v>43168</v>
      </c>
      <c r="K209" s="2"/>
      <c r="L209" s="2">
        <f t="shared" si="58"/>
        <v>3</v>
      </c>
      <c r="M209" s="2">
        <f t="shared" si="59"/>
        <v>2018</v>
      </c>
      <c r="N209" s="2">
        <f t="shared" si="60"/>
        <v>361</v>
      </c>
      <c r="O209" s="2" t="str">
        <f t="shared" si="52"/>
        <v/>
      </c>
      <c r="P209" s="2" t="str">
        <f t="shared" si="53"/>
        <v/>
      </c>
      <c r="Q209" s="2" t="str">
        <f t="shared" si="56"/>
        <v/>
      </c>
      <c r="R209" s="2" t="str">
        <f t="shared" si="57"/>
        <v/>
      </c>
      <c r="S209" s="2" t="str">
        <f t="shared" si="54"/>
        <v/>
      </c>
      <c r="T209" s="2" t="str">
        <f t="shared" si="55"/>
        <v/>
      </c>
      <c r="U209" s="2" t="str">
        <f t="shared" si="48"/>
        <v>Y</v>
      </c>
    </row>
    <row r="210" spans="1:21" ht="25.5" x14ac:dyDescent="0.2">
      <c r="A210" s="2">
        <v>54503</v>
      </c>
      <c r="B210" s="2" t="s">
        <v>97</v>
      </c>
      <c r="C210" s="2" t="s">
        <v>374</v>
      </c>
      <c r="D210" s="2">
        <v>201611</v>
      </c>
      <c r="E210" s="2" t="s">
        <v>2</v>
      </c>
      <c r="F210" s="17" t="s">
        <v>192</v>
      </c>
      <c r="G210" s="2" t="s">
        <v>3</v>
      </c>
      <c r="H210" s="17">
        <v>43150</v>
      </c>
      <c r="I210" s="17">
        <v>43165</v>
      </c>
      <c r="J210" s="14">
        <v>43165</v>
      </c>
      <c r="K210" s="2"/>
      <c r="L210" s="2">
        <f t="shared" si="58"/>
        <v>3</v>
      </c>
      <c r="M210" s="2">
        <f t="shared" si="59"/>
        <v>2018</v>
      </c>
      <c r="N210" s="2">
        <f t="shared" si="60"/>
        <v>15</v>
      </c>
      <c r="O210" s="2" t="str">
        <f t="shared" si="52"/>
        <v/>
      </c>
      <c r="P210" s="2" t="str">
        <f t="shared" si="53"/>
        <v/>
      </c>
      <c r="Q210" s="2" t="str">
        <f t="shared" si="56"/>
        <v>Y</v>
      </c>
      <c r="R210" s="2" t="str">
        <f t="shared" si="57"/>
        <v/>
      </c>
      <c r="S210" s="2" t="str">
        <f t="shared" si="54"/>
        <v/>
      </c>
      <c r="T210" s="2" t="str">
        <f t="shared" si="55"/>
        <v/>
      </c>
      <c r="U210" s="2" t="str">
        <f t="shared" si="48"/>
        <v/>
      </c>
    </row>
  </sheetData>
  <autoFilter ref="A1:U210">
    <filterColumn colId="6">
      <filters>
        <filter val="Closed"/>
      </filters>
    </filterColumn>
  </autoFilter>
  <sortState ref="A2:M177">
    <sortCondition ref="J2:J177"/>
    <sortCondition ref="E2:E177"/>
    <sortCondition descending="1" ref="A2:A177"/>
  </sortState>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59</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2018-03-19T17:32:42+00:00</PostDate>
    <ExpireDate xmlns="2613f182-e424-487f-ac7f-33bed2fc986a" xsi:nil="true"/>
    <Content_x0020_Owner xmlns="2613f182-e424-487f-ac7f-33bed2fc986a">
      <UserInfo>
        <DisplayName>Almeida, Keoni</DisplayName>
        <AccountId>90</AccountId>
        <AccountType/>
      </UserInfo>
    </Content_x0020_Owner>
    <ISOContributor xmlns="2613f182-e424-487f-ac7f-33bed2fc986a">
      <UserInfo>
        <DisplayName>Cross, Jody</DisplayName>
        <AccountId>96</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Cross, Jody</DisplayName>
        <AccountId>96</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Meetings and events</TermName>
          <TermId xmlns="http://schemas.microsoft.com/office/infopath/2007/PartnerControls">d107edf8-64c0-4dce-8774-a37690fdb43d</TermId>
        </TermInfo>
      </Terms>
    </ISOTopicTaxHTField0>
    <ISOArchived xmlns="2613f182-e424-487f-ac7f-33bed2fc986a">Not Archived</ISOArchived>
    <ISOGroupSequence xmlns="2613f182-e424-487f-ac7f-33bed2fc986a" xsi:nil="true"/>
    <ISOOwner xmlns="2613f182-e424-487f-ac7f-33bed2fc986a">Almeida, Keoni</ISOOwner>
    <ISOSummary xmlns="2613f182-e424-487f-ac7f-33bed2fc986a">CIRA Roadmap and Production Backlog Mar 19, 2018</ISOSummary>
    <Market_x0020_Notice xmlns="5bcbeff6-7c02-4b0f-b125-f1b3d566cc14">false</Market_x0020_Notice>
    <Document_x0020_Type xmlns="5bcbeff6-7c02-4b0f-b125-f1b3d566cc14">Paper</Document_x0020_Type>
    <News_x0020_Release xmlns="5bcbeff6-7c02-4b0f-b125-f1b3d566cc14">false</News_x0020_Release>
    <ParentISOGroups xmlns="5bcbeff6-7c02-4b0f-b125-f1b3d566cc14">Roadmap|96aae1b8-ef17-4576-bc55-fa01bff0643f</ParentISOGroups>
    <Orig_x0020_Post_x0020_Date xmlns="5bcbeff6-7c02-4b0f-b125-f1b3d566cc14">2018-03-19T17:30:19+00:00</Orig_x0020_Post_x0020_Date>
    <ContentReviewInterval xmlns="5bcbeff6-7c02-4b0f-b125-f1b3d566cc14">24</ContentReviewInterval>
    <IsDisabled xmlns="5bcbeff6-7c02-4b0f-b125-f1b3d566cc14">false</IsDisabled>
    <CrawlableUniqueID xmlns="5bcbeff6-7c02-4b0f-b125-f1b3d566cc14">6cdfa879-b2aa-41a9-addb-5f8e292516df</CrawlableUniqueID>
  </documentManagement>
</p:properties>
</file>

<file path=customXml/item2.xml><?xml version="1.0" encoding="utf-8"?>
<?mso-contentType ?>
<FormTemplates xmlns="http://schemas.microsoft.com/sharepoint/v3/contenttype/forms"/>
</file>

<file path=customXml/item3.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A055E6-848E-4685-B686-7DF95D1EAD91}"/>
</file>

<file path=customXml/itemProps2.xml><?xml version="1.0" encoding="utf-8"?>
<ds:datastoreItem xmlns:ds="http://schemas.openxmlformats.org/officeDocument/2006/customXml" ds:itemID="{F69E6CA2-0106-47FF-9084-57CC3D75F53F}"/>
</file>

<file path=customXml/itemProps3.xml><?xml version="1.0" encoding="utf-8"?>
<ds:datastoreItem xmlns:ds="http://schemas.openxmlformats.org/officeDocument/2006/customXml" ds:itemID="{4CAB7C0C-6B5F-41E9-8665-FC9F83E3902C}"/>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Roadmap Summary</vt:lpstr>
      <vt:lpstr>Roadmap</vt:lpstr>
      <vt:lpstr>Summary Defect Backlog</vt:lpstr>
      <vt:lpstr>Defect Backlog</vt:lpstr>
      <vt:lpstr>'Summary Defect Backlog'!Print_Titles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CIRA Roadmap and Production Backlog Mar 19, 2018</dc:title>
  <dc:subject/>
  <dc:creator>Balasubramanian, Sandhya</dc:creator>
  <cp:keywords/>
  <dc:description/>
  <cp:lastModifiedBy>Cross, Jody</cp:lastModifiedBy>
  <dcterms:created xsi:type="dcterms:W3CDTF">2017-01-18T03:33:19Z</dcterms:created>
  <dcterms:modified xsi:type="dcterms:W3CDTF">2018-03-19T17:27:24Z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59;#Meetings and events|d107edf8-64c0-4dce-8774-a37690fdb43d</vt:lpwstr>
  </property>
  <property fmtid="{D5CDD505-2E9C-101B-9397-08002B2CF9AE}" pid="6" name="ISOKeywords">
    <vt:lpwstr/>
  </property>
</Properties>
</file>