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U:\1. GIP\3. Project Work\3.3. GIP Change Initiatives\3.3.16. IPE 2023\20. Intake Process\20.1. EO Intake\"/>
    </mc:Choice>
  </mc:AlternateContent>
  <bookViews>
    <workbookView xWindow="3789" yWindow="0" windowWidth="25603" windowHeight="10663" tabRatio="467"/>
  </bookViews>
  <sheets>
    <sheet name="Summary_byCAISO_zone" sheetId="64"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64" l="1"/>
  <c r="F7" i="64"/>
  <c r="R8" i="64" l="1"/>
  <c r="S8" i="64" s="1"/>
  <c r="R9" i="64"/>
  <c r="S9" i="64" s="1"/>
  <c r="R10" i="64"/>
  <c r="S10" i="64" s="1"/>
  <c r="R11" i="64"/>
  <c r="S11" i="64" s="1"/>
  <c r="R12" i="64"/>
  <c r="S12" i="64" s="1"/>
  <c r="R13" i="64"/>
  <c r="S13" i="64" s="1"/>
  <c r="R14" i="64"/>
  <c r="S14" i="64" s="1"/>
  <c r="R15" i="64"/>
  <c r="S15" i="64" s="1"/>
  <c r="R16" i="64"/>
  <c r="S16" i="64" s="1"/>
  <c r="R7" i="64"/>
  <c r="S7" i="64" s="1"/>
  <c r="J17" i="64" l="1"/>
  <c r="O15" i="64"/>
  <c r="C17" i="64"/>
  <c r="L9" i="64"/>
  <c r="H17" i="64"/>
  <c r="M17" i="64"/>
  <c r="O7" i="64"/>
  <c r="Q7" i="64" s="1"/>
  <c r="O8" i="64"/>
  <c r="E17" i="64"/>
  <c r="N17" i="64"/>
  <c r="F16" i="64"/>
  <c r="O11" i="64"/>
  <c r="F12" i="64"/>
  <c r="L12" i="64"/>
  <c r="F14" i="64"/>
  <c r="O9" i="64"/>
  <c r="F8" i="64"/>
  <c r="G17" i="64"/>
  <c r="L16" i="64"/>
  <c r="F10" i="64"/>
  <c r="L13" i="64"/>
  <c r="F11" i="64"/>
  <c r="F15" i="64"/>
  <c r="L8" i="64"/>
  <c r="O14" i="64"/>
  <c r="F13" i="64"/>
  <c r="O12" i="64"/>
  <c r="F9" i="64"/>
  <c r="Q9" i="64" s="1"/>
  <c r="L10" i="64"/>
  <c r="K17" i="64"/>
  <c r="R17" i="64" s="1"/>
  <c r="S17" i="64" s="1"/>
  <c r="O16" i="64"/>
  <c r="O13" i="64"/>
  <c r="L14" i="64"/>
  <c r="L11" i="64"/>
  <c r="O10" i="64"/>
  <c r="L15" i="64"/>
  <c r="B17" i="64"/>
  <c r="I17" i="64"/>
  <c r="D17" i="64"/>
  <c r="P17" i="64"/>
  <c r="Q11" i="64" l="1"/>
  <c r="Q10" i="64"/>
  <c r="Q14" i="64"/>
  <c r="Q12" i="64"/>
  <c r="Q8" i="64"/>
  <c r="Q13" i="64"/>
  <c r="Q15" i="64"/>
  <c r="Q16" i="64"/>
  <c r="F17" i="64"/>
  <c r="O17" i="64"/>
  <c r="L17" i="64"/>
  <c r="Q17" i="64" l="1"/>
</calcChain>
</file>

<file path=xl/sharedStrings.xml><?xml version="1.0" encoding="utf-8"?>
<sst xmlns="http://schemas.openxmlformats.org/spreadsheetml/2006/main" count="46" uniqueCount="36">
  <si>
    <t>Solar</t>
  </si>
  <si>
    <t>Wind</t>
  </si>
  <si>
    <t>Biomass</t>
  </si>
  <si>
    <t>CAISO Study Area</t>
  </si>
  <si>
    <t>SCE Northern Area</t>
  </si>
  <si>
    <t>SDG&amp;E Study Area</t>
  </si>
  <si>
    <t>PG&amp;E Kern Study Area</t>
  </si>
  <si>
    <t>SCE Metro Study Area</t>
  </si>
  <si>
    <t>SCE Eastern Study Area</t>
  </si>
  <si>
    <t xml:space="preserve">PG&amp;E North of Greater Bay Study Area </t>
  </si>
  <si>
    <t xml:space="preserve">PG&amp;E Greater Bay Study Area </t>
  </si>
  <si>
    <t xml:space="preserve">East of Pisgah Study Area </t>
  </si>
  <si>
    <t>SCE North of Lugo Study Area</t>
  </si>
  <si>
    <t>Offshore Wind</t>
  </si>
  <si>
    <t>OOS Wind</t>
  </si>
  <si>
    <t>LDES</t>
  </si>
  <si>
    <t>Distributed Solar</t>
  </si>
  <si>
    <t>PG&amp;E Fresno Study Area</t>
  </si>
  <si>
    <t>Li_Battery</t>
  </si>
  <si>
    <t>FCDS (MW)</t>
  </si>
  <si>
    <t>EODS (MW)</t>
  </si>
  <si>
    <t>Total (MW)</t>
  </si>
  <si>
    <t>4hr - FCDS (MW)</t>
  </si>
  <si>
    <t>8hr -FCDS (MW)</t>
  </si>
  <si>
    <t>(MW)</t>
  </si>
  <si>
    <t>Total 2034 Generic:</t>
  </si>
  <si>
    <t>Total 2034 Generic</t>
  </si>
  <si>
    <t>2034 — Mapped Generic Resources</t>
  </si>
  <si>
    <t>Summary of the Base Case Portfolio by CAISO zone.  Summarizes the mapping results for the 2034 and 2039 TPP portfolio years. Includes the intermediate 2030 mapping year summary as well. Shows the amount of in-development resources identified and mapped in the portfolio and the additional generic resources mapped for the 2030, 2034, and 2039 portfolios.</t>
  </si>
  <si>
    <t>Geo-
thermal</t>
  </si>
  <si>
    <t>For C15</t>
  </si>
  <si>
    <t>Total EO Capacity (MW)</t>
  </si>
  <si>
    <t>x 1.5 for Study (MW)</t>
  </si>
  <si>
    <t>CPUC Protfolio Information Used for the Determination of the CAISO Cluster 15 Energy Only Reimbursement and Non-Reimbursement Zones and the Zonal Capacity Study Limits.</t>
  </si>
  <si>
    <t>Energy Only Reimbursement Zone</t>
  </si>
  <si>
    <t>Energy Only Non-Reimbursement Zone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</si>
</sst>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5" formatCode="_(* #,##0_);_(* \(#,##0\);_(* &quot;-&quot;??_);_(@_)"/>
    <numFmt numFmtId="166" formatCode="_(* #,##0.0_);_(* \(#,##0.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b/>
      <sz val="10"/>
      <color theme="0"/>
      <name val="Arial"/>
      <family val="2"/>
    </font>
    <font>
      <sz val="9"/>
      <color theme="1"/>
      <name val="Arial"/>
      <family val="2"/>
    </font>
    <font>
      <sz val="9"/>
      <name val="Arial"/>
      <family val="2"/>
    </font>
    <font>
      <b/>
      <sz val="11"/>
      <color rgb="FF000000"/>
      <name val="Calibri"/>
      <family val="2"/>
    </font>
    <font>
      <sz val="10"/>
      <name val="Arial"/>
      <family val="2"/>
    </font>
    <font>
      <sz val="14"/>
      <color theme="1"/>
      <name val="Calibri"/>
      <family val="2"/>
      <scheme val="minor"/>
    </font>
  </fonts>
  <fills count="19">
    <fill>
      <patternFill patternType="none"/>
    </fill>
    <fill>
      <patternFill patternType="gray125"/>
    </fill>
    <fill>
      <patternFill patternType="solid">
        <fgColor theme="9" tint="0.79998168889431442"/>
        <bgColor indexed="64"/>
      </patternFill>
    </fill>
    <fill>
      <patternFill patternType="solid">
        <fgColor theme="3"/>
        <bgColor indexed="64"/>
      </patternFill>
    </fill>
    <fill>
      <patternFill patternType="solid">
        <fgColor theme="4" tint="0.59996337778862885"/>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9.9978637043366805E-2"/>
        <bgColor rgb="FF000000"/>
      </patternFill>
    </fill>
    <fill>
      <patternFill patternType="solid">
        <fgColor rgb="FFFFF7E1"/>
        <bgColor indexed="64"/>
      </patternFill>
    </fill>
    <fill>
      <patternFill patternType="solid">
        <fgColor rgb="FFE2BFBA"/>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00"/>
        <bgColor rgb="FF000000"/>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3"/>
      </left>
      <right style="thin">
        <color theme="3"/>
      </right>
      <top style="thin">
        <color theme="3"/>
      </top>
      <bottom style="thin">
        <color theme="3"/>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medium">
        <color indexed="64"/>
      </top>
      <bottom style="thick">
        <color indexed="64"/>
      </bottom>
      <diagonal/>
    </border>
    <border>
      <left style="medium">
        <color indexed="64"/>
      </left>
      <right/>
      <top style="medium">
        <color indexed="64"/>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thick">
        <color indexed="64"/>
      </right>
      <top style="thin">
        <color indexed="64"/>
      </top>
      <bottom style="medium">
        <color indexed="64"/>
      </bottom>
      <diagonal/>
    </border>
  </borders>
  <cellStyleXfs count="7">
    <xf numFmtId="0" fontId="0" fillId="0" borderId="0"/>
    <xf numFmtId="43" fontId="1" fillId="0" borderId="0" applyFont="0" applyFill="0" applyBorder="0" applyAlignment="0" applyProtection="0"/>
    <xf numFmtId="0" fontId="1" fillId="0" borderId="0"/>
    <xf numFmtId="0" fontId="4" fillId="3" borderId="5" applyNumberFormat="0">
      <alignment vertical="center"/>
    </xf>
    <xf numFmtId="0" fontId="5" fillId="4" borderId="7" applyNumberFormat="0">
      <alignment vertical="center"/>
    </xf>
    <xf numFmtId="0" fontId="6" fillId="0" borderId="7" applyNumberFormat="0">
      <alignment vertical="center"/>
    </xf>
    <xf numFmtId="0" fontId="8" fillId="0" borderId="0"/>
  </cellStyleXfs>
  <cellXfs count="63">
    <xf numFmtId="0" fontId="0" fillId="0" borderId="0" xfId="0"/>
    <xf numFmtId="0" fontId="0" fillId="0" borderId="0" xfId="0" applyAlignment="1">
      <alignment vertical="center"/>
    </xf>
    <xf numFmtId="0" fontId="2" fillId="7" borderId="2" xfId="0" applyFont="1" applyFill="1" applyBorder="1" applyAlignment="1">
      <alignment horizontal="center" wrapText="1"/>
    </xf>
    <xf numFmtId="0" fontId="2" fillId="7" borderId="1" xfId="0" applyFont="1" applyFill="1" applyBorder="1" applyAlignment="1">
      <alignment horizontal="center" wrapText="1"/>
    </xf>
    <xf numFmtId="0" fontId="7" fillId="13" borderId="1" xfId="0" applyFont="1" applyFill="1" applyBorder="1" applyAlignment="1">
      <alignment horizontal="center" wrapText="1"/>
    </xf>
    <xf numFmtId="0" fontId="7" fillId="13" borderId="2" xfId="0" applyFont="1" applyFill="1" applyBorder="1" applyAlignment="1">
      <alignment horizontal="center" wrapText="1"/>
    </xf>
    <xf numFmtId="0" fontId="7" fillId="13" borderId="10" xfId="0" applyFont="1" applyFill="1" applyBorder="1" applyAlignment="1">
      <alignment horizontal="center" wrapText="1"/>
    </xf>
    <xf numFmtId="0" fontId="7" fillId="13" borderId="8" xfId="0" applyFont="1" applyFill="1" applyBorder="1" applyAlignment="1">
      <alignment horizontal="center" wrapText="1"/>
    </xf>
    <xf numFmtId="0" fontId="7" fillId="13" borderId="2" xfId="0" applyFont="1" applyFill="1" applyBorder="1" applyAlignment="1">
      <alignment horizontal="center" wrapText="1"/>
    </xf>
    <xf numFmtId="0" fontId="7" fillId="13" borderId="9" xfId="0" applyFont="1" applyFill="1" applyBorder="1" applyAlignment="1">
      <alignment horizontal="center" wrapText="1"/>
    </xf>
    <xf numFmtId="0" fontId="7" fillId="13" borderId="3" xfId="0" applyFont="1" applyFill="1" applyBorder="1" applyAlignment="1">
      <alignment horizontal="center" wrapText="1"/>
    </xf>
    <xf numFmtId="0" fontId="7" fillId="18" borderId="0" xfId="0" applyFont="1" applyFill="1" applyAlignment="1">
      <alignment horizontal="left"/>
    </xf>
    <xf numFmtId="0" fontId="7" fillId="18" borderId="10" xfId="0" applyFont="1" applyFill="1" applyBorder="1" applyAlignment="1">
      <alignment horizontal="left"/>
    </xf>
    <xf numFmtId="0" fontId="0" fillId="0" borderId="0" xfId="0" applyAlignment="1">
      <alignment horizontal="left" vertical="top" wrapText="1"/>
    </xf>
    <xf numFmtId="0" fontId="7" fillId="13" borderId="6" xfId="0" applyFont="1" applyFill="1" applyBorder="1" applyAlignment="1">
      <alignment horizontal="center" wrapText="1"/>
    </xf>
    <xf numFmtId="0" fontId="7" fillId="13" borderId="1" xfId="0" applyFont="1" applyFill="1" applyBorder="1" applyAlignment="1">
      <alignment horizontal="center" vertical="center" wrapText="1"/>
    </xf>
    <xf numFmtId="0" fontId="7" fillId="13" borderId="2" xfId="0" applyFont="1" applyFill="1" applyBorder="1" applyAlignment="1">
      <alignment horizontal="center" vertical="center" wrapText="1"/>
    </xf>
    <xf numFmtId="0" fontId="7" fillId="18" borderId="16"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11" borderId="20" xfId="0" applyFont="1" applyFill="1" applyBorder="1" applyAlignment="1">
      <alignment horizontal="center" vertical="center"/>
    </xf>
    <xf numFmtId="0" fontId="2" fillId="11" borderId="21" xfId="0" applyFont="1" applyFill="1" applyBorder="1" applyAlignment="1">
      <alignment horizontal="center" vertical="center"/>
    </xf>
    <xf numFmtId="166" fontId="0" fillId="6" borderId="1" xfId="1" applyNumberFormat="1" applyFont="1" applyFill="1" applyBorder="1" applyAlignment="1">
      <alignment vertical="center"/>
    </xf>
    <xf numFmtId="166" fontId="0" fillId="2" borderId="1" xfId="1" applyNumberFormat="1" applyFont="1" applyFill="1" applyBorder="1" applyAlignment="1">
      <alignment vertical="center"/>
    </xf>
    <xf numFmtId="166" fontId="0" fillId="9" borderId="2" xfId="1" applyNumberFormat="1" applyFont="1" applyFill="1" applyBorder="1" applyAlignment="1">
      <alignment vertical="center"/>
    </xf>
    <xf numFmtId="166" fontId="2" fillId="17" borderId="17" xfId="1" applyNumberFormat="1" applyFont="1" applyFill="1" applyBorder="1" applyAlignment="1">
      <alignment vertical="center"/>
    </xf>
    <xf numFmtId="166" fontId="0" fillId="9" borderId="3" xfId="1" applyNumberFormat="1" applyFont="1" applyFill="1" applyBorder="1" applyAlignment="1">
      <alignment vertical="center"/>
    </xf>
    <xf numFmtId="166" fontId="0" fillId="10" borderId="1" xfId="1" applyNumberFormat="1" applyFont="1" applyFill="1" applyBorder="1" applyAlignment="1">
      <alignment vertical="center"/>
    </xf>
    <xf numFmtId="166" fontId="0" fillId="5" borderId="1" xfId="1" applyNumberFormat="1" applyFont="1" applyFill="1" applyBorder="1" applyAlignment="1">
      <alignment vertical="center"/>
    </xf>
    <xf numFmtId="166" fontId="0" fillId="14" borderId="1" xfId="1" applyNumberFormat="1" applyFont="1" applyFill="1" applyBorder="1" applyAlignment="1">
      <alignment vertical="center"/>
    </xf>
    <xf numFmtId="166" fontId="0" fillId="8" borderId="1" xfId="1" applyNumberFormat="1" applyFont="1" applyFill="1" applyBorder="1" applyAlignment="1">
      <alignment vertical="center"/>
    </xf>
    <xf numFmtId="166" fontId="0" fillId="0" borderId="1" xfId="1" applyNumberFormat="1" applyFont="1" applyBorder="1" applyAlignment="1">
      <alignment vertical="center"/>
    </xf>
    <xf numFmtId="166" fontId="0" fillId="12" borderId="2" xfId="1" applyNumberFormat="1" applyFont="1" applyFill="1" applyBorder="1" applyAlignment="1">
      <alignment vertical="center"/>
    </xf>
    <xf numFmtId="165" fontId="2" fillId="0" borderId="4" xfId="1" applyNumberFormat="1" applyFont="1" applyFill="1" applyBorder="1" applyAlignment="1">
      <alignment horizontal="right" vertical="center"/>
    </xf>
    <xf numFmtId="166" fontId="2" fillId="6" borderId="12" xfId="1" applyNumberFormat="1" applyFont="1" applyFill="1" applyBorder="1" applyAlignment="1">
      <alignment vertical="center"/>
    </xf>
    <xf numFmtId="166" fontId="2" fillId="2" borderId="12" xfId="1" applyNumberFormat="1" applyFont="1" applyFill="1" applyBorder="1" applyAlignment="1">
      <alignment vertical="center"/>
    </xf>
    <xf numFmtId="165" fontId="2" fillId="9" borderId="14" xfId="1" applyNumberFormat="1" applyFont="1" applyFill="1" applyBorder="1" applyAlignment="1">
      <alignment vertical="center"/>
    </xf>
    <xf numFmtId="165" fontId="2" fillId="11" borderId="18" xfId="1" applyNumberFormat="1" applyFont="1" applyFill="1" applyBorder="1" applyAlignment="1">
      <alignment vertical="center"/>
    </xf>
    <xf numFmtId="165" fontId="2" fillId="9" borderId="15" xfId="1" applyNumberFormat="1" applyFont="1" applyFill="1" applyBorder="1" applyAlignment="1">
      <alignment vertical="center"/>
    </xf>
    <xf numFmtId="165" fontId="2" fillId="10" borderId="12" xfId="1" applyNumberFormat="1" applyFont="1" applyFill="1" applyBorder="1" applyAlignment="1">
      <alignment vertical="center"/>
    </xf>
    <xf numFmtId="165" fontId="2" fillId="5" borderId="12" xfId="1" applyNumberFormat="1" applyFont="1" applyFill="1" applyBorder="1" applyAlignment="1">
      <alignment vertical="center"/>
    </xf>
    <xf numFmtId="165" fontId="2" fillId="14" borderId="12" xfId="1" applyNumberFormat="1" applyFont="1" applyFill="1" applyBorder="1" applyAlignment="1">
      <alignment vertical="center"/>
    </xf>
    <xf numFmtId="165" fontId="2" fillId="8" borderId="12" xfId="1" applyNumberFormat="1" applyFont="1" applyFill="1" applyBorder="1" applyAlignment="1">
      <alignment vertical="center"/>
    </xf>
    <xf numFmtId="165" fontId="2" fillId="0" borderId="12" xfId="1" applyNumberFormat="1" applyFont="1" applyBorder="1" applyAlignment="1">
      <alignment vertical="center"/>
    </xf>
    <xf numFmtId="0" fontId="2" fillId="12" borderId="14" xfId="0" applyFont="1" applyFill="1" applyBorder="1" applyAlignment="1">
      <alignment vertical="center"/>
    </xf>
    <xf numFmtId="165" fontId="2" fillId="0" borderId="19" xfId="1" applyNumberFormat="1" applyFont="1" applyBorder="1" applyAlignment="1">
      <alignment vertical="center"/>
    </xf>
    <xf numFmtId="0" fontId="9" fillId="0" borderId="0" xfId="0" applyFont="1" applyAlignment="1">
      <alignment horizontal="left" vertical="top" wrapText="1"/>
    </xf>
    <xf numFmtId="166" fontId="1" fillId="0" borderId="13" xfId="1" applyNumberFormat="1" applyFont="1" applyBorder="1" applyAlignment="1">
      <alignment vertical="center"/>
    </xf>
    <xf numFmtId="0" fontId="7" fillId="13" borderId="22" xfId="0" applyFont="1" applyFill="1" applyBorder="1" applyAlignment="1">
      <alignment horizontal="center" vertical="center" wrapText="1"/>
    </xf>
    <xf numFmtId="165" fontId="2" fillId="11" borderId="23" xfId="0" applyNumberFormat="1" applyFont="1" applyFill="1" applyBorder="1" applyAlignment="1">
      <alignment horizontal="center" vertical="center"/>
    </xf>
    <xf numFmtId="165" fontId="2" fillId="0" borderId="23" xfId="0" applyNumberFormat="1" applyFont="1" applyFill="1" applyBorder="1" applyAlignment="1">
      <alignment horizontal="center" vertical="center"/>
    </xf>
    <xf numFmtId="165" fontId="2" fillId="17" borderId="17" xfId="1" applyNumberFormat="1" applyFont="1" applyFill="1" applyBorder="1" applyAlignment="1">
      <alignment vertical="center"/>
    </xf>
    <xf numFmtId="165" fontId="2" fillId="0" borderId="17" xfId="1" applyNumberFormat="1" applyFont="1" applyFill="1" applyBorder="1" applyAlignment="1">
      <alignment vertical="center"/>
    </xf>
    <xf numFmtId="0" fontId="2" fillId="16" borderId="1" xfId="0" applyFont="1" applyFill="1" applyBorder="1" applyAlignment="1">
      <alignment horizontal="center" vertical="center" wrapText="1"/>
    </xf>
    <xf numFmtId="0" fontId="2" fillId="16" borderId="11" xfId="0" applyFont="1" applyFill="1" applyBorder="1" applyAlignment="1">
      <alignment horizontal="center" vertical="center" wrapText="1"/>
    </xf>
    <xf numFmtId="0" fontId="2" fillId="15" borderId="1" xfId="0" applyFont="1" applyFill="1" applyBorder="1" applyAlignment="1">
      <alignment horizontal="center" vertical="center" wrapText="1"/>
    </xf>
    <xf numFmtId="165" fontId="2" fillId="0" borderId="0" xfId="1" applyNumberFormat="1" applyFont="1" applyFill="1" applyBorder="1" applyAlignment="1">
      <alignment horizontal="right" vertical="center"/>
    </xf>
    <xf numFmtId="165" fontId="2" fillId="16" borderId="17" xfId="1" applyNumberFormat="1" applyFont="1" applyFill="1" applyBorder="1" applyAlignment="1">
      <alignment vertical="center"/>
    </xf>
    <xf numFmtId="165" fontId="2" fillId="16" borderId="24" xfId="1" applyNumberFormat="1" applyFont="1" applyFill="1" applyBorder="1" applyAlignment="1">
      <alignment vertical="center"/>
    </xf>
    <xf numFmtId="165" fontId="3" fillId="15" borderId="17" xfId="1" applyNumberFormat="1" applyFont="1" applyFill="1" applyBorder="1" applyAlignment="1">
      <alignment vertical="center"/>
    </xf>
    <xf numFmtId="165" fontId="1" fillId="16" borderId="17" xfId="1" applyNumberFormat="1" applyFont="1" applyFill="1" applyBorder="1" applyAlignment="1">
      <alignment vertical="center"/>
    </xf>
    <xf numFmtId="165" fontId="1" fillId="16" borderId="24" xfId="1" applyNumberFormat="1" applyFont="1" applyFill="1" applyBorder="1" applyAlignment="1">
      <alignment vertical="center"/>
    </xf>
    <xf numFmtId="165" fontId="1" fillId="15" borderId="17" xfId="1" applyNumberFormat="1" applyFont="1" applyFill="1" applyBorder="1" applyAlignment="1">
      <alignment vertical="center"/>
    </xf>
  </cellXfs>
  <cellStyles count="7">
    <cellStyle name="Comma" xfId="1" builtinId="3"/>
    <cellStyle name="Normal" xfId="0" builtinId="0"/>
    <cellStyle name="Normal 2" xfId="2"/>
    <cellStyle name="Normal 34" xfId="6"/>
    <cellStyle name="Table Header" xfId="3"/>
    <cellStyle name="Table Index" xfId="4"/>
    <cellStyle name="Table Value" xfId="5"/>
  </cellStyles>
  <dxfs count="0"/>
  <tableStyles count="0" defaultTableStyle="TableStyleMedium2" defaultPivotStyle="PivotStyleLight16"/>
  <colors>
    <mruColors>
      <color rgb="FFE2BFBA"/>
      <color rgb="FFFFFFCC"/>
      <color rgb="FFFF5050"/>
      <color rgb="FFFFF7E1"/>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S24"/>
  <sheetViews>
    <sheetView tabSelected="1" zoomScale="90" zoomScaleNormal="90" workbookViewId="0">
      <pane xSplit="1" ySplit="6" topLeftCell="B8" activePane="bottomRight" state="frozen"/>
      <selection pane="topRight" activeCell="B1" sqref="B1"/>
      <selection pane="bottomLeft" activeCell="A7" sqref="A7"/>
      <selection pane="bottomRight" activeCell="S12" sqref="S12"/>
    </sheetView>
  </sheetViews>
  <sheetFormatPr defaultRowHeight="14.6" outlineLevelRow="1" x14ac:dyDescent="0.4"/>
  <cols>
    <col min="1" max="1" width="19.4609375" customWidth="1"/>
    <col min="2" max="16" width="8.15234375" customWidth="1"/>
    <col min="17" max="17" width="10.23046875" customWidth="1"/>
    <col min="18" max="18" width="8.53515625" customWidth="1"/>
    <col min="19" max="19" width="8.07421875" customWidth="1"/>
  </cols>
  <sheetData>
    <row r="1" spans="1:19" ht="21" customHeight="1" x14ac:dyDescent="0.4">
      <c r="A1" s="46" t="s">
        <v>33</v>
      </c>
      <c r="B1" s="46"/>
      <c r="C1" s="46"/>
      <c r="D1" s="46"/>
      <c r="E1" s="46"/>
      <c r="F1" s="46"/>
      <c r="G1" s="46"/>
      <c r="H1" s="46"/>
      <c r="I1" s="46"/>
      <c r="J1" s="46"/>
      <c r="K1" s="46"/>
      <c r="L1" s="46"/>
      <c r="M1" s="46"/>
      <c r="N1" s="46"/>
    </row>
    <row r="2" spans="1:19" ht="21" customHeight="1" x14ac:dyDescent="0.4">
      <c r="A2" s="46"/>
      <c r="B2" s="46"/>
      <c r="C2" s="46"/>
      <c r="D2" s="46"/>
      <c r="E2" s="46"/>
      <c r="F2" s="46"/>
      <c r="G2" s="46"/>
      <c r="H2" s="46"/>
      <c r="I2" s="46"/>
      <c r="J2" s="46"/>
      <c r="K2" s="46"/>
      <c r="L2" s="46"/>
      <c r="M2" s="46"/>
      <c r="N2" s="46"/>
    </row>
    <row r="4" spans="1:19" ht="15" outlineLevel="1" thickBot="1" x14ac:dyDescent="0.45">
      <c r="A4" s="11" t="s">
        <v>27</v>
      </c>
      <c r="B4" s="11"/>
      <c r="C4" s="11"/>
      <c r="D4" s="11"/>
      <c r="E4" s="11"/>
      <c r="F4" s="11"/>
      <c r="G4" s="11"/>
      <c r="H4" s="11"/>
      <c r="I4" s="11"/>
      <c r="J4" s="11"/>
      <c r="K4" s="11"/>
      <c r="L4" s="11"/>
      <c r="M4" s="11"/>
      <c r="N4" s="11"/>
      <c r="O4" s="11"/>
      <c r="P4" s="11"/>
      <c r="Q4" s="12"/>
    </row>
    <row r="5" spans="1:19" ht="30" outlineLevel="1" thickTop="1" thickBot="1" x14ac:dyDescent="0.45">
      <c r="A5" s="6" t="s">
        <v>3</v>
      </c>
      <c r="B5" s="4" t="s">
        <v>29</v>
      </c>
      <c r="C5" s="4" t="s">
        <v>2</v>
      </c>
      <c r="D5" s="8" t="s">
        <v>1</v>
      </c>
      <c r="E5" s="14"/>
      <c r="F5" s="10"/>
      <c r="G5" s="4" t="s">
        <v>14</v>
      </c>
      <c r="H5" s="3" t="s">
        <v>13</v>
      </c>
      <c r="I5" s="2" t="s">
        <v>16</v>
      </c>
      <c r="J5" s="8" t="s">
        <v>0</v>
      </c>
      <c r="K5" s="9"/>
      <c r="L5" s="10"/>
      <c r="M5" s="8" t="s">
        <v>18</v>
      </c>
      <c r="N5" s="9"/>
      <c r="O5" s="10"/>
      <c r="P5" s="4" t="s">
        <v>15</v>
      </c>
      <c r="Q5" s="5" t="s">
        <v>26</v>
      </c>
      <c r="R5" s="20" t="s">
        <v>30</v>
      </c>
      <c r="S5" s="21"/>
    </row>
    <row r="6" spans="1:19" s="1" customFormat="1" ht="44.15" outlineLevel="1" thickTop="1" x14ac:dyDescent="0.4">
      <c r="A6" s="7"/>
      <c r="B6" s="15" t="s">
        <v>19</v>
      </c>
      <c r="C6" s="15" t="s">
        <v>19</v>
      </c>
      <c r="D6" s="16" t="s">
        <v>19</v>
      </c>
      <c r="E6" s="17" t="s">
        <v>20</v>
      </c>
      <c r="F6" s="18" t="s">
        <v>21</v>
      </c>
      <c r="G6" s="15" t="s">
        <v>19</v>
      </c>
      <c r="H6" s="19" t="s">
        <v>19</v>
      </c>
      <c r="I6" s="19" t="s">
        <v>19</v>
      </c>
      <c r="J6" s="15" t="s">
        <v>19</v>
      </c>
      <c r="K6" s="17" t="s">
        <v>20</v>
      </c>
      <c r="L6" s="15" t="s">
        <v>21</v>
      </c>
      <c r="M6" s="15" t="s">
        <v>22</v>
      </c>
      <c r="N6" s="15" t="s">
        <v>23</v>
      </c>
      <c r="O6" s="15" t="s">
        <v>21</v>
      </c>
      <c r="P6" s="15" t="s">
        <v>19</v>
      </c>
      <c r="Q6" s="16" t="s">
        <v>24</v>
      </c>
      <c r="R6" s="48" t="s">
        <v>31</v>
      </c>
      <c r="S6" s="48" t="s">
        <v>32</v>
      </c>
    </row>
    <row r="7" spans="1:19" s="1" customFormat="1" ht="27.9" customHeight="1" outlineLevel="1" x14ac:dyDescent="0.4">
      <c r="A7" s="53" t="s">
        <v>9</v>
      </c>
      <c r="B7" s="22">
        <v>112</v>
      </c>
      <c r="C7" s="23">
        <v>91.499999999999986</v>
      </c>
      <c r="D7" s="24">
        <v>777.5</v>
      </c>
      <c r="E7" s="25">
        <v>319.5</v>
      </c>
      <c r="F7" s="26">
        <f>D7+E7</f>
        <v>1097</v>
      </c>
      <c r="G7" s="27">
        <v>0</v>
      </c>
      <c r="H7" s="28">
        <v>931</v>
      </c>
      <c r="I7" s="29">
        <v>24</v>
      </c>
      <c r="J7" s="30">
        <v>275</v>
      </c>
      <c r="K7" s="25">
        <v>280</v>
      </c>
      <c r="L7" s="30">
        <f>J7+K7</f>
        <v>555</v>
      </c>
      <c r="M7" s="31">
        <v>200</v>
      </c>
      <c r="N7" s="31">
        <v>88.4</v>
      </c>
      <c r="O7" s="31">
        <f>M7+N7</f>
        <v>288.39999999999998</v>
      </c>
      <c r="P7" s="32">
        <v>5</v>
      </c>
      <c r="Q7" s="47">
        <f>SUM(B7,C7,F7,G7,H7,I7,L7,O7,P7)</f>
        <v>3103.9</v>
      </c>
      <c r="R7" s="51">
        <f>E7+K7</f>
        <v>599.5</v>
      </c>
      <c r="S7" s="52">
        <f>R7*1.5</f>
        <v>899.25</v>
      </c>
    </row>
    <row r="8" spans="1:19" s="1" customFormat="1" ht="27.9" customHeight="1" outlineLevel="1" x14ac:dyDescent="0.4">
      <c r="A8" s="53" t="s">
        <v>10</v>
      </c>
      <c r="B8" s="22">
        <v>0</v>
      </c>
      <c r="C8" s="23">
        <v>19.62</v>
      </c>
      <c r="D8" s="24">
        <v>688</v>
      </c>
      <c r="E8" s="25">
        <v>90</v>
      </c>
      <c r="F8" s="26">
        <f t="shared" ref="F8:F16" si="0">D8+E8</f>
        <v>778</v>
      </c>
      <c r="G8" s="27">
        <v>0</v>
      </c>
      <c r="H8" s="28">
        <v>0</v>
      </c>
      <c r="I8" s="29">
        <v>25.9</v>
      </c>
      <c r="J8" s="30">
        <v>0</v>
      </c>
      <c r="K8" s="25">
        <v>0</v>
      </c>
      <c r="L8" s="30">
        <f t="shared" ref="L8:L16" si="1">J8+K8</f>
        <v>0</v>
      </c>
      <c r="M8" s="31">
        <v>658.4</v>
      </c>
      <c r="N8" s="31">
        <v>211.6</v>
      </c>
      <c r="O8" s="31">
        <f t="shared" ref="O8:O16" si="2">M8+N8</f>
        <v>870</v>
      </c>
      <c r="P8" s="32">
        <v>0</v>
      </c>
      <c r="Q8" s="47">
        <f t="shared" ref="Q8:Q16" si="3">SUM(B8,C8,F8,G8,H8,I8,L8,O8,P8)</f>
        <v>1693.52</v>
      </c>
      <c r="R8" s="57">
        <f t="shared" ref="R8:R17" si="4">E8+K8</f>
        <v>90</v>
      </c>
      <c r="S8" s="60">
        <f t="shared" ref="S8:S17" si="5">R8*1.5</f>
        <v>135</v>
      </c>
    </row>
    <row r="9" spans="1:19" s="1" customFormat="1" ht="27.9" customHeight="1" outlineLevel="1" x14ac:dyDescent="0.4">
      <c r="A9" s="53" t="s">
        <v>17</v>
      </c>
      <c r="B9" s="22">
        <v>0</v>
      </c>
      <c r="C9" s="23">
        <v>17.2</v>
      </c>
      <c r="D9" s="24">
        <v>394</v>
      </c>
      <c r="E9" s="25">
        <v>96</v>
      </c>
      <c r="F9" s="26">
        <f t="shared" si="0"/>
        <v>490</v>
      </c>
      <c r="G9" s="27">
        <v>0</v>
      </c>
      <c r="H9" s="28">
        <v>0</v>
      </c>
      <c r="I9" s="29">
        <v>40.25</v>
      </c>
      <c r="J9" s="30">
        <v>1248.25</v>
      </c>
      <c r="K9" s="25">
        <v>685</v>
      </c>
      <c r="L9" s="30">
        <f t="shared" si="1"/>
        <v>1933.25</v>
      </c>
      <c r="M9" s="31">
        <v>99.6</v>
      </c>
      <c r="N9" s="31">
        <v>200</v>
      </c>
      <c r="O9" s="31">
        <f t="shared" si="2"/>
        <v>299.60000000000002</v>
      </c>
      <c r="P9" s="32">
        <v>130</v>
      </c>
      <c r="Q9" s="47">
        <f t="shared" si="3"/>
        <v>2910.2999999999997</v>
      </c>
      <c r="R9" s="57">
        <f t="shared" si="4"/>
        <v>781</v>
      </c>
      <c r="S9" s="60">
        <f t="shared" si="5"/>
        <v>1171.5</v>
      </c>
    </row>
    <row r="10" spans="1:19" s="1" customFormat="1" ht="27.9" customHeight="1" outlineLevel="1" x14ac:dyDescent="0.4">
      <c r="A10" s="53" t="s">
        <v>6</v>
      </c>
      <c r="B10" s="22">
        <v>0</v>
      </c>
      <c r="C10" s="23">
        <v>18</v>
      </c>
      <c r="D10" s="24">
        <v>300</v>
      </c>
      <c r="E10" s="25">
        <v>10</v>
      </c>
      <c r="F10" s="26">
        <f t="shared" si="0"/>
        <v>310</v>
      </c>
      <c r="G10" s="27">
        <v>0</v>
      </c>
      <c r="H10" s="28">
        <v>2924</v>
      </c>
      <c r="I10" s="29">
        <v>41</v>
      </c>
      <c r="J10" s="30">
        <v>440</v>
      </c>
      <c r="K10" s="25">
        <v>1069</v>
      </c>
      <c r="L10" s="30">
        <f t="shared" si="1"/>
        <v>1509</v>
      </c>
      <c r="M10" s="31">
        <v>590.4</v>
      </c>
      <c r="N10" s="31">
        <v>142</v>
      </c>
      <c r="O10" s="31">
        <f t="shared" si="2"/>
        <v>732.4</v>
      </c>
      <c r="P10" s="32">
        <v>0</v>
      </c>
      <c r="Q10" s="47">
        <f t="shared" si="3"/>
        <v>5534.4</v>
      </c>
      <c r="R10" s="57">
        <f t="shared" si="4"/>
        <v>1079</v>
      </c>
      <c r="S10" s="60">
        <f t="shared" si="5"/>
        <v>1618.5</v>
      </c>
    </row>
    <row r="11" spans="1:19" s="1" customFormat="1" ht="27.9" customHeight="1" outlineLevel="1" x14ac:dyDescent="0.4">
      <c r="A11" s="53" t="s">
        <v>4</v>
      </c>
      <c r="B11" s="22">
        <v>0</v>
      </c>
      <c r="C11" s="23">
        <v>1</v>
      </c>
      <c r="D11" s="24">
        <v>564</v>
      </c>
      <c r="E11" s="25">
        <v>16</v>
      </c>
      <c r="F11" s="26">
        <f t="shared" si="0"/>
        <v>580</v>
      </c>
      <c r="G11" s="27">
        <v>0</v>
      </c>
      <c r="H11" s="28">
        <v>0</v>
      </c>
      <c r="I11" s="29">
        <v>0</v>
      </c>
      <c r="J11" s="30">
        <v>1403</v>
      </c>
      <c r="K11" s="25">
        <v>852</v>
      </c>
      <c r="L11" s="30">
        <f t="shared" si="1"/>
        <v>2255</v>
      </c>
      <c r="M11" s="31">
        <v>1000</v>
      </c>
      <c r="N11" s="31">
        <v>169.5</v>
      </c>
      <c r="O11" s="31">
        <f t="shared" si="2"/>
        <v>1169.5</v>
      </c>
      <c r="P11" s="32">
        <v>258</v>
      </c>
      <c r="Q11" s="47">
        <f t="shared" si="3"/>
        <v>4263.5</v>
      </c>
      <c r="R11" s="57">
        <f t="shared" si="4"/>
        <v>868</v>
      </c>
      <c r="S11" s="60">
        <f t="shared" si="5"/>
        <v>1302</v>
      </c>
    </row>
    <row r="12" spans="1:19" s="1" customFormat="1" ht="27.9" customHeight="1" outlineLevel="1" x14ac:dyDescent="0.4">
      <c r="A12" s="55" t="s">
        <v>7</v>
      </c>
      <c r="B12" s="22">
        <v>0</v>
      </c>
      <c r="C12" s="23">
        <v>0</v>
      </c>
      <c r="D12" s="24">
        <v>0</v>
      </c>
      <c r="E12" s="25">
        <v>0</v>
      </c>
      <c r="F12" s="26">
        <f t="shared" si="0"/>
        <v>0</v>
      </c>
      <c r="G12" s="27">
        <v>0</v>
      </c>
      <c r="H12" s="28">
        <v>0</v>
      </c>
      <c r="I12" s="29">
        <v>0</v>
      </c>
      <c r="J12" s="30">
        <v>0</v>
      </c>
      <c r="K12" s="25">
        <v>0</v>
      </c>
      <c r="L12" s="30">
        <f t="shared" si="1"/>
        <v>0</v>
      </c>
      <c r="M12" s="31">
        <v>900</v>
      </c>
      <c r="N12" s="31">
        <v>166.5</v>
      </c>
      <c r="O12" s="31">
        <f t="shared" si="2"/>
        <v>1066.5</v>
      </c>
      <c r="P12" s="32">
        <v>0</v>
      </c>
      <c r="Q12" s="47">
        <f t="shared" si="3"/>
        <v>1066.5</v>
      </c>
      <c r="R12" s="59">
        <f t="shared" si="4"/>
        <v>0</v>
      </c>
      <c r="S12" s="62">
        <f t="shared" si="5"/>
        <v>0</v>
      </c>
    </row>
    <row r="13" spans="1:19" s="1" customFormat="1" ht="27.9" customHeight="1" outlineLevel="1" x14ac:dyDescent="0.4">
      <c r="A13" s="53" t="s">
        <v>12</v>
      </c>
      <c r="B13" s="22">
        <v>0</v>
      </c>
      <c r="C13" s="23">
        <v>1.5</v>
      </c>
      <c r="D13" s="24">
        <v>310</v>
      </c>
      <c r="E13" s="25">
        <v>50</v>
      </c>
      <c r="F13" s="26">
        <f t="shared" si="0"/>
        <v>360</v>
      </c>
      <c r="G13" s="27">
        <v>0</v>
      </c>
      <c r="H13" s="28">
        <v>0</v>
      </c>
      <c r="I13" s="29">
        <v>8</v>
      </c>
      <c r="J13" s="30">
        <v>390</v>
      </c>
      <c r="K13" s="25">
        <v>660</v>
      </c>
      <c r="L13" s="30">
        <f t="shared" si="1"/>
        <v>1050</v>
      </c>
      <c r="M13" s="31">
        <v>355</v>
      </c>
      <c r="N13" s="31">
        <v>90</v>
      </c>
      <c r="O13" s="31">
        <f t="shared" si="2"/>
        <v>445</v>
      </c>
      <c r="P13" s="32">
        <v>0</v>
      </c>
      <c r="Q13" s="47">
        <f t="shared" si="3"/>
        <v>1864.5</v>
      </c>
      <c r="R13" s="57">
        <f t="shared" si="4"/>
        <v>710</v>
      </c>
      <c r="S13" s="60">
        <f t="shared" si="5"/>
        <v>1065</v>
      </c>
    </row>
    <row r="14" spans="1:19" s="1" customFormat="1" ht="27.9" customHeight="1" outlineLevel="1" x14ac:dyDescent="0.4">
      <c r="A14" s="53" t="s">
        <v>11</v>
      </c>
      <c r="B14" s="22">
        <v>849</v>
      </c>
      <c r="C14" s="23">
        <v>0</v>
      </c>
      <c r="D14" s="24">
        <v>620</v>
      </c>
      <c r="E14" s="25">
        <v>0</v>
      </c>
      <c r="F14" s="26">
        <f t="shared" si="0"/>
        <v>620</v>
      </c>
      <c r="G14" s="27">
        <v>3964.8</v>
      </c>
      <c r="H14" s="28">
        <v>0</v>
      </c>
      <c r="I14" s="29">
        <v>0</v>
      </c>
      <c r="J14" s="30">
        <v>950</v>
      </c>
      <c r="K14" s="25">
        <v>1230</v>
      </c>
      <c r="L14" s="30">
        <f t="shared" si="1"/>
        <v>2180</v>
      </c>
      <c r="M14" s="31">
        <v>1060</v>
      </c>
      <c r="N14" s="31">
        <v>180</v>
      </c>
      <c r="O14" s="31">
        <f t="shared" si="2"/>
        <v>1240</v>
      </c>
      <c r="P14" s="32">
        <v>0</v>
      </c>
      <c r="Q14" s="47">
        <f t="shared" si="3"/>
        <v>8853.7999999999993</v>
      </c>
      <c r="R14" s="57">
        <f t="shared" si="4"/>
        <v>1230</v>
      </c>
      <c r="S14" s="60">
        <f t="shared" si="5"/>
        <v>1845</v>
      </c>
    </row>
    <row r="15" spans="1:19" s="1" customFormat="1" ht="27.9" customHeight="1" outlineLevel="1" x14ac:dyDescent="0.4">
      <c r="A15" s="53" t="s">
        <v>8</v>
      </c>
      <c r="B15" s="22">
        <v>790</v>
      </c>
      <c r="C15" s="23">
        <v>0</v>
      </c>
      <c r="D15" s="24">
        <v>224</v>
      </c>
      <c r="E15" s="25">
        <v>100</v>
      </c>
      <c r="F15" s="26">
        <f t="shared" si="0"/>
        <v>324</v>
      </c>
      <c r="G15" s="27">
        <v>2130.8000000000002</v>
      </c>
      <c r="H15" s="28">
        <v>0</v>
      </c>
      <c r="I15" s="29">
        <v>0</v>
      </c>
      <c r="J15" s="30">
        <v>400</v>
      </c>
      <c r="K15" s="25">
        <v>1300</v>
      </c>
      <c r="L15" s="30">
        <f t="shared" si="1"/>
        <v>1700</v>
      </c>
      <c r="M15" s="31">
        <v>500</v>
      </c>
      <c r="N15" s="31">
        <v>195</v>
      </c>
      <c r="O15" s="31">
        <f t="shared" si="2"/>
        <v>695</v>
      </c>
      <c r="P15" s="32">
        <v>0</v>
      </c>
      <c r="Q15" s="47">
        <f t="shared" si="3"/>
        <v>5639.8</v>
      </c>
      <c r="R15" s="57">
        <f t="shared" si="4"/>
        <v>1400</v>
      </c>
      <c r="S15" s="60">
        <f t="shared" si="5"/>
        <v>2100</v>
      </c>
    </row>
    <row r="16" spans="1:19" s="1" customFormat="1" ht="27.9" customHeight="1" outlineLevel="1" thickBot="1" x14ac:dyDescent="0.45">
      <c r="A16" s="54" t="s">
        <v>5</v>
      </c>
      <c r="B16" s="22">
        <v>160</v>
      </c>
      <c r="C16" s="23">
        <v>0</v>
      </c>
      <c r="D16" s="24">
        <v>1325</v>
      </c>
      <c r="E16" s="25">
        <v>239</v>
      </c>
      <c r="F16" s="26">
        <f t="shared" si="0"/>
        <v>1564</v>
      </c>
      <c r="G16" s="27">
        <v>0</v>
      </c>
      <c r="H16" s="28">
        <v>0</v>
      </c>
      <c r="I16" s="29">
        <v>0</v>
      </c>
      <c r="J16" s="30">
        <v>700</v>
      </c>
      <c r="K16" s="25">
        <v>272</v>
      </c>
      <c r="L16" s="30">
        <f t="shared" si="1"/>
        <v>972</v>
      </c>
      <c r="M16" s="31">
        <v>289.60000000000002</v>
      </c>
      <c r="N16" s="31">
        <v>100</v>
      </c>
      <c r="O16" s="31">
        <f t="shared" si="2"/>
        <v>389.6</v>
      </c>
      <c r="P16" s="32">
        <v>437</v>
      </c>
      <c r="Q16" s="47">
        <f t="shared" si="3"/>
        <v>3522.6</v>
      </c>
      <c r="R16" s="58">
        <f t="shared" si="4"/>
        <v>511</v>
      </c>
      <c r="S16" s="61">
        <f t="shared" si="5"/>
        <v>766.5</v>
      </c>
    </row>
    <row r="17" spans="1:19" s="1" customFormat="1" ht="21.9" customHeight="1" outlineLevel="1" thickBot="1" x14ac:dyDescent="0.45">
      <c r="A17" s="33" t="s">
        <v>25</v>
      </c>
      <c r="B17" s="34">
        <f>SUM(B7:B16)</f>
        <v>1911</v>
      </c>
      <c r="C17" s="35">
        <f t="shared" ref="C17" si="6">SUM(C7:C16)</f>
        <v>148.82</v>
      </c>
      <c r="D17" s="36">
        <f t="shared" ref="D17" si="7">SUM(D7:D16)</f>
        <v>5202.5</v>
      </c>
      <c r="E17" s="37">
        <f t="shared" ref="E17" si="8">SUM(E7:E16)</f>
        <v>920.5</v>
      </c>
      <c r="F17" s="38">
        <f t="shared" ref="F17" si="9">SUM(F7:F16)</f>
        <v>6123</v>
      </c>
      <c r="G17" s="39">
        <f t="shared" ref="G17" si="10">SUM(G7:G16)</f>
        <v>6095.6</v>
      </c>
      <c r="H17" s="40">
        <f t="shared" ref="H17" si="11">SUM(H7:H16)</f>
        <v>3855</v>
      </c>
      <c r="I17" s="41">
        <f t="shared" ref="I17" si="12">SUM(I7:I16)</f>
        <v>139.15</v>
      </c>
      <c r="J17" s="42">
        <f t="shared" ref="J17" si="13">SUM(J7:J16)</f>
        <v>5806.25</v>
      </c>
      <c r="K17" s="37">
        <f t="shared" ref="K17" si="14">SUM(K7:K16)</f>
        <v>6348</v>
      </c>
      <c r="L17" s="42">
        <f t="shared" ref="L17" si="15">SUM(L7:L16)</f>
        <v>12154.25</v>
      </c>
      <c r="M17" s="43">
        <f t="shared" ref="M17" si="16">SUM(M7:M16)</f>
        <v>5653</v>
      </c>
      <c r="N17" s="43">
        <f t="shared" ref="N17" si="17">SUM(N7:N16)</f>
        <v>1543</v>
      </c>
      <c r="O17" s="43">
        <f t="shared" ref="O17" si="18">SUM(O7:O16)</f>
        <v>7196</v>
      </c>
      <c r="P17" s="44">
        <f t="shared" ref="P17" si="19">SUM(P7:P16)</f>
        <v>830</v>
      </c>
      <c r="Q17" s="45">
        <f t="shared" ref="Q17" si="20">SUM(Q7:Q16)</f>
        <v>38452.82</v>
      </c>
      <c r="R17" s="49">
        <f t="shared" si="4"/>
        <v>7268.5</v>
      </c>
      <c r="S17" s="50">
        <f t="shared" si="5"/>
        <v>10902.75</v>
      </c>
    </row>
    <row r="18" spans="1:19" s="1" customFormat="1" ht="21.9" customHeight="1" outlineLevel="1" thickTop="1" x14ac:dyDescent="0.4">
      <c r="A18" s="56"/>
    </row>
    <row r="19" spans="1:19" s="1" customFormat="1" ht="33.549999999999997" customHeight="1" outlineLevel="1" x14ac:dyDescent="0.4">
      <c r="A19" s="53" t="s">
        <v>34</v>
      </c>
    </row>
    <row r="20" spans="1:19" ht="33.549999999999997" customHeight="1" outlineLevel="1" x14ac:dyDescent="0.4">
      <c r="A20" s="55" t="s">
        <v>35</v>
      </c>
    </row>
    <row r="22" spans="1:19" x14ac:dyDescent="0.4">
      <c r="A22" s="13" t="s">
        <v>28</v>
      </c>
      <c r="B22" s="13"/>
      <c r="C22" s="13"/>
      <c r="D22" s="13"/>
      <c r="E22" s="13"/>
      <c r="F22" s="13"/>
      <c r="G22" s="13"/>
      <c r="H22" s="13"/>
      <c r="I22" s="13"/>
      <c r="J22" s="13"/>
      <c r="K22" s="13"/>
      <c r="L22" s="13"/>
      <c r="M22" s="13"/>
    </row>
    <row r="23" spans="1:19" x14ac:dyDescent="0.4">
      <c r="A23" s="13"/>
      <c r="B23" s="13"/>
      <c r="C23" s="13"/>
      <c r="D23" s="13"/>
      <c r="E23" s="13"/>
      <c r="F23" s="13"/>
      <c r="G23" s="13"/>
      <c r="H23" s="13"/>
      <c r="I23" s="13"/>
      <c r="J23" s="13"/>
      <c r="K23" s="13"/>
      <c r="L23" s="13"/>
      <c r="M23" s="13"/>
    </row>
    <row r="24" spans="1:19" x14ac:dyDescent="0.4">
      <c r="A24" s="13"/>
      <c r="B24" s="13"/>
      <c r="C24" s="13"/>
      <c r="D24" s="13"/>
      <c r="E24" s="13"/>
      <c r="F24" s="13"/>
      <c r="G24" s="13"/>
      <c r="H24" s="13"/>
      <c r="I24" s="13"/>
      <c r="J24" s="13"/>
      <c r="K24" s="13"/>
      <c r="L24" s="13"/>
      <c r="M24" s="13"/>
    </row>
  </sheetData>
  <mergeCells count="8">
    <mergeCell ref="A1:N2"/>
    <mergeCell ref="R5:S5"/>
    <mergeCell ref="A22:M24"/>
    <mergeCell ref="A4:Q4"/>
    <mergeCell ref="A5:A6"/>
    <mergeCell ref="D5:F5"/>
    <mergeCell ref="J5:L5"/>
    <mergeCell ref="M5:O5"/>
  </mergeCell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E187FFC-F0B0-4A4F-80F7-3BED30675C72}"/>
</file>

<file path=customXml/itemProps2.xml><?xml version="1.0" encoding="utf-8"?>
<ds:datastoreItem xmlns:ds="http://schemas.openxmlformats.org/officeDocument/2006/customXml" ds:itemID="{31EF39FE-8AEE-4E76-B6B4-A17ED62572F8}"/>
</file>

<file path=customXml/itemProps3.xml><?xml version="1.0" encoding="utf-8"?>
<ds:datastoreItem xmlns:ds="http://schemas.openxmlformats.org/officeDocument/2006/customXml" ds:itemID="{663A37D2-93F7-4CA7-B763-BC71928049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Summary_byCAISO_zone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Ferguson, Jared</dc:creator>
  <cp:lastModifiedBy>Emmert, Robert</cp:lastModifiedBy>
  <dcterms:created xsi:type="dcterms:W3CDTF">2023-08-29T16:34:03Z</dcterms:created>
  <dcterms:modified xsi:type="dcterms:W3CDTF">2024-09-03T18:13:52Z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y fmtid="{D5CDD505-2E9C-101B-9397-08002B2CF9AE}" pid="3" name="MediaServiceImageTags">
    <vt:lpwstr/>
  </property>
</Properties>
</file>