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omefiles\home\mscholz\profile\Desktop\_projects\EBtMP\"/>
    </mc:Choice>
  </mc:AlternateContent>
  <bookViews>
    <workbookView xWindow="0" yWindow="0" windowWidth="20304" windowHeight="6588"/>
  </bookViews>
  <sheets>
    <sheet name="Sheet1" sheetId="1" r:id="rId1"/>
  </sheets>
  <definedNames>
    <definedName name="_xlnm.Print_Area" localSheetId="0">Sheet1!$A$1:$O$52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0" i="1" l="1"/>
  <c r="M28" i="1"/>
  <c r="M16" i="1"/>
  <c r="G51" i="1" l="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I16" i="1" s="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H16" i="1" s="1"/>
  <c r="K16" i="1" l="1"/>
  <c r="N16" i="1"/>
  <c r="L16" i="1"/>
  <c r="H40" i="1"/>
  <c r="I40" i="1"/>
  <c r="I28" i="1"/>
  <c r="H28" i="1"/>
  <c r="L28" i="1" l="1"/>
  <c r="N28" i="1"/>
  <c r="N40" i="1"/>
  <c r="N52" i="1" s="1"/>
  <c r="L40" i="1"/>
  <c r="K28" i="1"/>
  <c r="K40" i="1"/>
  <c r="M52" i="1" l="1"/>
</calcChain>
</file>

<file path=xl/sharedStrings.xml><?xml version="1.0" encoding="utf-8"?>
<sst xmlns="http://schemas.openxmlformats.org/spreadsheetml/2006/main" count="25" uniqueCount="24">
  <si>
    <t>Behind the Meter</t>
  </si>
  <si>
    <t>At the Meter</t>
  </si>
  <si>
    <t>Meter Location</t>
  </si>
  <si>
    <t>Avoided Losses from EBtMP (ie. EBtMP * DLF)</t>
  </si>
  <si>
    <t>Losses from Gross Load 
(ie.  Gross Load * DLF)</t>
  </si>
  <si>
    <t>Meter Polling 
Time Interval</t>
  </si>
  <si>
    <t>Gross Load (MWh)</t>
  </si>
  <si>
    <t>Production, 
e.g. Solar (MWh)</t>
  </si>
  <si>
    <t>EBTMP (MWh)</t>
  </si>
  <si>
    <t>Excess Behind the Meter Production (MWh)</t>
  </si>
  <si>
    <t>Distribution Loss Factor (DLF)</t>
  </si>
  <si>
    <t>DLAP TOTAL, HE-13</t>
  </si>
  <si>
    <t>Hourly Meter Value</t>
  </si>
  <si>
    <t>MEASUREMENT TYPE (MRI-S)</t>
  </si>
  <si>
    <t>Full Load 
(MWh)</t>
  </si>
  <si>
    <t xml:space="preserve">In the example below, assume a simple DLAP (or similar load resource ID) has three separate meter locations.  Each location has its own distribution location (i.e. its own distribution loss factor), both behind the meter load and production are present, and metering polling at 5-min intervals (simplified for the example, may be different in actual practice).  </t>
  </si>
  <si>
    <t>For Gross Load, a gross up calculation may be performed using the DLF (distribution loss factor) to consider losses between from the transmission to distribution interface, as well as the avoided losses due to any excess production at the meter.  The formula establishes Gross Load (with Gross Up) = Max [ (Gross Load * (1+DLF)) - (EBtMP*DLF), 0 ] for the hourly meter values.  The Max() function ensures negative gross load is not reported.   In this example, hour-ending 13’s Gross Load (with Gross Up) and EBTMP is determined.  No loss calculations should be performed for the EBTMP measurement value.</t>
  </si>
  <si>
    <t>Within the meter data submission deadline, the DLAP meter data is aggregated for the settlement hour, and submitted to MRI-S under the respective “LOAD” and “EBTMP” measurement types by the SCME.  The EBTMP data snapshot at the meter data submission deadline is reported in OASIS.  If meter data corrections are subsequently performed, the OASIS report will not be updated.  Therefore, this report is not settlement quality data.</t>
  </si>
  <si>
    <t>Also, please note that ISO-polled metering does not apply to this example or the excess behind the meter production initiative</t>
  </si>
  <si>
    <r>
      <t>Behind the meter</t>
    </r>
    <r>
      <rPr>
        <sz val="11"/>
        <rFont val="Calibri"/>
        <family val="2"/>
        <scheme val="minor"/>
      </rPr>
      <t>, conditions for both actual load and production is shown in the table below.  A common example would be a house or facility pulling energy from the grid, but simultaneously producing energy from locally installed solar panels.  Full load represents the total energy consumption of the customer.</t>
    </r>
  </si>
  <si>
    <r>
      <t>At the meter</t>
    </r>
    <r>
      <rPr>
        <sz val="11"/>
        <rFont val="Calibri"/>
        <family val="2"/>
        <scheme val="minor"/>
      </rPr>
      <t>, however, load is now defined as “gross load” under the tariff and considers only the energy that passes through the meter from the grid (full load – production).  In cases where behind the meter production exceeds the full load, gross load is reported as zero and the excess amount (production – full load) is reported to MRI-S under a new EBTMP measurement type.  Otherwise, EBTMP is reported as zero.  The load and meter production are not “netted” in this sense.  Both measurement types are reported separately at all times.</t>
    </r>
  </si>
  <si>
    <t>Figure E.1  Example of Gross Load (with Gross Up), Excess Behind the Meter Production Meter Data Calculation, Submission.</t>
  </si>
  <si>
    <t>EBTMP 
(MWh)</t>
  </si>
  <si>
    <t>LOAD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</si>
</sst>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12:&quot;00"/>
    <numFmt numFmtId="165" formatCode="&quot;13:&quot;00"/>
  </numFmts>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b/>
      <sz val="11"/>
      <color rgb="FFFF0000"/>
      <name val="Calibri"/>
      <family val="2"/>
      <scheme val="minor"/>
    </font>
    <font>
      <b/>
      <sz val="2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s>
  <cellStyleXfs count="1">
    <xf numFmtId="0" fontId="0" fillId="0" borderId="0"/>
  </cellStyleXfs>
  <cellXfs count="83">
    <xf numFmtId="0" fontId="0" fillId="0" borderId="0" xfId="0"/>
    <xf numFmtId="0" fontId="0" fillId="0" borderId="0" xfId="0" applyAlignment="1">
      <alignment wrapText="1"/>
    </xf>
    <xf numFmtId="0" fontId="1" fillId="0" borderId="9" xfId="0" applyFont="1" applyFill="1"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0" fontId="3" fillId="0" borderId="23" xfId="0" applyFont="1" applyFill="1" applyBorder="1" applyAlignment="1">
      <alignment horizontal="center" wrapText="1"/>
    </xf>
    <xf numFmtId="0" fontId="0" fillId="0" borderId="13" xfId="0" applyBorder="1" applyAlignment="1">
      <alignment horizontal="center"/>
    </xf>
    <xf numFmtId="0" fontId="0" fillId="0" borderId="24" xfId="0" applyFill="1" applyBorder="1" applyAlignment="1">
      <alignment horizontal="center"/>
    </xf>
    <xf numFmtId="0" fontId="0" fillId="0" borderId="9" xfId="0" applyFill="1" applyBorder="1" applyAlignment="1">
      <alignment horizontal="center"/>
    </xf>
    <xf numFmtId="0" fontId="1" fillId="0" borderId="26" xfId="0" applyFont="1" applyBorder="1" applyAlignment="1">
      <alignment horizontal="center" wrapText="1"/>
    </xf>
    <xf numFmtId="0" fontId="1" fillId="0" borderId="27" xfId="0" applyFont="1" applyBorder="1" applyAlignment="1">
      <alignment horizontal="center" wrapText="1"/>
    </xf>
    <xf numFmtId="164" fontId="0" fillId="0" borderId="25" xfId="0" applyNumberFormat="1" applyBorder="1" applyAlignment="1">
      <alignment horizontal="center"/>
    </xf>
    <xf numFmtId="165" fontId="0" fillId="0" borderId="10" xfId="0" applyNumberFormat="1" applyBorder="1" applyAlignment="1">
      <alignment horizontal="center"/>
    </xf>
    <xf numFmtId="0" fontId="1" fillId="0" borderId="16" xfId="0" applyFont="1" applyFill="1" applyBorder="1" applyAlignment="1">
      <alignment horizontal="center" wrapText="1"/>
    </xf>
    <xf numFmtId="0" fontId="1" fillId="0" borderId="18" xfId="0" applyFont="1" applyFill="1" applyBorder="1" applyAlignment="1">
      <alignment horizontal="center" wrapText="1"/>
    </xf>
    <xf numFmtId="0" fontId="1" fillId="0" borderId="23" xfId="0" applyFont="1" applyFill="1" applyBorder="1" applyAlignment="1">
      <alignment horizontal="center" wrapText="1"/>
    </xf>
    <xf numFmtId="0" fontId="0" fillId="0" borderId="2" xfId="0" applyFill="1" applyBorder="1" applyAlignment="1">
      <alignment horizontal="center"/>
    </xf>
    <xf numFmtId="0" fontId="0" fillId="0" borderId="6" xfId="0" applyFill="1" applyBorder="1" applyAlignment="1">
      <alignment horizontal="center"/>
    </xf>
    <xf numFmtId="0" fontId="0" fillId="0" borderId="25" xfId="0" applyBorder="1" applyAlignment="1">
      <alignment horizontal="center"/>
    </xf>
    <xf numFmtId="0" fontId="0" fillId="0" borderId="10" xfId="0" applyBorder="1" applyAlignment="1">
      <alignment horizontal="center"/>
    </xf>
    <xf numFmtId="0" fontId="1" fillId="0" borderId="32" xfId="0" applyFont="1" applyFill="1" applyBorder="1" applyAlignment="1">
      <alignment horizontal="center" wrapText="1"/>
    </xf>
    <xf numFmtId="0" fontId="1" fillId="0" borderId="0" xfId="0" applyFont="1" applyBorder="1" applyAlignment="1">
      <alignment horizontal="center"/>
    </xf>
    <xf numFmtId="0" fontId="1" fillId="0" borderId="15" xfId="0" applyFont="1" applyFill="1" applyBorder="1" applyAlignment="1">
      <alignment horizontal="center" wrapText="1"/>
    </xf>
    <xf numFmtId="0" fontId="1" fillId="0" borderId="6"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0" fillId="0" borderId="40" xfId="0" applyBorder="1" applyAlignment="1">
      <alignment horizontal="center"/>
    </xf>
    <xf numFmtId="0" fontId="0" fillId="0" borderId="18" xfId="0" applyBorder="1" applyAlignment="1">
      <alignment horizontal="center"/>
    </xf>
    <xf numFmtId="2" fontId="0" fillId="0" borderId="4" xfId="0" applyNumberFormat="1" applyBorder="1" applyAlignment="1">
      <alignment horizontal="center"/>
    </xf>
    <xf numFmtId="0" fontId="3" fillId="0" borderId="17" xfId="0" applyFont="1" applyFill="1" applyBorder="1" applyAlignment="1">
      <alignment horizontal="center" wrapText="1"/>
    </xf>
    <xf numFmtId="0" fontId="3" fillId="0" borderId="16" xfId="0" applyFont="1" applyFill="1" applyBorder="1" applyAlignment="1">
      <alignment horizontal="center" wrapText="1"/>
    </xf>
    <xf numFmtId="0" fontId="3" fillId="0" borderId="18" xfId="0" applyFont="1" applyFill="1" applyBorder="1" applyAlignment="1">
      <alignment horizontal="center" wrapText="1"/>
    </xf>
    <xf numFmtId="0" fontId="0" fillId="0" borderId="41" xfId="0" applyBorder="1" applyAlignment="1">
      <alignment horizontal="center"/>
    </xf>
    <xf numFmtId="2" fontId="0" fillId="0" borderId="3" xfId="0" applyNumberFormat="1" applyBorder="1" applyAlignment="1">
      <alignment horizontal="center"/>
    </xf>
    <xf numFmtId="0" fontId="3" fillId="0" borderId="1" xfId="0" applyFont="1" applyFill="1" applyBorder="1" applyAlignment="1">
      <alignment horizontal="center" wrapText="1"/>
    </xf>
    <xf numFmtId="0" fontId="3" fillId="0" borderId="35" xfId="0" applyFont="1" applyFill="1" applyBorder="1" applyAlignment="1">
      <alignment horizontal="center" wrapText="1"/>
    </xf>
    <xf numFmtId="0" fontId="3" fillId="0" borderId="29" xfId="0" applyFont="1" applyFill="1" applyBorder="1" applyAlignment="1">
      <alignment horizontal="center" wrapText="1"/>
    </xf>
    <xf numFmtId="0" fontId="3" fillId="0" borderId="41" xfId="0" applyFont="1" applyFill="1" applyBorder="1" applyAlignment="1">
      <alignment horizontal="center" wrapText="1"/>
    </xf>
    <xf numFmtId="0" fontId="1" fillId="0" borderId="0" xfId="0" applyFont="1"/>
    <xf numFmtId="0" fontId="3" fillId="0" borderId="0" xfId="0" applyFont="1"/>
    <xf numFmtId="164" fontId="0" fillId="2" borderId="8" xfId="0" applyNumberFormat="1" applyFill="1" applyBorder="1" applyAlignment="1">
      <alignment horizontal="center"/>
    </xf>
    <xf numFmtId="0" fontId="0" fillId="2" borderId="7" xfId="0" applyFill="1" applyBorder="1" applyAlignment="1">
      <alignment horizontal="center"/>
    </xf>
    <xf numFmtId="0" fontId="0" fillId="2" borderId="22" xfId="0" applyFill="1" applyBorder="1" applyAlignment="1">
      <alignment horizontal="center"/>
    </xf>
    <xf numFmtId="0" fontId="0" fillId="2" borderId="19" xfId="0" applyFill="1" applyBorder="1" applyAlignment="1">
      <alignment horizontal="center"/>
    </xf>
    <xf numFmtId="0" fontId="0" fillId="2" borderId="12" xfId="0" applyFill="1" applyBorder="1" applyAlignment="1">
      <alignment horizontal="center"/>
    </xf>
    <xf numFmtId="0" fontId="1" fillId="2" borderId="30" xfId="0" applyFont="1" applyFill="1" applyBorder="1" applyAlignment="1">
      <alignment horizontal="center"/>
    </xf>
    <xf numFmtId="0" fontId="1" fillId="2" borderId="37" xfId="0" applyFont="1" applyFill="1" applyBorder="1" applyAlignment="1">
      <alignment horizontal="center"/>
    </xf>
    <xf numFmtId="2" fontId="1" fillId="2" borderId="0" xfId="0" applyNumberFormat="1" applyFont="1" applyFill="1" applyBorder="1" applyAlignment="1">
      <alignment horizontal="center"/>
    </xf>
    <xf numFmtId="0" fontId="2" fillId="2" borderId="42" xfId="0" applyFont="1" applyFill="1" applyBorder="1" applyAlignment="1">
      <alignment horizontal="center" wrapText="1"/>
    </xf>
    <xf numFmtId="2" fontId="2" fillId="2" borderId="34" xfId="0" applyNumberFormat="1" applyFont="1" applyFill="1" applyBorder="1" applyAlignment="1">
      <alignment horizontal="center" wrapText="1"/>
    </xf>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164" fontId="0" fillId="2" borderId="25" xfId="0" applyNumberFormat="1" applyFill="1" applyBorder="1" applyAlignment="1">
      <alignment horizontal="center"/>
    </xf>
    <xf numFmtId="0" fontId="0" fillId="2" borderId="24" xfId="0" applyFill="1" applyBorder="1" applyAlignment="1">
      <alignment horizontal="center"/>
    </xf>
    <xf numFmtId="0" fontId="0" fillId="2" borderId="2" xfId="0" applyFill="1" applyBorder="1" applyAlignment="1">
      <alignment horizontal="center"/>
    </xf>
    <xf numFmtId="0" fontId="0" fillId="2" borderId="20" xfId="0" applyFill="1" applyBorder="1" applyAlignment="1">
      <alignment horizontal="center"/>
    </xf>
    <xf numFmtId="0" fontId="0" fillId="2" borderId="25" xfId="0" applyFill="1" applyBorder="1" applyAlignment="1">
      <alignment horizontal="center"/>
    </xf>
    <xf numFmtId="2" fontId="1" fillId="2" borderId="3" xfId="0" applyNumberFormat="1" applyFont="1" applyFill="1" applyBorder="1" applyAlignment="1">
      <alignment horizontal="center"/>
    </xf>
    <xf numFmtId="0" fontId="2" fillId="2" borderId="1" xfId="0" applyFont="1" applyFill="1" applyBorder="1" applyAlignment="1">
      <alignment horizontal="center" wrapText="1"/>
    </xf>
    <xf numFmtId="0" fontId="2" fillId="2" borderId="35" xfId="0" applyFont="1" applyFill="1" applyBorder="1" applyAlignment="1">
      <alignment horizontal="center" wrapText="1"/>
    </xf>
    <xf numFmtId="164" fontId="0" fillId="2" borderId="12" xfId="0" applyNumberFormat="1" applyFill="1" applyBorder="1" applyAlignment="1">
      <alignment horizontal="center"/>
    </xf>
    <xf numFmtId="0" fontId="0" fillId="2" borderId="11" xfId="0" applyFill="1" applyBorder="1" applyAlignment="1">
      <alignment horizontal="center"/>
    </xf>
    <xf numFmtId="0" fontId="0" fillId="2" borderId="5" xfId="0" applyFill="1" applyBorder="1" applyAlignment="1">
      <alignment horizontal="center"/>
    </xf>
    <xf numFmtId="0" fontId="1" fillId="3" borderId="26" xfId="0" applyFont="1" applyFill="1" applyBorder="1" applyAlignment="1">
      <alignment horizontal="center"/>
    </xf>
    <xf numFmtId="0" fontId="1" fillId="3" borderId="33" xfId="0" applyFont="1" applyFill="1" applyBorder="1" applyAlignment="1">
      <alignment horizontal="center" wrapText="1"/>
    </xf>
    <xf numFmtId="0" fontId="5" fillId="2" borderId="35" xfId="0" applyFont="1" applyFill="1" applyBorder="1" applyAlignment="1">
      <alignment horizontal="center" wrapText="1"/>
    </xf>
    <xf numFmtId="0" fontId="5" fillId="2" borderId="30" xfId="0" applyFont="1" applyFill="1" applyBorder="1" applyAlignment="1">
      <alignment horizontal="center" wrapText="1"/>
    </xf>
    <xf numFmtId="0" fontId="5" fillId="2" borderId="1" xfId="0" applyFont="1" applyFill="1" applyBorder="1" applyAlignment="1">
      <alignment horizontal="center" wrapText="1"/>
    </xf>
    <xf numFmtId="0" fontId="3" fillId="0" borderId="0" xfId="0" applyFont="1" applyAlignment="1">
      <alignment horizontal="left" vertical="center" wrapText="1"/>
    </xf>
    <xf numFmtId="0" fontId="6" fillId="0" borderId="0" xfId="0" applyFont="1"/>
    <xf numFmtId="0" fontId="1" fillId="0" borderId="10" xfId="0" applyFont="1" applyFill="1" applyBorder="1" applyAlignment="1">
      <alignment horizont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1" fillId="0" borderId="30" xfId="0" applyFont="1" applyBorder="1" applyAlignment="1">
      <alignment horizontal="center" vertical="top"/>
    </xf>
    <xf numFmtId="0" fontId="1" fillId="0" borderId="29" xfId="0" applyFont="1" applyBorder="1" applyAlignment="1">
      <alignment horizontal="center" vertical="top"/>
    </xf>
    <xf numFmtId="0" fontId="1" fillId="0" borderId="16" xfId="0" applyFont="1" applyBorder="1" applyAlignment="1">
      <alignment horizontal="center" vertical="top"/>
    </xf>
    <xf numFmtId="0" fontId="1" fillId="0" borderId="36" xfId="0" applyFont="1" applyBorder="1" applyAlignment="1">
      <alignment horizontal="center"/>
    </xf>
    <xf numFmtId="0" fontId="1" fillId="0" borderId="28" xfId="0" applyFont="1" applyBorder="1" applyAlignment="1">
      <alignment horizontal="center"/>
    </xf>
    <xf numFmtId="0" fontId="1" fillId="0" borderId="38" xfId="0" applyFont="1" applyFill="1" applyBorder="1" applyAlignment="1">
      <alignment horizontal="center"/>
    </xf>
    <xf numFmtId="0" fontId="1" fillId="0" borderId="39" xfId="0" applyFont="1" applyFill="1" applyBorder="1" applyAlignment="1">
      <alignment horizontal="center"/>
    </xf>
    <xf numFmtId="0" fontId="1" fillId="0" borderId="36" xfId="0" applyFont="1" applyFill="1" applyBorder="1" applyAlignment="1">
      <alignment horizontal="center"/>
    </xf>
    <xf numFmtId="0" fontId="1" fillId="0" borderId="28"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63"/>
  <sheetViews>
    <sheetView showGridLines="0" tabSelected="1" zoomScale="85" zoomScaleNormal="85" zoomScaleSheetLayoutView="100" workbookViewId="0">
      <pane ySplit="1" topLeftCell="A2" activePane="bottomLeft" state="frozen"/>
      <selection pane="bottomLeft" activeCell="G28" sqref="G28"/>
    </sheetView>
  </sheetViews>
  <sheetFormatPr defaultRowHeight="14.4" x14ac:dyDescent="0.3"/>
  <cols>
    <col min="1" max="1" width="2.5546875" customWidth="1"/>
    <col min="2" max="2" width="8.88671875" customWidth="1"/>
    <col min="3" max="3" width="16.33203125" customWidth="1"/>
    <col min="4" max="4" width="12.6640625" customWidth="1"/>
    <col min="5" max="5" width="16.5546875" customWidth="1"/>
    <col min="6" max="6" width="12.77734375" customWidth="1"/>
    <col min="7" max="7" width="23.6640625" customWidth="1"/>
    <col min="8" max="9" width="12.5546875" customWidth="1"/>
    <col min="10" max="10" width="17.6640625" customWidth="1"/>
    <col min="11" max="11" width="24.33203125" customWidth="1"/>
    <col min="12" max="12" width="23.88671875" customWidth="1"/>
    <col min="13" max="13" width="16" customWidth="1"/>
    <col min="14" max="14" width="16" style="1" customWidth="1"/>
    <col min="15" max="15" width="4.21875" style="1" customWidth="1"/>
    <col min="16" max="17" width="18.33203125" customWidth="1"/>
  </cols>
  <sheetData>
    <row r="1" spans="2:14" ht="28.8" x14ac:dyDescent="0.55000000000000004">
      <c r="B1" s="69" t="s">
        <v>21</v>
      </c>
    </row>
    <row r="2" spans="2:14" ht="51.6" customHeight="1" x14ac:dyDescent="0.3">
      <c r="B2" s="72" t="s">
        <v>15</v>
      </c>
      <c r="C2" s="72"/>
      <c r="D2" s="72"/>
      <c r="E2" s="72"/>
      <c r="F2" s="72"/>
      <c r="G2" s="72"/>
      <c r="H2" s="72"/>
      <c r="I2" s="72"/>
      <c r="J2" s="72"/>
      <c r="K2" s="72"/>
      <c r="L2" s="72"/>
      <c r="M2" s="72"/>
      <c r="N2" s="72"/>
    </row>
    <row r="3" spans="2:14" ht="50.4" customHeight="1" x14ac:dyDescent="0.3">
      <c r="B3" s="71" t="s">
        <v>19</v>
      </c>
      <c r="C3" s="71"/>
      <c r="D3" s="71"/>
      <c r="E3" s="71"/>
      <c r="F3" s="71"/>
      <c r="G3" s="71"/>
      <c r="H3" s="71"/>
      <c r="I3" s="71"/>
      <c r="J3" s="71"/>
      <c r="K3" s="71"/>
      <c r="L3" s="71"/>
      <c r="M3" s="71"/>
      <c r="N3" s="71"/>
    </row>
    <row r="4" spans="2:14" x14ac:dyDescent="0.3">
      <c r="B4" s="68"/>
      <c r="C4" s="1"/>
      <c r="D4" s="1"/>
      <c r="E4" s="1"/>
      <c r="F4" s="1"/>
      <c r="G4" s="1"/>
      <c r="H4" s="1"/>
      <c r="I4" s="1"/>
      <c r="J4" s="1"/>
      <c r="K4" s="1"/>
      <c r="L4" s="1"/>
      <c r="M4" s="1"/>
    </row>
    <row r="5" spans="2:14" ht="58.2" customHeight="1" x14ac:dyDescent="0.3">
      <c r="B5" s="71" t="s">
        <v>20</v>
      </c>
      <c r="C5" s="71"/>
      <c r="D5" s="71"/>
      <c r="E5" s="71"/>
      <c r="F5" s="71"/>
      <c r="G5" s="71"/>
      <c r="H5" s="71"/>
      <c r="I5" s="71"/>
      <c r="J5" s="71"/>
      <c r="K5" s="71"/>
      <c r="L5" s="71"/>
      <c r="M5" s="71"/>
      <c r="N5" s="71"/>
    </row>
    <row r="6" spans="2:14" x14ac:dyDescent="0.3">
      <c r="B6" s="68"/>
      <c r="C6" s="1"/>
      <c r="D6" s="1"/>
      <c r="E6" s="1"/>
      <c r="F6" s="1"/>
      <c r="G6" s="1"/>
      <c r="H6" s="1"/>
      <c r="I6" s="1"/>
      <c r="J6" s="1"/>
      <c r="K6" s="1"/>
      <c r="L6" s="1"/>
      <c r="M6" s="1"/>
    </row>
    <row r="7" spans="2:14" ht="58.8" customHeight="1" x14ac:dyDescent="0.3">
      <c r="B7" s="72" t="s">
        <v>16</v>
      </c>
      <c r="C7" s="72"/>
      <c r="D7" s="72"/>
      <c r="E7" s="72"/>
      <c r="F7" s="72"/>
      <c r="G7" s="72"/>
      <c r="H7" s="72"/>
      <c r="I7" s="72"/>
      <c r="J7" s="72"/>
      <c r="K7" s="72"/>
      <c r="L7" s="72"/>
      <c r="M7" s="72"/>
      <c r="N7" s="72"/>
    </row>
    <row r="8" spans="2:14" x14ac:dyDescent="0.3">
      <c r="B8" s="68"/>
      <c r="C8" s="1"/>
      <c r="D8" s="1"/>
      <c r="E8" s="1"/>
      <c r="F8" s="1"/>
      <c r="G8" s="1"/>
      <c r="H8" s="1"/>
      <c r="I8" s="1"/>
      <c r="J8" s="1"/>
      <c r="K8" s="1"/>
      <c r="L8" s="1"/>
      <c r="M8" s="1"/>
    </row>
    <row r="9" spans="2:14" ht="40.200000000000003" customHeight="1" x14ac:dyDescent="0.3">
      <c r="B9" s="72" t="s">
        <v>17</v>
      </c>
      <c r="C9" s="72"/>
      <c r="D9" s="72"/>
      <c r="E9" s="72"/>
      <c r="F9" s="72"/>
      <c r="G9" s="72"/>
      <c r="H9" s="72"/>
      <c r="I9" s="72"/>
      <c r="J9" s="72"/>
      <c r="K9" s="72"/>
      <c r="L9" s="72"/>
      <c r="M9" s="72"/>
      <c r="N9" s="72"/>
    </row>
    <row r="10" spans="2:14" x14ac:dyDescent="0.3">
      <c r="B10" s="68"/>
      <c r="C10" s="1"/>
      <c r="D10" s="1"/>
      <c r="E10" s="1"/>
      <c r="F10" s="1"/>
      <c r="G10" s="1"/>
      <c r="H10" s="1"/>
      <c r="I10" s="1"/>
      <c r="J10" s="1"/>
      <c r="K10" s="1"/>
      <c r="L10" s="1"/>
      <c r="M10" s="1"/>
    </row>
    <row r="11" spans="2:14" ht="22.8" customHeight="1" x14ac:dyDescent="0.3">
      <c r="B11" s="73" t="s">
        <v>18</v>
      </c>
      <c r="C11" s="73"/>
      <c r="D11" s="73"/>
      <c r="E11" s="73"/>
      <c r="F11" s="73"/>
      <c r="G11" s="73"/>
      <c r="H11" s="73"/>
      <c r="I11" s="73"/>
      <c r="J11" s="73"/>
      <c r="K11" s="73"/>
      <c r="L11" s="73"/>
      <c r="M11" s="73"/>
      <c r="N11" s="73"/>
    </row>
    <row r="12" spans="2:14" x14ac:dyDescent="0.3">
      <c r="B12" s="39"/>
    </row>
    <row r="13" spans="2:14" ht="15" thickBot="1" x14ac:dyDescent="0.35"/>
    <row r="14" spans="2:14" ht="15" thickBot="1" x14ac:dyDescent="0.35">
      <c r="D14" s="81" t="s">
        <v>0</v>
      </c>
      <c r="E14" s="82"/>
      <c r="F14" s="77" t="s">
        <v>1</v>
      </c>
      <c r="G14" s="78"/>
      <c r="H14" s="77" t="s">
        <v>12</v>
      </c>
      <c r="I14" s="78"/>
      <c r="J14" s="21"/>
      <c r="M14" s="79" t="s">
        <v>13</v>
      </c>
      <c r="N14" s="80"/>
    </row>
    <row r="15" spans="2:14" ht="29.4" thickBot="1" x14ac:dyDescent="0.35">
      <c r="B15" s="9" t="s">
        <v>2</v>
      </c>
      <c r="C15" s="10" t="s">
        <v>5</v>
      </c>
      <c r="D15" s="13" t="s">
        <v>14</v>
      </c>
      <c r="E15" s="15" t="s">
        <v>7</v>
      </c>
      <c r="F15" s="20" t="s">
        <v>6</v>
      </c>
      <c r="G15" s="14" t="s">
        <v>9</v>
      </c>
      <c r="H15" s="24" t="s">
        <v>6</v>
      </c>
      <c r="I15" s="25" t="s">
        <v>8</v>
      </c>
      <c r="J15" s="2" t="s">
        <v>10</v>
      </c>
      <c r="K15" s="22" t="s">
        <v>4</v>
      </c>
      <c r="L15" s="23" t="s">
        <v>3</v>
      </c>
      <c r="M15" s="2" t="s">
        <v>23</v>
      </c>
      <c r="N15" s="70" t="s">
        <v>22</v>
      </c>
    </row>
    <row r="16" spans="2:14" x14ac:dyDescent="0.3">
      <c r="B16" s="74">
        <v>1</v>
      </c>
      <c r="C16" s="40">
        <v>5</v>
      </c>
      <c r="D16" s="41">
        <v>5</v>
      </c>
      <c r="E16" s="42">
        <v>2</v>
      </c>
      <c r="F16" s="43">
        <f>MAX(D16-E16,0)</f>
        <v>3</v>
      </c>
      <c r="G16" s="44">
        <f>MAX(E16-D16,0)</f>
        <v>0</v>
      </c>
      <c r="H16" s="45">
        <f>SUM(F16:F27)</f>
        <v>25</v>
      </c>
      <c r="I16" s="46">
        <f>SUM(G16:G27)</f>
        <v>3</v>
      </c>
      <c r="J16" s="47">
        <v>0.1</v>
      </c>
      <c r="K16" s="48">
        <f>H16*J16</f>
        <v>2.5</v>
      </c>
      <c r="L16" s="49">
        <f>I16*J16</f>
        <v>0.30000000000000004</v>
      </c>
      <c r="M16" s="50">
        <f>MAX(H16*(1+J16)-(I16*J16),0)</f>
        <v>27.200000000000003</v>
      </c>
      <c r="N16" s="51">
        <f>I16</f>
        <v>3</v>
      </c>
    </row>
    <row r="17" spans="2:14" x14ac:dyDescent="0.3">
      <c r="B17" s="75"/>
      <c r="C17" s="11">
        <v>10</v>
      </c>
      <c r="D17" s="7">
        <v>5</v>
      </c>
      <c r="E17" s="16">
        <v>2</v>
      </c>
      <c r="F17" s="3">
        <f t="shared" ref="F17:F51" si="0">MAX(D17-E17,0)</f>
        <v>3</v>
      </c>
      <c r="G17" s="18">
        <f t="shared" ref="G17:G51" si="1">MAX(E17-D17,0)</f>
        <v>0</v>
      </c>
      <c r="H17" s="26"/>
      <c r="I17" s="32"/>
      <c r="J17" s="33"/>
      <c r="K17" s="34"/>
      <c r="L17" s="35"/>
      <c r="M17" s="36"/>
      <c r="N17" s="37"/>
    </row>
    <row r="18" spans="2:14" x14ac:dyDescent="0.3">
      <c r="B18" s="75"/>
      <c r="C18" s="52">
        <v>15</v>
      </c>
      <c r="D18" s="53">
        <v>5</v>
      </c>
      <c r="E18" s="54">
        <v>2</v>
      </c>
      <c r="F18" s="55">
        <f t="shared" si="0"/>
        <v>3</v>
      </c>
      <c r="G18" s="56">
        <f t="shared" si="1"/>
        <v>0</v>
      </c>
      <c r="H18" s="26"/>
      <c r="I18" s="32"/>
      <c r="J18" s="33"/>
      <c r="K18" s="34"/>
      <c r="L18" s="35"/>
      <c r="M18" s="36"/>
      <c r="N18" s="37"/>
    </row>
    <row r="19" spans="2:14" x14ac:dyDescent="0.3">
      <c r="B19" s="75"/>
      <c r="C19" s="11">
        <v>20</v>
      </c>
      <c r="D19" s="7">
        <v>5</v>
      </c>
      <c r="E19" s="16">
        <v>2</v>
      </c>
      <c r="F19" s="3">
        <f t="shared" si="0"/>
        <v>3</v>
      </c>
      <c r="G19" s="18">
        <f t="shared" si="1"/>
        <v>0</v>
      </c>
      <c r="H19" s="26"/>
      <c r="I19" s="32"/>
      <c r="J19" s="33"/>
      <c r="K19" s="34"/>
      <c r="L19" s="35"/>
      <c r="M19" s="36"/>
      <c r="N19" s="37"/>
    </row>
    <row r="20" spans="2:14" x14ac:dyDescent="0.3">
      <c r="B20" s="75"/>
      <c r="C20" s="52">
        <v>25</v>
      </c>
      <c r="D20" s="53">
        <v>5</v>
      </c>
      <c r="E20" s="54">
        <v>2</v>
      </c>
      <c r="F20" s="55">
        <f t="shared" si="0"/>
        <v>3</v>
      </c>
      <c r="G20" s="56">
        <f t="shared" si="1"/>
        <v>0</v>
      </c>
      <c r="H20" s="26"/>
      <c r="I20" s="32"/>
      <c r="J20" s="33"/>
      <c r="K20" s="34"/>
      <c r="L20" s="35"/>
      <c r="M20" s="36"/>
      <c r="N20" s="37"/>
    </row>
    <row r="21" spans="2:14" x14ac:dyDescent="0.3">
      <c r="B21" s="75"/>
      <c r="C21" s="11">
        <v>30</v>
      </c>
      <c r="D21" s="7">
        <v>5</v>
      </c>
      <c r="E21" s="16">
        <v>6</v>
      </c>
      <c r="F21" s="3">
        <f t="shared" si="0"/>
        <v>0</v>
      </c>
      <c r="G21" s="18">
        <f t="shared" si="1"/>
        <v>1</v>
      </c>
      <c r="H21" s="26"/>
      <c r="I21" s="32"/>
      <c r="J21" s="33"/>
      <c r="K21" s="34"/>
      <c r="L21" s="35"/>
      <c r="M21" s="36"/>
      <c r="N21" s="37"/>
    </row>
    <row r="22" spans="2:14" x14ac:dyDescent="0.3">
      <c r="B22" s="75"/>
      <c r="C22" s="52">
        <v>35</v>
      </c>
      <c r="D22" s="53">
        <v>5</v>
      </c>
      <c r="E22" s="54">
        <v>6</v>
      </c>
      <c r="F22" s="55">
        <f t="shared" si="0"/>
        <v>0</v>
      </c>
      <c r="G22" s="56">
        <f t="shared" si="1"/>
        <v>1</v>
      </c>
      <c r="H22" s="26"/>
      <c r="I22" s="32"/>
      <c r="J22" s="33"/>
      <c r="K22" s="34"/>
      <c r="L22" s="35"/>
      <c r="M22" s="36"/>
      <c r="N22" s="37"/>
    </row>
    <row r="23" spans="2:14" x14ac:dyDescent="0.3">
      <c r="B23" s="75"/>
      <c r="C23" s="11">
        <v>40</v>
      </c>
      <c r="D23" s="7">
        <v>5</v>
      </c>
      <c r="E23" s="16">
        <v>6</v>
      </c>
      <c r="F23" s="3">
        <f t="shared" si="0"/>
        <v>0</v>
      </c>
      <c r="G23" s="18">
        <f t="shared" si="1"/>
        <v>1</v>
      </c>
      <c r="H23" s="26"/>
      <c r="I23" s="32"/>
      <c r="J23" s="33"/>
      <c r="K23" s="34"/>
      <c r="L23" s="35"/>
      <c r="M23" s="36"/>
      <c r="N23" s="37"/>
    </row>
    <row r="24" spans="2:14" x14ac:dyDescent="0.3">
      <c r="B24" s="75"/>
      <c r="C24" s="52">
        <v>45</v>
      </c>
      <c r="D24" s="53">
        <v>5</v>
      </c>
      <c r="E24" s="54">
        <v>4</v>
      </c>
      <c r="F24" s="55">
        <f t="shared" si="0"/>
        <v>1</v>
      </c>
      <c r="G24" s="56">
        <f t="shared" si="1"/>
        <v>0</v>
      </c>
      <c r="H24" s="26"/>
      <c r="I24" s="32"/>
      <c r="J24" s="33"/>
      <c r="K24" s="34"/>
      <c r="L24" s="35"/>
      <c r="M24" s="36"/>
      <c r="N24" s="37"/>
    </row>
    <row r="25" spans="2:14" x14ac:dyDescent="0.3">
      <c r="B25" s="75"/>
      <c r="C25" s="11">
        <v>50</v>
      </c>
      <c r="D25" s="7">
        <v>5</v>
      </c>
      <c r="E25" s="16">
        <v>2</v>
      </c>
      <c r="F25" s="3">
        <f t="shared" si="0"/>
        <v>3</v>
      </c>
      <c r="G25" s="18">
        <f t="shared" si="1"/>
        <v>0</v>
      </c>
      <c r="H25" s="26"/>
      <c r="I25" s="32"/>
      <c r="J25" s="33"/>
      <c r="K25" s="34"/>
      <c r="L25" s="35"/>
      <c r="M25" s="36"/>
      <c r="N25" s="37"/>
    </row>
    <row r="26" spans="2:14" x14ac:dyDescent="0.3">
      <c r="B26" s="75"/>
      <c r="C26" s="52">
        <v>55</v>
      </c>
      <c r="D26" s="53">
        <v>5</v>
      </c>
      <c r="E26" s="54">
        <v>2</v>
      </c>
      <c r="F26" s="55">
        <f t="shared" si="0"/>
        <v>3</v>
      </c>
      <c r="G26" s="56">
        <f t="shared" si="1"/>
        <v>0</v>
      </c>
      <c r="H26" s="26"/>
      <c r="I26" s="32"/>
      <c r="J26" s="33"/>
      <c r="K26" s="34"/>
      <c r="L26" s="35"/>
      <c r="M26" s="36"/>
      <c r="N26" s="37"/>
    </row>
    <row r="27" spans="2:14" ht="15" thickBot="1" x14ac:dyDescent="0.35">
      <c r="B27" s="76"/>
      <c r="C27" s="12">
        <v>0</v>
      </c>
      <c r="D27" s="8">
        <v>5</v>
      </c>
      <c r="E27" s="17">
        <v>2</v>
      </c>
      <c r="F27" s="4">
        <f t="shared" si="0"/>
        <v>3</v>
      </c>
      <c r="G27" s="19">
        <f t="shared" si="1"/>
        <v>0</v>
      </c>
      <c r="H27" s="6"/>
      <c r="I27" s="27"/>
      <c r="J27" s="28"/>
      <c r="K27" s="29"/>
      <c r="L27" s="5"/>
      <c r="M27" s="30"/>
      <c r="N27" s="31"/>
    </row>
    <row r="28" spans="2:14" ht="15.75" customHeight="1" x14ac:dyDescent="0.3">
      <c r="B28" s="74">
        <v>2</v>
      </c>
      <c r="C28" s="40">
        <v>5</v>
      </c>
      <c r="D28" s="41">
        <v>1</v>
      </c>
      <c r="E28" s="42">
        <v>2</v>
      </c>
      <c r="F28" s="43">
        <f t="shared" si="0"/>
        <v>0</v>
      </c>
      <c r="G28" s="44">
        <f t="shared" si="1"/>
        <v>1</v>
      </c>
      <c r="H28" s="45">
        <f>SUM(F28:F39)</f>
        <v>0</v>
      </c>
      <c r="I28" s="46">
        <f>SUM(G28:G39)</f>
        <v>22</v>
      </c>
      <c r="J28" s="57">
        <v>0.03</v>
      </c>
      <c r="K28" s="58">
        <f>H28*J28</f>
        <v>0</v>
      </c>
      <c r="L28" s="65">
        <f>I28*J28</f>
        <v>0.65999999999999992</v>
      </c>
      <c r="M28" s="50">
        <f>MAX(H28*(1+J28)-(I28*J28),0)</f>
        <v>0</v>
      </c>
      <c r="N28" s="51">
        <f>I28</f>
        <v>22</v>
      </c>
    </row>
    <row r="29" spans="2:14" ht="15.75" customHeight="1" x14ac:dyDescent="0.3">
      <c r="B29" s="75"/>
      <c r="C29" s="11">
        <v>10</v>
      </c>
      <c r="D29" s="7">
        <v>1</v>
      </c>
      <c r="E29" s="16">
        <v>2</v>
      </c>
      <c r="F29" s="3">
        <f t="shared" si="0"/>
        <v>0</v>
      </c>
      <c r="G29" s="18">
        <f t="shared" si="1"/>
        <v>1</v>
      </c>
      <c r="H29" s="26"/>
      <c r="I29" s="32"/>
      <c r="J29" s="33"/>
      <c r="K29" s="34"/>
      <c r="L29" s="35"/>
      <c r="M29" s="36"/>
      <c r="N29" s="37"/>
    </row>
    <row r="30" spans="2:14" ht="15.75" customHeight="1" x14ac:dyDescent="0.3">
      <c r="B30" s="75"/>
      <c r="C30" s="52">
        <v>15</v>
      </c>
      <c r="D30" s="53">
        <v>1</v>
      </c>
      <c r="E30" s="54">
        <v>2</v>
      </c>
      <c r="F30" s="55">
        <f t="shared" si="0"/>
        <v>0</v>
      </c>
      <c r="G30" s="56">
        <f t="shared" si="1"/>
        <v>1</v>
      </c>
      <c r="H30" s="26"/>
      <c r="I30" s="32"/>
      <c r="J30" s="33"/>
      <c r="K30" s="34"/>
      <c r="L30" s="35"/>
      <c r="M30" s="36"/>
      <c r="N30" s="37"/>
    </row>
    <row r="31" spans="2:14" ht="15.75" customHeight="1" x14ac:dyDescent="0.3">
      <c r="B31" s="75"/>
      <c r="C31" s="11">
        <v>20</v>
      </c>
      <c r="D31" s="7">
        <v>1</v>
      </c>
      <c r="E31" s="16">
        <v>2</v>
      </c>
      <c r="F31" s="3">
        <f t="shared" si="0"/>
        <v>0</v>
      </c>
      <c r="G31" s="18">
        <f t="shared" si="1"/>
        <v>1</v>
      </c>
      <c r="H31" s="26"/>
      <c r="I31" s="32"/>
      <c r="J31" s="33"/>
      <c r="K31" s="34"/>
      <c r="L31" s="35"/>
      <c r="M31" s="36"/>
      <c r="N31" s="37"/>
    </row>
    <row r="32" spans="2:14" ht="15.75" customHeight="1" x14ac:dyDescent="0.3">
      <c r="B32" s="75"/>
      <c r="C32" s="52">
        <v>25</v>
      </c>
      <c r="D32" s="53">
        <v>0</v>
      </c>
      <c r="E32" s="54">
        <v>2</v>
      </c>
      <c r="F32" s="55">
        <f t="shared" si="0"/>
        <v>0</v>
      </c>
      <c r="G32" s="56">
        <f t="shared" si="1"/>
        <v>2</v>
      </c>
      <c r="H32" s="26"/>
      <c r="I32" s="32"/>
      <c r="J32" s="33"/>
      <c r="K32" s="34"/>
      <c r="L32" s="35"/>
      <c r="M32" s="36"/>
      <c r="N32" s="37"/>
    </row>
    <row r="33" spans="2:14" ht="15.75" customHeight="1" x14ac:dyDescent="0.3">
      <c r="B33" s="75"/>
      <c r="C33" s="11">
        <v>30</v>
      </c>
      <c r="D33" s="7">
        <v>0</v>
      </c>
      <c r="E33" s="16">
        <v>2</v>
      </c>
      <c r="F33" s="3">
        <f t="shared" si="0"/>
        <v>0</v>
      </c>
      <c r="G33" s="18">
        <f t="shared" si="1"/>
        <v>2</v>
      </c>
      <c r="H33" s="26"/>
      <c r="I33" s="32"/>
      <c r="J33" s="33"/>
      <c r="K33" s="34"/>
      <c r="L33" s="35"/>
      <c r="M33" s="36"/>
      <c r="N33" s="37"/>
    </row>
    <row r="34" spans="2:14" ht="15.75" customHeight="1" x14ac:dyDescent="0.3">
      <c r="B34" s="75"/>
      <c r="C34" s="52">
        <v>35</v>
      </c>
      <c r="D34" s="53">
        <v>0</v>
      </c>
      <c r="E34" s="54">
        <v>3</v>
      </c>
      <c r="F34" s="55">
        <f t="shared" si="0"/>
        <v>0</v>
      </c>
      <c r="G34" s="56">
        <f t="shared" si="1"/>
        <v>3</v>
      </c>
      <c r="H34" s="26"/>
      <c r="I34" s="32"/>
      <c r="J34" s="33"/>
      <c r="K34" s="34"/>
      <c r="L34" s="35"/>
      <c r="M34" s="36"/>
      <c r="N34" s="37"/>
    </row>
    <row r="35" spans="2:14" ht="15.75" customHeight="1" x14ac:dyDescent="0.3">
      <c r="B35" s="75"/>
      <c r="C35" s="11">
        <v>40</v>
      </c>
      <c r="D35" s="7">
        <v>0</v>
      </c>
      <c r="E35" s="16">
        <v>3</v>
      </c>
      <c r="F35" s="3">
        <f t="shared" si="0"/>
        <v>0</v>
      </c>
      <c r="G35" s="18">
        <f t="shared" si="1"/>
        <v>3</v>
      </c>
      <c r="H35" s="26"/>
      <c r="I35" s="32"/>
      <c r="J35" s="33"/>
      <c r="K35" s="34"/>
      <c r="L35" s="35"/>
      <c r="M35" s="36"/>
      <c r="N35" s="37"/>
    </row>
    <row r="36" spans="2:14" ht="15.75" customHeight="1" x14ac:dyDescent="0.3">
      <c r="B36" s="75"/>
      <c r="C36" s="52">
        <v>45</v>
      </c>
      <c r="D36" s="53">
        <v>0</v>
      </c>
      <c r="E36" s="54">
        <v>3</v>
      </c>
      <c r="F36" s="55">
        <f t="shared" si="0"/>
        <v>0</v>
      </c>
      <c r="G36" s="56">
        <f t="shared" si="1"/>
        <v>3</v>
      </c>
      <c r="H36" s="26"/>
      <c r="I36" s="32"/>
      <c r="J36" s="33"/>
      <c r="K36" s="34"/>
      <c r="L36" s="35"/>
      <c r="M36" s="36"/>
      <c r="N36" s="37"/>
    </row>
    <row r="37" spans="2:14" ht="15.75" customHeight="1" x14ac:dyDescent="0.3">
      <c r="B37" s="75"/>
      <c r="C37" s="11">
        <v>50</v>
      </c>
      <c r="D37" s="7">
        <v>0</v>
      </c>
      <c r="E37" s="16">
        <v>3</v>
      </c>
      <c r="F37" s="3">
        <f t="shared" si="0"/>
        <v>0</v>
      </c>
      <c r="G37" s="18">
        <f t="shared" si="1"/>
        <v>3</v>
      </c>
      <c r="H37" s="26"/>
      <c r="I37" s="32"/>
      <c r="J37" s="33"/>
      <c r="K37" s="34"/>
      <c r="L37" s="35"/>
      <c r="M37" s="36"/>
      <c r="N37" s="37"/>
    </row>
    <row r="38" spans="2:14" ht="15.75" customHeight="1" x14ac:dyDescent="0.3">
      <c r="B38" s="75"/>
      <c r="C38" s="52">
        <v>55</v>
      </c>
      <c r="D38" s="53">
        <v>1</v>
      </c>
      <c r="E38" s="54">
        <v>2</v>
      </c>
      <c r="F38" s="55">
        <f t="shared" si="0"/>
        <v>0</v>
      </c>
      <c r="G38" s="56">
        <f t="shared" si="1"/>
        <v>1</v>
      </c>
      <c r="H38" s="26"/>
      <c r="I38" s="32"/>
      <c r="J38" s="33"/>
      <c r="K38" s="34"/>
      <c r="L38" s="35"/>
      <c r="M38" s="36"/>
      <c r="N38" s="37"/>
    </row>
    <row r="39" spans="2:14" ht="15" thickBot="1" x14ac:dyDescent="0.35">
      <c r="B39" s="76"/>
      <c r="C39" s="12">
        <v>0</v>
      </c>
      <c r="D39" s="8">
        <v>1</v>
      </c>
      <c r="E39" s="17">
        <v>2</v>
      </c>
      <c r="F39" s="4">
        <f t="shared" si="0"/>
        <v>0</v>
      </c>
      <c r="G39" s="19">
        <f t="shared" si="1"/>
        <v>1</v>
      </c>
      <c r="H39" s="6"/>
      <c r="I39" s="27"/>
      <c r="J39" s="28"/>
      <c r="K39" s="29"/>
      <c r="L39" s="5"/>
      <c r="M39" s="30"/>
      <c r="N39" s="31"/>
    </row>
    <row r="40" spans="2:14" x14ac:dyDescent="0.3">
      <c r="B40" s="74">
        <v>3</v>
      </c>
      <c r="C40" s="60">
        <v>5</v>
      </c>
      <c r="D40" s="61">
        <v>6</v>
      </c>
      <c r="E40" s="62">
        <v>0</v>
      </c>
      <c r="F40" s="43">
        <f t="shared" si="0"/>
        <v>6</v>
      </c>
      <c r="G40" s="44">
        <f t="shared" si="1"/>
        <v>0</v>
      </c>
      <c r="H40" s="45">
        <f>SUM(F40:F51)</f>
        <v>75</v>
      </c>
      <c r="I40" s="46">
        <f>SUM(G40:G51)</f>
        <v>5</v>
      </c>
      <c r="J40" s="57">
        <v>0.02</v>
      </c>
      <c r="K40" s="67">
        <f>H40*J40</f>
        <v>1.5</v>
      </c>
      <c r="L40" s="59">
        <f>I40*J40</f>
        <v>0.1</v>
      </c>
      <c r="M40" s="66">
        <f>MAX(H40*(1+J40)-(I40*J40),0)</f>
        <v>76.400000000000006</v>
      </c>
      <c r="N40" s="51">
        <f>I40</f>
        <v>5</v>
      </c>
    </row>
    <row r="41" spans="2:14" x14ac:dyDescent="0.3">
      <c r="B41" s="75"/>
      <c r="C41" s="11">
        <v>10</v>
      </c>
      <c r="D41" s="7">
        <v>6</v>
      </c>
      <c r="E41" s="16">
        <v>0</v>
      </c>
      <c r="F41" s="3">
        <f t="shared" si="0"/>
        <v>6</v>
      </c>
      <c r="G41" s="18">
        <f t="shared" si="1"/>
        <v>0</v>
      </c>
      <c r="H41" s="26"/>
      <c r="I41" s="32"/>
      <c r="J41" s="33"/>
      <c r="K41" s="34"/>
      <c r="L41" s="35"/>
      <c r="M41" s="36"/>
      <c r="N41" s="37"/>
    </row>
    <row r="42" spans="2:14" x14ac:dyDescent="0.3">
      <c r="B42" s="75"/>
      <c r="C42" s="52">
        <v>15</v>
      </c>
      <c r="D42" s="53">
        <v>7</v>
      </c>
      <c r="E42" s="54">
        <v>0</v>
      </c>
      <c r="F42" s="55">
        <f t="shared" si="0"/>
        <v>7</v>
      </c>
      <c r="G42" s="56">
        <f t="shared" si="1"/>
        <v>0</v>
      </c>
      <c r="H42" s="26"/>
      <c r="I42" s="32"/>
      <c r="J42" s="33"/>
      <c r="K42" s="34"/>
      <c r="L42" s="35"/>
      <c r="M42" s="36"/>
      <c r="N42" s="37"/>
    </row>
    <row r="43" spans="2:14" x14ac:dyDescent="0.3">
      <c r="B43" s="75"/>
      <c r="C43" s="11">
        <v>20</v>
      </c>
      <c r="D43" s="7">
        <v>8</v>
      </c>
      <c r="E43" s="16">
        <v>0</v>
      </c>
      <c r="F43" s="3">
        <f t="shared" si="0"/>
        <v>8</v>
      </c>
      <c r="G43" s="18">
        <f t="shared" si="1"/>
        <v>0</v>
      </c>
      <c r="H43" s="26"/>
      <c r="I43" s="32"/>
      <c r="J43" s="33"/>
      <c r="K43" s="34"/>
      <c r="L43" s="35"/>
      <c r="M43" s="36"/>
      <c r="N43" s="37"/>
    </row>
    <row r="44" spans="2:14" x14ac:dyDescent="0.3">
      <c r="B44" s="75"/>
      <c r="C44" s="52">
        <v>25</v>
      </c>
      <c r="D44" s="53">
        <v>9</v>
      </c>
      <c r="E44" s="54">
        <v>0</v>
      </c>
      <c r="F44" s="55">
        <f t="shared" si="0"/>
        <v>9</v>
      </c>
      <c r="G44" s="56">
        <f t="shared" si="1"/>
        <v>0</v>
      </c>
      <c r="H44" s="26"/>
      <c r="I44" s="32"/>
      <c r="J44" s="33"/>
      <c r="K44" s="34"/>
      <c r="L44" s="35"/>
      <c r="M44" s="36"/>
      <c r="N44" s="37"/>
    </row>
    <row r="45" spans="2:14" x14ac:dyDescent="0.3">
      <c r="B45" s="75"/>
      <c r="C45" s="11">
        <v>30</v>
      </c>
      <c r="D45" s="7">
        <v>10</v>
      </c>
      <c r="E45" s="16">
        <v>0</v>
      </c>
      <c r="F45" s="3">
        <f t="shared" si="0"/>
        <v>10</v>
      </c>
      <c r="G45" s="18">
        <f t="shared" si="1"/>
        <v>0</v>
      </c>
      <c r="H45" s="26"/>
      <c r="I45" s="32"/>
      <c r="J45" s="33"/>
      <c r="K45" s="34"/>
      <c r="L45" s="35"/>
      <c r="M45" s="36"/>
      <c r="N45" s="37"/>
    </row>
    <row r="46" spans="2:14" x14ac:dyDescent="0.3">
      <c r="B46" s="75"/>
      <c r="C46" s="52">
        <v>35</v>
      </c>
      <c r="D46" s="53">
        <v>10</v>
      </c>
      <c r="E46" s="54">
        <v>0</v>
      </c>
      <c r="F46" s="55">
        <f t="shared" si="0"/>
        <v>10</v>
      </c>
      <c r="G46" s="56">
        <f t="shared" si="1"/>
        <v>0</v>
      </c>
      <c r="H46" s="26"/>
      <c r="I46" s="32"/>
      <c r="J46" s="33"/>
      <c r="K46" s="34"/>
      <c r="L46" s="35"/>
      <c r="M46" s="36"/>
      <c r="N46" s="37"/>
    </row>
    <row r="47" spans="2:14" x14ac:dyDescent="0.3">
      <c r="B47" s="75"/>
      <c r="C47" s="11">
        <v>40</v>
      </c>
      <c r="D47" s="7">
        <v>10</v>
      </c>
      <c r="E47" s="16">
        <v>0</v>
      </c>
      <c r="F47" s="3">
        <f t="shared" si="0"/>
        <v>10</v>
      </c>
      <c r="G47" s="18">
        <f t="shared" si="1"/>
        <v>0</v>
      </c>
      <c r="H47" s="26"/>
      <c r="I47" s="32"/>
      <c r="J47" s="33"/>
      <c r="K47" s="34"/>
      <c r="L47" s="35"/>
      <c r="M47" s="36"/>
      <c r="N47" s="37"/>
    </row>
    <row r="48" spans="2:14" x14ac:dyDescent="0.3">
      <c r="B48" s="75"/>
      <c r="C48" s="52">
        <v>45</v>
      </c>
      <c r="D48" s="53">
        <v>9</v>
      </c>
      <c r="E48" s="54">
        <v>0</v>
      </c>
      <c r="F48" s="55">
        <f t="shared" si="0"/>
        <v>9</v>
      </c>
      <c r="G48" s="56">
        <f t="shared" si="1"/>
        <v>0</v>
      </c>
      <c r="H48" s="26"/>
      <c r="I48" s="32"/>
      <c r="J48" s="33"/>
      <c r="K48" s="34"/>
      <c r="L48" s="35"/>
      <c r="M48" s="36"/>
      <c r="N48" s="37"/>
    </row>
    <row r="49" spans="2:27" x14ac:dyDescent="0.3">
      <c r="B49" s="75"/>
      <c r="C49" s="11">
        <v>50</v>
      </c>
      <c r="D49" s="7">
        <v>0</v>
      </c>
      <c r="E49" s="16">
        <v>1</v>
      </c>
      <c r="F49" s="3">
        <f t="shared" si="0"/>
        <v>0</v>
      </c>
      <c r="G49" s="18">
        <f t="shared" si="1"/>
        <v>1</v>
      </c>
      <c r="H49" s="26"/>
      <c r="I49" s="32"/>
      <c r="J49" s="33"/>
      <c r="K49" s="34"/>
      <c r="L49" s="35"/>
      <c r="M49" s="36"/>
      <c r="N49" s="37"/>
    </row>
    <row r="50" spans="2:27" x14ac:dyDescent="0.3">
      <c r="B50" s="75"/>
      <c r="C50" s="52">
        <v>55</v>
      </c>
      <c r="D50" s="53">
        <v>0</v>
      </c>
      <c r="E50" s="54">
        <v>2</v>
      </c>
      <c r="F50" s="55">
        <f t="shared" si="0"/>
        <v>0</v>
      </c>
      <c r="G50" s="56">
        <f t="shared" si="1"/>
        <v>2</v>
      </c>
      <c r="H50" s="26"/>
      <c r="I50" s="32"/>
      <c r="J50" s="33"/>
      <c r="K50" s="34"/>
      <c r="L50" s="35"/>
      <c r="M50" s="36"/>
      <c r="N50" s="37"/>
    </row>
    <row r="51" spans="2:27" ht="15" thickBot="1" x14ac:dyDescent="0.35">
      <c r="B51" s="76"/>
      <c r="C51" s="12">
        <v>0</v>
      </c>
      <c r="D51" s="8">
        <v>1</v>
      </c>
      <c r="E51" s="17">
        <v>3</v>
      </c>
      <c r="F51" s="4">
        <f t="shared" si="0"/>
        <v>0</v>
      </c>
      <c r="G51" s="19">
        <f t="shared" si="1"/>
        <v>2</v>
      </c>
      <c r="H51" s="6"/>
      <c r="I51" s="27"/>
      <c r="J51" s="28"/>
      <c r="K51" s="29"/>
      <c r="L51" s="5"/>
      <c r="M51" s="30"/>
      <c r="N51" s="31"/>
    </row>
    <row r="52" spans="2:27" ht="15" thickBot="1" x14ac:dyDescent="0.35">
      <c r="L52" s="38" t="s">
        <v>11</v>
      </c>
      <c r="M52" s="63">
        <f>SUM(M16:M51)</f>
        <v>103.60000000000001</v>
      </c>
      <c r="N52" s="64">
        <f>SUM(N16:N51)</f>
        <v>30</v>
      </c>
    </row>
    <row r="53" spans="2:27" x14ac:dyDescent="0.3">
      <c r="Z53" s="1"/>
      <c r="AA53" s="1"/>
    </row>
    <row r="54" spans="2:27" x14ac:dyDescent="0.3">
      <c r="Z54" s="1"/>
      <c r="AA54" s="1"/>
    </row>
    <row r="55" spans="2:27" x14ac:dyDescent="0.3">
      <c r="Z55" s="1"/>
      <c r="AA55" s="1"/>
    </row>
    <row r="56" spans="2:27" x14ac:dyDescent="0.3">
      <c r="Z56" s="1"/>
      <c r="AA56" s="1"/>
    </row>
    <row r="57" spans="2:27" x14ac:dyDescent="0.3">
      <c r="Z57" s="1"/>
      <c r="AA57" s="1"/>
    </row>
    <row r="58" spans="2:27" x14ac:dyDescent="0.3">
      <c r="Z58" s="1"/>
      <c r="AA58" s="1"/>
    </row>
    <row r="59" spans="2:27" x14ac:dyDescent="0.3">
      <c r="Z59" s="1"/>
      <c r="AA59" s="1"/>
    </row>
    <row r="60" spans="2:27" x14ac:dyDescent="0.3">
      <c r="Z60" s="1"/>
      <c r="AA60" s="1"/>
    </row>
    <row r="61" spans="2:27" x14ac:dyDescent="0.3">
      <c r="Z61" s="1"/>
      <c r="AA61" s="1"/>
    </row>
    <row r="62" spans="2:27" x14ac:dyDescent="0.3">
      <c r="Z62" s="1"/>
      <c r="AA62" s="1"/>
    </row>
    <row r="63" spans="2:27" x14ac:dyDescent="0.3">
      <c r="Z63" s="1"/>
      <c r="AA63" s="1"/>
    </row>
  </sheetData>
  <mergeCells count="13">
    <mergeCell ref="B2:N2"/>
    <mergeCell ref="B40:B51"/>
    <mergeCell ref="F14:G14"/>
    <mergeCell ref="M14:N14"/>
    <mergeCell ref="H14:I14"/>
    <mergeCell ref="D14:E14"/>
    <mergeCell ref="B16:B27"/>
    <mergeCell ref="B28:B39"/>
    <mergeCell ref="B3:N3"/>
    <mergeCell ref="B5:N5"/>
    <mergeCell ref="B7:N7"/>
    <mergeCell ref="B9:N9"/>
    <mergeCell ref="B11:N11"/>
  </mergeCells>
  <pageMargins left="0.7" right="0.7" top="0.75" bottom="0.75" header="0.3" footer="0.3"/>
  <pageSetup scale="31" orientation="portrait" r:id="rId1"/>
  <colBreaks count="1" manualBreakCount="1">
    <brk id="1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TermInfo xmlns="http://schemas.microsoft.com/office/infopath/2007/PartnerControls">
          <TermName xmlns="http://schemas.microsoft.com/office/infopath/2007/PartnerControls">Meter</TermName>
          <TermId xmlns="http://schemas.microsoft.com/office/infopath/2007/PartnerControls">6715116d-52d8-4ee4-8671-7f44184eb865</TermId>
        </TermInfo>
        <TermInfo xmlns="http://schemas.microsoft.com/office/infopath/2007/PartnerControls">
          <TermName xmlns="http://schemas.microsoft.com/office/infopath/2007/PartnerControls">Meter Data Submission</TermName>
          <TermId xmlns="http://schemas.microsoft.com/office/infopath/2007/PartnerControls">88d1f6e5-5dcf-4ad0-8503-0cfb1784e387</TermId>
        </TermInfo>
        <TermInfo xmlns="http://schemas.microsoft.com/office/infopath/2007/PartnerControls">
          <TermName xmlns="http://schemas.microsoft.com/office/infopath/2007/PartnerControls">meter data</TermName>
          <TermId xmlns="http://schemas.microsoft.com/office/infopath/2007/PartnerControls">82e40754-a3d1-4395-bcc0-0f5bf303bd05</TermId>
        </TermInfo>
      </Terms>
    </ISOKeywordsTaxHTField0>
    <TaxCatchAll xmlns="2613f182-e424-487f-ac7f-33bed2fc986a">
      <Value>369</Value>
      <Value>5954</Value>
      <Value>5959</Value>
      <Value>3151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2020-04-16T22:55:26+00:00</PostDate>
    <ExpireDate xmlns="2613f182-e424-487f-ac7f-33bed2fc986a" xsi:nil="true"/>
    <Content_x0020_Owner xmlns="2613f182-e424-487f-ac7f-33bed2fc986a">
      <UserInfo>
        <DisplayName>Kasparian, Kenneth</DisplayName>
        <AccountId>215</AccountId>
        <AccountType/>
      </UserInfo>
    </Content_x0020_Owner>
    <ISOContributor xmlns="2613f182-e424-487f-ac7f-33bed2fc986a">
      <UserInfo>
        <DisplayName>Scholz, Michael</DisplayName>
        <AccountId>452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Scholz, Michael</DisplayName>
        <AccountId>452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Release planning</TermName>
          <TermId xmlns="http://schemas.microsoft.com/office/infopath/2007/PartnerControls">6a79a80e-d28b-42d1-92b3-263c07a6a53e</TermId>
        </TermInfo>
      </Terms>
    </ISOTopicTaxHTField0>
    <ISOArchived xmlns="2613f182-e424-487f-ac7f-33bed2fc986a">Not Archived</ISOArchived>
    <ISOGroupSequence xmlns="2613f182-e424-487f-ac7f-33bed2fc986a" xsi:nil="true"/>
    <ISOOwner xmlns="2613f182-e424-487f-ac7f-33bed2fc986a">Kasparian, Kenneth</ISOOwner>
    <ISOSummary xmlns="2613f182-e424-487f-ac7f-33bed2fc986a">Example Worsheet for Gross Load and EBTMP Meter Data Calculation by SCME</ISOSummary>
    <Market_x0020_Notice xmlns="5bcbeff6-7c02-4b0f-b125-f1b3d566cc14">false</Market_x0020_Notice>
    <Document_x0020_Type xmlns="5bcbeff6-7c02-4b0f-b125-f1b3d566cc14">FAQ</Document_x0020_Type>
    <News_x0020_Release xmlns="5bcbeff6-7c02-4b0f-b125-f1b3d566cc14">false</News_x0020_Release>
    <ParentISOGroups xmlns="5bcbeff6-7c02-4b0f-b125-f1b3d566cc14">Excess behind the meter production - implementation|14a65099-a6d1-4240-895c-ca8a3b997dcf</ParentISOGroups>
    <Orig_x0020_Post_x0020_Date xmlns="5bcbeff6-7c02-4b0f-b125-f1b3d566cc14">2020-04-16T22:50:32+00:00</Orig_x0020_Post_x0020_Date>
    <ContentReviewInterval xmlns="5bcbeff6-7c02-4b0f-b125-f1b3d566cc14">24</ContentReviewInterval>
    <IsDisabled xmlns="5bcbeff6-7c02-4b0f-b125-f1b3d566cc14">false</IsDisabled>
    <CrawlableUniqueID xmlns="5bcbeff6-7c02-4b0f-b125-f1b3d566cc14">131533b0-d487-4549-8beb-cfa622ac02a1</CrawlableUniqueID>
  </documentManagement>
</p:properties>
</file>

<file path=customXml/itemProps1.xml><?xml version="1.0" encoding="utf-8"?>
<ds:datastoreItem xmlns:ds="http://schemas.openxmlformats.org/officeDocument/2006/customXml" ds:itemID="{93FDC3C2-34BC-4B86-83E9-8A55AB7A0C54}"/>
</file>

<file path=customXml/itemProps2.xml><?xml version="1.0" encoding="utf-8"?>
<ds:datastoreItem xmlns:ds="http://schemas.openxmlformats.org/officeDocument/2006/customXml" ds:itemID="{50B3A10B-41B7-4AD2-B7AB-6E4B7F9DFC35}"/>
</file>

<file path=customXml/itemProps3.xml><?xml version="1.0" encoding="utf-8"?>
<ds:datastoreItem xmlns:ds="http://schemas.openxmlformats.org/officeDocument/2006/customXml" ds:itemID="{FAF3ACDD-2A0B-4E82-8D10-CCE1B6757C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Frequently Asked Questions - Scheduling Coordinator Meter Entity Gross Load Calculation Example</dc:title>
  <dc:creator>ISO</dc:creator>
  <cp:lastModifiedBy>Scholz, Michael</cp:lastModifiedBy>
  <dcterms:created xsi:type="dcterms:W3CDTF">2020-04-03T18:07:32Z</dcterms:created>
  <dcterms:modified xsi:type="dcterms:W3CDTF">2020-04-16T22:14:44Z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369;#Release planning|6a79a80e-d28b-42d1-92b3-263c07a6a53e</vt:lpwstr>
  </property>
  <property fmtid="{D5CDD505-2E9C-101B-9397-08002B2CF9AE}" pid="6" name="ISOKeywords">
    <vt:lpwstr>3151;#Meter|6715116d-52d8-4ee4-8671-7f44184eb865;#5959;#Meter Data Submission|88d1f6e5-5dcf-4ad0-8503-0cfb1784e387;#5954;#meter data|82e40754-a3d1-4395-bcc0-0f5bf303bd05</vt:lpwstr>
  </property>
</Properties>
</file>