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records.oa.caiso.com/sites/MID/ID/gridassets/Records/Generator Interconnections/IPE Initiatives/2023 IPE/12. Implementation/"/>
    </mc:Choice>
  </mc:AlternateContent>
  <bookViews>
    <workbookView xWindow="0" yWindow="0" windowWidth="25605" windowHeight="10050" tabRatio="642"/>
  </bookViews>
  <sheets>
    <sheet name="Cluster14" sheetId="11" r:id="rId1"/>
    <sheet name="Cluster13" sheetId="10" r:id="rId2"/>
    <sheet name="Cluster12" sheetId="9" r:id="rId3"/>
    <sheet name="Cluster 11" sheetId="8" r:id="rId4"/>
    <sheet name="Cluster 10" sheetId="7" r:id="rId5"/>
    <sheet name="Cluster 9" sheetId="1" r:id="rId6"/>
    <sheet name="Cluster 8" sheetId="2" r:id="rId7"/>
    <sheet name="Cluster 7" sheetId="3" r:id="rId8"/>
    <sheet name="Cluster 6" sheetId="4" r:id="rId9"/>
    <sheet name="Cluster 5" sheetId="5" r:id="rId10"/>
    <sheet name="Acronyms" sheetId="6" r:id="rId11"/>
  </sheets>
  <definedNames>
    <definedName name="_xlnm.Print_Area" localSheetId="4">'Cluster 10'!$B$1:$AF$18</definedName>
    <definedName name="_xlnm.Print_Area" localSheetId="3">'Cluster 11'!$B$1:$AF$18</definedName>
    <definedName name="_xlnm.Print_Area" localSheetId="9">'Cluster 5'!$B$1:$AF$18</definedName>
    <definedName name="_xlnm.Print_Area" localSheetId="8">'Cluster 6'!$B$1:$AI$18</definedName>
    <definedName name="_xlnm.Print_Area" localSheetId="7">'Cluster 7'!$B$1:$AI$18</definedName>
    <definedName name="_xlnm.Print_Area" localSheetId="6">'Cluster 8'!$B$1:$AF$18</definedName>
    <definedName name="_xlnm.Print_Area" localSheetId="5">'Cluster 9'!$B$1:$AF$18</definedName>
    <definedName name="_xlnm.Print_Area" localSheetId="2">Cluster12!$B$1:$AD$18</definedName>
    <definedName name="_xlnm.Print_Area" localSheetId="1">Cluster13!$B$1:$AD$18</definedName>
    <definedName name="_xlnm.Print_Area" localSheetId="0">Cluster14!$B$1:$AD$18</definedName>
    <definedName name="_xlnm.Print_Titles" localSheetId="4">'Cluster 10'!$B:$C</definedName>
    <definedName name="_xlnm.Print_Titles" localSheetId="3">'Cluster 11'!$B:$C</definedName>
    <definedName name="_xlnm.Print_Titles" localSheetId="9">'Cluster 5'!$B:$C</definedName>
    <definedName name="_xlnm.Print_Titles" localSheetId="8">'Cluster 6'!$B:$C</definedName>
    <definedName name="_xlnm.Print_Titles" localSheetId="7">'Cluster 7'!$B:$C</definedName>
    <definedName name="_xlnm.Print_Titles" localSheetId="6">'Cluster 8'!$B:$C</definedName>
    <definedName name="_xlnm.Print_Titles" localSheetId="5">'Cluster 9'!$B:$C</definedName>
    <definedName name="_xlnm.Print_Titles" localSheetId="2">Cluster12!$B:$C</definedName>
    <definedName name="_xlnm.Print_Titles" localSheetId="1">Cluster13!$B:$C</definedName>
    <definedName name="_xlnm.Print_Titles" localSheetId="0">Cluster14!$B:$C</definedName>
    <definedName name="Z_77F5AE58_74E2_477E_A674_157EB37448E0_.wvu.Cols" localSheetId="4" hidden="1">'Cluster 10'!$A:$A</definedName>
    <definedName name="Z_77F5AE58_74E2_477E_A674_157EB37448E0_.wvu.Cols" localSheetId="3" hidden="1">'Cluster 11'!$A:$A</definedName>
    <definedName name="Z_77F5AE58_74E2_477E_A674_157EB37448E0_.wvu.Cols" localSheetId="9" hidden="1">'Cluster 5'!$A:$A</definedName>
    <definedName name="Z_77F5AE58_74E2_477E_A674_157EB37448E0_.wvu.Cols" localSheetId="8" hidden="1">'Cluster 6'!$A:$A</definedName>
    <definedName name="Z_77F5AE58_74E2_477E_A674_157EB37448E0_.wvu.Cols" localSheetId="7" hidden="1">'Cluster 7'!$A:$A</definedName>
    <definedName name="Z_77F5AE58_74E2_477E_A674_157EB37448E0_.wvu.Cols" localSheetId="6" hidden="1">'Cluster 8'!$A:$A</definedName>
    <definedName name="Z_77F5AE58_74E2_477E_A674_157EB37448E0_.wvu.Cols" localSheetId="5" hidden="1">'Cluster 9'!$A:$A</definedName>
    <definedName name="Z_77F5AE58_74E2_477E_A674_157EB37448E0_.wvu.Cols" localSheetId="2" hidden="1">Cluster12!$A:$A</definedName>
    <definedName name="Z_77F5AE58_74E2_477E_A674_157EB37448E0_.wvu.Cols" localSheetId="1" hidden="1">Cluster13!$A:$A</definedName>
    <definedName name="Z_77F5AE58_74E2_477E_A674_157EB37448E0_.wvu.Cols" localSheetId="0" hidden="1">Cluster14!$A:$A</definedName>
    <definedName name="Z_77F5AE58_74E2_477E_A674_157EB37448E0_.wvu.PrintArea" localSheetId="4" hidden="1">'Cluster 10'!$B$1:$AF$18</definedName>
    <definedName name="Z_77F5AE58_74E2_477E_A674_157EB37448E0_.wvu.PrintArea" localSheetId="3" hidden="1">'Cluster 11'!$B$1:$AF$18</definedName>
    <definedName name="Z_77F5AE58_74E2_477E_A674_157EB37448E0_.wvu.PrintArea" localSheetId="9" hidden="1">'Cluster 5'!$B$1:$AF$18</definedName>
    <definedName name="Z_77F5AE58_74E2_477E_A674_157EB37448E0_.wvu.PrintArea" localSheetId="8" hidden="1">'Cluster 6'!$B$1:$AI$18</definedName>
    <definedName name="Z_77F5AE58_74E2_477E_A674_157EB37448E0_.wvu.PrintArea" localSheetId="7" hidden="1">'Cluster 7'!$B$1:$AI$18</definedName>
    <definedName name="Z_77F5AE58_74E2_477E_A674_157EB37448E0_.wvu.PrintArea" localSheetId="6" hidden="1">'Cluster 8'!$B$1:$AF$18</definedName>
    <definedName name="Z_77F5AE58_74E2_477E_A674_157EB37448E0_.wvu.PrintArea" localSheetId="5" hidden="1">'Cluster 9'!$B$1:$AF$18</definedName>
    <definedName name="Z_77F5AE58_74E2_477E_A674_157EB37448E0_.wvu.PrintArea" localSheetId="2" hidden="1">Cluster12!$B$1:$AD$18</definedName>
    <definedName name="Z_77F5AE58_74E2_477E_A674_157EB37448E0_.wvu.PrintArea" localSheetId="1" hidden="1">Cluster13!$B$1:$AD$18</definedName>
    <definedName name="Z_77F5AE58_74E2_477E_A674_157EB37448E0_.wvu.PrintArea" localSheetId="0" hidden="1">Cluster14!$B$1:$AD$18</definedName>
    <definedName name="Z_77F5AE58_74E2_477E_A674_157EB37448E0_.wvu.PrintTitles" localSheetId="4" hidden="1">'Cluster 10'!$B:$C</definedName>
    <definedName name="Z_77F5AE58_74E2_477E_A674_157EB37448E0_.wvu.PrintTitles" localSheetId="3" hidden="1">'Cluster 11'!$B:$C</definedName>
    <definedName name="Z_77F5AE58_74E2_477E_A674_157EB37448E0_.wvu.PrintTitles" localSheetId="9" hidden="1">'Cluster 5'!$B:$C</definedName>
    <definedName name="Z_77F5AE58_74E2_477E_A674_157EB37448E0_.wvu.PrintTitles" localSheetId="8" hidden="1">'Cluster 6'!$B:$C</definedName>
    <definedName name="Z_77F5AE58_74E2_477E_A674_157EB37448E0_.wvu.PrintTitles" localSheetId="7" hidden="1">'Cluster 7'!$B:$C</definedName>
    <definedName name="Z_77F5AE58_74E2_477E_A674_157EB37448E0_.wvu.PrintTitles" localSheetId="6" hidden="1">'Cluster 8'!$B:$C</definedName>
    <definedName name="Z_77F5AE58_74E2_477E_A674_157EB37448E0_.wvu.PrintTitles" localSheetId="5" hidden="1">'Cluster 9'!$B:$C</definedName>
    <definedName name="Z_77F5AE58_74E2_477E_A674_157EB37448E0_.wvu.PrintTitles" localSheetId="2" hidden="1">Cluster12!$B:$C</definedName>
    <definedName name="Z_77F5AE58_74E2_477E_A674_157EB37448E0_.wvu.PrintTitles" localSheetId="1" hidden="1">Cluster13!$B:$C</definedName>
    <definedName name="Z_77F5AE58_74E2_477E_A674_157EB37448E0_.wvu.PrintTitles" localSheetId="0" hidden="1">Cluster14!$B:$C</definedName>
    <definedName name="Z_DC89D13D_1D15_45F9_A9E3_A4173CC885CF_.wvu.Cols" localSheetId="4" hidden="1">'Cluster 10'!$A:$A</definedName>
    <definedName name="Z_DC89D13D_1D15_45F9_A9E3_A4173CC885CF_.wvu.Cols" localSheetId="3" hidden="1">'Cluster 11'!$A:$A</definedName>
    <definedName name="Z_DC89D13D_1D15_45F9_A9E3_A4173CC885CF_.wvu.Cols" localSheetId="9" hidden="1">'Cluster 5'!$A:$A</definedName>
    <definedName name="Z_DC89D13D_1D15_45F9_A9E3_A4173CC885CF_.wvu.Cols" localSheetId="8" hidden="1">'Cluster 6'!$A:$A</definedName>
    <definedName name="Z_DC89D13D_1D15_45F9_A9E3_A4173CC885CF_.wvu.Cols" localSheetId="7" hidden="1">'Cluster 7'!$A:$A</definedName>
    <definedName name="Z_DC89D13D_1D15_45F9_A9E3_A4173CC885CF_.wvu.Cols" localSheetId="6" hidden="1">'Cluster 8'!$A:$A</definedName>
    <definedName name="Z_DC89D13D_1D15_45F9_A9E3_A4173CC885CF_.wvu.Cols" localSheetId="5" hidden="1">'Cluster 9'!$A:$A</definedName>
    <definedName name="Z_DC89D13D_1D15_45F9_A9E3_A4173CC885CF_.wvu.Cols" localSheetId="2" hidden="1">Cluster12!$A:$A</definedName>
    <definedName name="Z_DC89D13D_1D15_45F9_A9E3_A4173CC885CF_.wvu.Cols" localSheetId="1" hidden="1">Cluster13!$A:$A</definedName>
    <definedName name="Z_DC89D13D_1D15_45F9_A9E3_A4173CC885CF_.wvu.Cols" localSheetId="0" hidden="1">Cluster14!$A:$A</definedName>
    <definedName name="Z_DC89D13D_1D15_45F9_A9E3_A4173CC885CF_.wvu.PrintArea" localSheetId="4" hidden="1">'Cluster 10'!$B$1:$AF$18</definedName>
    <definedName name="Z_DC89D13D_1D15_45F9_A9E3_A4173CC885CF_.wvu.PrintArea" localSheetId="3" hidden="1">'Cluster 11'!$B$1:$AF$18</definedName>
    <definedName name="Z_DC89D13D_1D15_45F9_A9E3_A4173CC885CF_.wvu.PrintArea" localSheetId="9" hidden="1">'Cluster 5'!$B$1:$AF$18</definedName>
    <definedName name="Z_DC89D13D_1D15_45F9_A9E3_A4173CC885CF_.wvu.PrintArea" localSheetId="8" hidden="1">'Cluster 6'!$B$1:$AI$18</definedName>
    <definedName name="Z_DC89D13D_1D15_45F9_A9E3_A4173CC885CF_.wvu.PrintArea" localSheetId="7" hidden="1">'Cluster 7'!$B$1:$AI$18</definedName>
    <definedName name="Z_DC89D13D_1D15_45F9_A9E3_A4173CC885CF_.wvu.PrintArea" localSheetId="6" hidden="1">'Cluster 8'!$B$1:$AF$18</definedName>
    <definedName name="Z_DC89D13D_1D15_45F9_A9E3_A4173CC885CF_.wvu.PrintArea" localSheetId="5" hidden="1">'Cluster 9'!$B$1:$AF$18</definedName>
    <definedName name="Z_DC89D13D_1D15_45F9_A9E3_A4173CC885CF_.wvu.PrintArea" localSheetId="2" hidden="1">Cluster12!$B$1:$AD$18</definedName>
    <definedName name="Z_DC89D13D_1D15_45F9_A9E3_A4173CC885CF_.wvu.PrintArea" localSheetId="1" hidden="1">Cluster13!$B$1:$AD$18</definedName>
    <definedName name="Z_DC89D13D_1D15_45F9_A9E3_A4173CC885CF_.wvu.PrintArea" localSheetId="0" hidden="1">Cluster14!$B$1:$AD$18</definedName>
    <definedName name="Z_DC89D13D_1D15_45F9_A9E3_A4173CC885CF_.wvu.PrintTitles" localSheetId="4" hidden="1">'Cluster 10'!$B:$C</definedName>
    <definedName name="Z_DC89D13D_1D15_45F9_A9E3_A4173CC885CF_.wvu.PrintTitles" localSheetId="3" hidden="1">'Cluster 11'!$B:$C</definedName>
    <definedName name="Z_DC89D13D_1D15_45F9_A9E3_A4173CC885CF_.wvu.PrintTitles" localSheetId="9" hidden="1">'Cluster 5'!$B:$C</definedName>
    <definedName name="Z_DC89D13D_1D15_45F9_A9E3_A4173CC885CF_.wvu.PrintTitles" localSheetId="8" hidden="1">'Cluster 6'!$B:$C</definedName>
    <definedName name="Z_DC89D13D_1D15_45F9_A9E3_A4173CC885CF_.wvu.PrintTitles" localSheetId="7" hidden="1">'Cluster 7'!$B:$C</definedName>
    <definedName name="Z_DC89D13D_1D15_45F9_A9E3_A4173CC885CF_.wvu.PrintTitles" localSheetId="6" hidden="1">'Cluster 8'!$B:$C</definedName>
    <definedName name="Z_DC89D13D_1D15_45F9_A9E3_A4173CC885CF_.wvu.PrintTitles" localSheetId="5" hidden="1">'Cluster 9'!$B:$C</definedName>
    <definedName name="Z_DC89D13D_1D15_45F9_A9E3_A4173CC885CF_.wvu.PrintTitles" localSheetId="2" hidden="1">Cluster12!$B:$C</definedName>
    <definedName name="Z_DC89D13D_1D15_45F9_A9E3_A4173CC885CF_.wvu.PrintTitles" localSheetId="1" hidden="1">Cluster13!$B:$C</definedName>
    <definedName name="Z_DC89D13D_1D15_45F9_A9E3_A4173CC885CF_.wvu.PrintTitles" localSheetId="0" hidden="1">Cluster14!$B:$C</definedName>
    <definedName name="Z_ED05FA55_EDA3_4B5D_8CD8_D7D69F893F08_.wvu.Cols" localSheetId="4" hidden="1">'Cluster 10'!$A:$A</definedName>
    <definedName name="Z_ED05FA55_EDA3_4B5D_8CD8_D7D69F893F08_.wvu.Cols" localSheetId="3" hidden="1">'Cluster 11'!$A:$A</definedName>
    <definedName name="Z_ED05FA55_EDA3_4B5D_8CD8_D7D69F893F08_.wvu.Cols" localSheetId="9" hidden="1">'Cluster 5'!$A:$A</definedName>
    <definedName name="Z_ED05FA55_EDA3_4B5D_8CD8_D7D69F893F08_.wvu.Cols" localSheetId="8" hidden="1">'Cluster 6'!$A:$A</definedName>
    <definedName name="Z_ED05FA55_EDA3_4B5D_8CD8_D7D69F893F08_.wvu.Cols" localSheetId="7" hidden="1">'Cluster 7'!$A:$A</definedName>
    <definedName name="Z_ED05FA55_EDA3_4B5D_8CD8_D7D69F893F08_.wvu.Cols" localSheetId="6" hidden="1">'Cluster 8'!$A:$A</definedName>
    <definedName name="Z_ED05FA55_EDA3_4B5D_8CD8_D7D69F893F08_.wvu.Cols" localSheetId="5" hidden="1">'Cluster 9'!$A:$A</definedName>
    <definedName name="Z_ED05FA55_EDA3_4B5D_8CD8_D7D69F893F08_.wvu.Cols" localSheetId="2" hidden="1">Cluster12!$A:$A</definedName>
    <definedName name="Z_ED05FA55_EDA3_4B5D_8CD8_D7D69F893F08_.wvu.Cols" localSheetId="1" hidden="1">Cluster13!$A:$A</definedName>
    <definedName name="Z_ED05FA55_EDA3_4B5D_8CD8_D7D69F893F08_.wvu.Cols" localSheetId="0" hidden="1">Cluster14!$A:$A</definedName>
    <definedName name="Z_ED05FA55_EDA3_4B5D_8CD8_D7D69F893F08_.wvu.PrintArea" localSheetId="4" hidden="1">'Cluster 10'!$B$1:$AF$18</definedName>
    <definedName name="Z_ED05FA55_EDA3_4B5D_8CD8_D7D69F893F08_.wvu.PrintArea" localSheetId="3" hidden="1">'Cluster 11'!$B$1:$AF$18</definedName>
    <definedName name="Z_ED05FA55_EDA3_4B5D_8CD8_D7D69F893F08_.wvu.PrintArea" localSheetId="9" hidden="1">'Cluster 5'!$B$1:$AF$18</definedName>
    <definedName name="Z_ED05FA55_EDA3_4B5D_8CD8_D7D69F893F08_.wvu.PrintArea" localSheetId="8" hidden="1">'Cluster 6'!$B$1:$AI$18</definedName>
    <definedName name="Z_ED05FA55_EDA3_4B5D_8CD8_D7D69F893F08_.wvu.PrintArea" localSheetId="7" hidden="1">'Cluster 7'!$B$1:$AI$18</definedName>
    <definedName name="Z_ED05FA55_EDA3_4B5D_8CD8_D7D69F893F08_.wvu.PrintArea" localSheetId="6" hidden="1">'Cluster 8'!$B$1:$AF$18</definedName>
    <definedName name="Z_ED05FA55_EDA3_4B5D_8CD8_D7D69F893F08_.wvu.PrintArea" localSheetId="5" hidden="1">'Cluster 9'!$B$1:$AF$18</definedName>
    <definedName name="Z_ED05FA55_EDA3_4B5D_8CD8_D7D69F893F08_.wvu.PrintArea" localSheetId="2" hidden="1">Cluster12!$B$1:$AD$18</definedName>
    <definedName name="Z_ED05FA55_EDA3_4B5D_8CD8_D7D69F893F08_.wvu.PrintArea" localSheetId="1" hidden="1">Cluster13!$B$1:$AD$18</definedName>
    <definedName name="Z_ED05FA55_EDA3_4B5D_8CD8_D7D69F893F08_.wvu.PrintArea" localSheetId="0" hidden="1">Cluster14!$B$1:$AD$18</definedName>
    <definedName name="Z_ED05FA55_EDA3_4B5D_8CD8_D7D69F893F08_.wvu.PrintTitles" localSheetId="4" hidden="1">'Cluster 10'!$B:$C</definedName>
    <definedName name="Z_ED05FA55_EDA3_4B5D_8CD8_D7D69F893F08_.wvu.PrintTitles" localSheetId="3" hidden="1">'Cluster 11'!$B:$C</definedName>
    <definedName name="Z_ED05FA55_EDA3_4B5D_8CD8_D7D69F893F08_.wvu.PrintTitles" localSheetId="9" hidden="1">'Cluster 5'!$B:$C</definedName>
    <definedName name="Z_ED05FA55_EDA3_4B5D_8CD8_D7D69F893F08_.wvu.PrintTitles" localSheetId="8" hidden="1">'Cluster 6'!$B:$C</definedName>
    <definedName name="Z_ED05FA55_EDA3_4B5D_8CD8_D7D69F893F08_.wvu.PrintTitles" localSheetId="7" hidden="1">'Cluster 7'!$B:$C</definedName>
    <definedName name="Z_ED05FA55_EDA3_4B5D_8CD8_D7D69F893F08_.wvu.PrintTitles" localSheetId="6" hidden="1">'Cluster 8'!$B:$C</definedName>
    <definedName name="Z_ED05FA55_EDA3_4B5D_8CD8_D7D69F893F08_.wvu.PrintTitles" localSheetId="5" hidden="1">'Cluster 9'!$B:$C</definedName>
    <definedName name="Z_ED05FA55_EDA3_4B5D_8CD8_D7D69F893F08_.wvu.PrintTitles" localSheetId="2" hidden="1">Cluster12!$B:$C</definedName>
    <definedName name="Z_ED05FA55_EDA3_4B5D_8CD8_D7D69F893F08_.wvu.PrintTitles" localSheetId="1" hidden="1">Cluster13!$B:$C</definedName>
    <definedName name="Z_ED05FA55_EDA3_4B5D_8CD8_D7D69F893F08_.wvu.PrintTitles" localSheetId="0" hidden="1">Cluster14!$B:$C</definedName>
  </definedNames>
  <calcPr calcId="162913"/>
  <customWorkbookViews>
    <customWorkbookView name="Tavares, Phelim - Personal View" guid="{77F5AE58-74E2-477E-A674-157EB37448E0}" mergeInterval="0" personalView="1" maximized="1" xWindow="-8" yWindow="-8" windowWidth="1696" windowHeight="1026" tabRatio="642" activeSheetId="1"/>
    <customWorkbookView name="Wright, Linda - Personal View" guid="{ED05FA55-EDA3-4B5D-8CD8-D7D69F893F08}" mergeInterval="0" personalView="1" xWindow="227" yWindow="40" windowWidth="960" windowHeight="718" tabRatio="642" activeSheetId="1"/>
    <customWorkbookView name="Feusi, Leslie - Personal View" guid="{DC89D13D-1D15-45F9-A9E3-A4173CC885CF}" mergeInterval="0" personalView="1" maximized="1" xWindow="-8" yWindow="-8" windowWidth="1696" windowHeight="1026" tabRatio="642" activeSheetId="1"/>
  </customWorkbookViews>
</workbook>
</file>

<file path=xl/calcChain.xml><?xml version="1.0" encoding="utf-8"?>
<calcChain xmlns="http://schemas.openxmlformats.org/spreadsheetml/2006/main">
  <c r="AC4" i="11" l="1"/>
  <c r="I11" i="11" l="1"/>
  <c r="E3" i="5" l="1"/>
  <c r="X3" i="5"/>
  <c r="F4" i="5"/>
  <c r="I3" i="5"/>
  <c r="H4" i="5"/>
  <c r="O4" i="5"/>
  <c r="R4" i="5" s="1"/>
  <c r="S4" i="5" s="1"/>
  <c r="X4" i="5"/>
  <c r="AB4" i="5"/>
  <c r="AD4" i="5"/>
  <c r="AA3" i="4"/>
  <c r="G4" i="4"/>
  <c r="H4" i="4"/>
  <c r="I4" i="4"/>
  <c r="K4" i="4" s="1"/>
  <c r="L4" i="4"/>
  <c r="Q4" i="4" s="1"/>
  <c r="R4" i="4"/>
  <c r="T3" i="4" s="1"/>
  <c r="AA4" i="4"/>
  <c r="AE4" i="4"/>
  <c r="AG4" i="4"/>
  <c r="AA3" i="3"/>
  <c r="G4" i="3"/>
  <c r="H4" i="3"/>
  <c r="I4" i="3"/>
  <c r="K4" i="3" s="1"/>
  <c r="L4" i="3"/>
  <c r="Q4" i="3" s="1"/>
  <c r="R4" i="3"/>
  <c r="T3" i="3" s="1"/>
  <c r="AA4" i="3"/>
  <c r="AE4" i="3"/>
  <c r="AG4" i="3"/>
  <c r="X3" i="2"/>
  <c r="X4" i="2"/>
  <c r="G4" i="2"/>
  <c r="H4" i="2"/>
  <c r="I4" i="2"/>
  <c r="K4" i="2"/>
  <c r="L4" i="2"/>
  <c r="Q4" i="2" s="1"/>
  <c r="R4" i="2"/>
  <c r="T3" i="2" s="1"/>
  <c r="M3" i="1"/>
  <c r="M4" i="1"/>
  <c r="X3" i="1"/>
  <c r="G4" i="1"/>
  <c r="H4" i="1"/>
  <c r="I4" i="1"/>
  <c r="K4" i="1"/>
  <c r="Q4" i="1"/>
  <c r="R4" i="1"/>
  <c r="T3" i="1"/>
  <c r="T4" i="1" s="1"/>
  <c r="X4" i="1"/>
  <c r="I11" i="1"/>
  <c r="J11" i="1"/>
  <c r="K11" i="1"/>
  <c r="T3" i="7"/>
  <c r="U4" i="7" s="1"/>
  <c r="V4" i="7" s="1"/>
  <c r="X3" i="7"/>
  <c r="G4" i="7"/>
  <c r="H4" i="7"/>
  <c r="I4" i="7"/>
  <c r="K4" i="7"/>
  <c r="L4" i="7"/>
  <c r="Q4" i="7" s="1"/>
  <c r="R4" i="7"/>
  <c r="X4" i="7"/>
  <c r="I11" i="7"/>
  <c r="J11" i="7"/>
  <c r="K11" i="7"/>
  <c r="T3" i="8"/>
  <c r="U4" i="8" s="1"/>
  <c r="X3" i="8"/>
  <c r="K4" i="8"/>
  <c r="L4" i="8"/>
  <c r="Q4" i="8" s="1"/>
  <c r="R4" i="8"/>
  <c r="X4" i="8"/>
  <c r="I11" i="8"/>
  <c r="J11" i="8"/>
  <c r="K11" i="8"/>
  <c r="V3" i="9"/>
  <c r="J4" i="9"/>
  <c r="K3" i="9"/>
  <c r="L4" i="9" s="1"/>
  <c r="M4" i="9" s="1"/>
  <c r="O4" i="9"/>
  <c r="P4" i="9"/>
  <c r="R3" i="9" s="1"/>
  <c r="V4" i="9"/>
  <c r="H11" i="9"/>
  <c r="I11" i="9"/>
  <c r="V3" i="10"/>
  <c r="J4" i="10"/>
  <c r="K3" i="10"/>
  <c r="K4" i="10" s="1"/>
  <c r="P4" i="10"/>
  <c r="R3" i="10"/>
  <c r="R4" i="10" s="1"/>
  <c r="V4" i="10"/>
  <c r="H11" i="10"/>
  <c r="I11" i="10"/>
  <c r="K3" i="11"/>
  <c r="R3" i="11"/>
  <c r="S4" i="11" s="1"/>
  <c r="V4" i="11"/>
  <c r="K4" i="11"/>
  <c r="H11" i="11"/>
  <c r="I4" i="5"/>
  <c r="J4" i="5"/>
  <c r="L4" i="5" s="1"/>
  <c r="N4" i="5"/>
  <c r="X4" i="10"/>
  <c r="S4" i="10"/>
  <c r="K4" i="9"/>
  <c r="U4" i="1"/>
  <c r="V4" i="1"/>
  <c r="Q3" i="5"/>
  <c r="Z4" i="5" s="1"/>
  <c r="N4" i="1"/>
  <c r="O4" i="1"/>
  <c r="M3" i="8"/>
  <c r="N4" i="8" s="1"/>
  <c r="O4" i="8" s="1"/>
  <c r="Q4" i="5"/>
  <c r="U4" i="5" s="1"/>
  <c r="K4" i="5"/>
  <c r="R4" i="11" l="1"/>
  <c r="L4" i="10"/>
  <c r="M4" i="10" s="1"/>
  <c r="O4" i="10"/>
  <c r="X4" i="9"/>
  <c r="R4" i="9"/>
  <c r="S4" i="9"/>
  <c r="Z4" i="2"/>
  <c r="U4" i="2"/>
  <c r="V4" i="2" s="1"/>
  <c r="T4" i="2"/>
  <c r="AC4" i="4"/>
  <c r="U4" i="4"/>
  <c r="V4" i="4" s="1"/>
  <c r="T4" i="4"/>
  <c r="X4" i="4" s="1"/>
  <c r="U4" i="3"/>
  <c r="V4" i="3" s="1"/>
  <c r="T4" i="3"/>
  <c r="X4" i="3" s="1"/>
  <c r="AC4" i="3"/>
  <c r="T4" i="8"/>
  <c r="T4" i="7"/>
  <c r="M4" i="8"/>
  <c r="Z4" i="7"/>
  <c r="M3" i="7"/>
  <c r="Z4" i="1"/>
  <c r="Z4" i="8"/>
  <c r="M3" i="2"/>
  <c r="M3" i="3"/>
  <c r="M3" i="4"/>
  <c r="N4" i="4" l="1"/>
  <c r="O4" i="4" s="1"/>
  <c r="M4" i="4"/>
  <c r="N4" i="3"/>
  <c r="O4" i="3" s="1"/>
  <c r="M4" i="3"/>
  <c r="M4" i="7"/>
  <c r="N4" i="7"/>
  <c r="O4" i="7" s="1"/>
  <c r="M4" i="2"/>
  <c r="N4" i="2"/>
  <c r="O4" i="2" s="1"/>
</calcChain>
</file>

<file path=xl/comments1.xml><?xml version="1.0" encoding="utf-8"?>
<comments xmlns="http://schemas.openxmlformats.org/spreadsheetml/2006/main">
  <authors>
    <author>Wilson, Daune</author>
  </authors>
  <commentList>
    <comment ref="T2" authorId="0" shapeId="0">
      <text>
        <r>
          <rPr>
            <b/>
            <sz val="9"/>
            <color indexed="81"/>
            <rFont val="Tahoma"/>
            <family val="2"/>
          </rPr>
          <t>Wilson, Daune:</t>
        </r>
        <r>
          <rPr>
            <sz val="9"/>
            <color indexed="81"/>
            <rFont val="Tahoma"/>
            <family val="2"/>
          </rPr>
          <t xml:space="preserve">
is this still happening</t>
        </r>
      </text>
    </comment>
  </commentList>
</comments>
</file>

<file path=xl/sharedStrings.xml><?xml version="1.0" encoding="utf-8"?>
<sst xmlns="http://schemas.openxmlformats.org/spreadsheetml/2006/main" count="2042" uniqueCount="342">
  <si>
    <t>Milestone</t>
  </si>
  <si>
    <t>Customer Actions</t>
  </si>
  <si>
    <t>Dates</t>
  </si>
  <si>
    <t>Customer Resources</t>
  </si>
  <si>
    <t>IR Open Window Announcement</t>
  </si>
  <si>
    <t>Within 10 Business Days</t>
  </si>
  <si>
    <t>Milestone Timeframe</t>
  </si>
  <si>
    <t>Notifies Customer if IR is Complete or Deficient</t>
  </si>
  <si>
    <t>Cluster 5</t>
  </si>
  <si>
    <t>Within 10 Business Days of Receipt, 3 Business Days Before Phase I Report Meeting</t>
  </si>
  <si>
    <t>Attend Phase I Report Meeting</t>
  </si>
  <si>
    <t>Receive Phase I Study Report and Provide Comments in writing to ISO</t>
  </si>
  <si>
    <t>Within 30 Calendar Days of Issuing Phase I Study Report</t>
  </si>
  <si>
    <t>Within 3 Business Days after Phase I Report Meeting</t>
  </si>
  <si>
    <t>Within 15 Business Days after results Meeting</t>
  </si>
  <si>
    <t>Timely manner</t>
  </si>
  <si>
    <t>Timely Manner</t>
  </si>
  <si>
    <t>Post Initial Financial Security</t>
  </si>
  <si>
    <t>Affidavits</t>
  </si>
  <si>
    <t>Phase II Study</t>
  </si>
  <si>
    <t>Receive Phase II Study Report and Provide Comments in writing to ISO</t>
  </si>
  <si>
    <t>Within 10 Business Days of Receipt, 3 Business Days Before Phase II Report Meeting</t>
  </si>
  <si>
    <t>Within 30 Calendar Days of Issuing Phase II Study Report</t>
  </si>
  <si>
    <t>Attend Phase II Report Meeting</t>
  </si>
  <si>
    <t>Within 3 Business Days after Phase II Report Meeting</t>
  </si>
  <si>
    <t>Provides comments to Draft GIA</t>
  </si>
  <si>
    <t>Inform ISO of decision based on allocation information received</t>
  </si>
  <si>
    <t>Post 2nd Financial Security</t>
  </si>
  <si>
    <t>180 Calendar Days after Issuance of Final Phase II Study report</t>
  </si>
  <si>
    <t>Post 3rd Financial Security</t>
  </si>
  <si>
    <t>Before Start of Construction</t>
  </si>
  <si>
    <t>Within 90 Calendar Days After Final Phase I Study Report</t>
  </si>
  <si>
    <t>Start</t>
  </si>
  <si>
    <t>End</t>
  </si>
  <si>
    <t>Cluster 6</t>
  </si>
  <si>
    <t>205 Calendar Days</t>
  </si>
  <si>
    <t>Within 10 Calendar Days from Issuance of FERC Approved Order</t>
  </si>
  <si>
    <t xml:space="preserve">Sends Out Affidavits </t>
  </si>
  <si>
    <t>Within 30 Calendar Days of Receipt of Affidavits</t>
  </si>
  <si>
    <t>ISO Actions</t>
  </si>
  <si>
    <t>Post Initial
Financial Security</t>
  </si>
  <si>
    <t>Post 2nd
Financial Security</t>
  </si>
  <si>
    <t xml:space="preserve">Customer selects Option A or B in Appendix B </t>
  </si>
  <si>
    <t>FERC filing Transmittal Letter</t>
  </si>
  <si>
    <t>3.3.1, 3.5.2.1, 3.5.2.2</t>
  </si>
  <si>
    <t>6.1.1</t>
  </si>
  <si>
    <t>6.1.2</t>
  </si>
  <si>
    <t>200 Calendar Days to complete</t>
  </si>
  <si>
    <t>6.7.2.2, 7.1, 7.2</t>
  </si>
  <si>
    <t>Phase II Study Report issued, Customer comment option on Study Report</t>
  </si>
  <si>
    <t>Customer resubmits Appendix B reflecting any allowed modifications to project</t>
  </si>
  <si>
    <t>Phase I Study Report issued, Customer comment option on Study Report</t>
  </si>
  <si>
    <t>8.9.2</t>
  </si>
  <si>
    <t>Review all comments and, if necessary, issue addendum or revised Study Report</t>
  </si>
  <si>
    <t>Option to provide initial or further comments on Phase II Study Report</t>
  </si>
  <si>
    <t>7.3, 10.1, 10.2,
11.1 thru 11.2.7</t>
  </si>
  <si>
    <t>11.3.2 thru 11.3.2.4</t>
  </si>
  <si>
    <t>ISO coordinates with PTO to determine whether each project Posted by each project's Posting due date</t>
  </si>
  <si>
    <t>On or before the start of construction</t>
  </si>
  <si>
    <t>13.2, 13.3</t>
  </si>
  <si>
    <t>Phase I Study</t>
  </si>
  <si>
    <t>Within 10 Business Days after Phase I Results Meeting</t>
  </si>
  <si>
    <t>Attend Phase II Results Meeting</t>
  </si>
  <si>
    <r>
      <t xml:space="preserve">Cluster 5 Decision </t>
    </r>
    <r>
      <rPr>
        <b/>
        <i/>
        <sz val="11"/>
        <color indexed="9"/>
        <rFont val="Arial Narrow"/>
        <family val="2"/>
      </rPr>
      <t>(GIDAP)</t>
    </r>
  </si>
  <si>
    <t>Pre-C5 customers return completed Affidavits</t>
  </si>
  <si>
    <t>Approximately 60 Calendar Days After Window Closes</t>
  </si>
  <si>
    <t>GIDAP Tariff Effective Date</t>
  </si>
  <si>
    <t>Cut off date for IR withdrawal is COB 8/3/2012</t>
  </si>
  <si>
    <t>http://www.caiso.com/Documents/May252012GIDAPAmendmentER12-1855pdf.pdf</t>
  </si>
  <si>
    <t>Customer Response Timeframe</t>
  </si>
  <si>
    <t>ISO Response Timeframe</t>
  </si>
  <si>
    <t>Issues Report to Customer
via E-mail on or before 01/31/2013</t>
  </si>
  <si>
    <t>Pre-C5 customers Affidavit Form Posted</t>
  </si>
  <si>
    <t>http://elibrary.ferc.gov/idmws/common/OpenNat.asp?fileID=13033536</t>
  </si>
  <si>
    <t>Provides decision to ISO by 8/6/2012 to Withdraw or Continue (see Section 3.5.1.1 (b) of Tariff, Tariff begins on page 122) (all IR data needs to be valid at this time)</t>
  </si>
  <si>
    <t>&lt;FUTURE: link to "How to issue comments"?&gt;                                                &lt;link to Options A &amp; B&gt;</t>
  </si>
  <si>
    <t>8.9 thru 8.9.2</t>
  </si>
  <si>
    <t>&lt;FUTURE: link to Scoping Meeting Checklist/What to expect?&gt;</t>
  </si>
  <si>
    <t>&lt;FUTURE: link to how to designate POI&gt;</t>
  </si>
  <si>
    <t>&lt;FUTURE: link to Withdrawal Process&gt;</t>
  </si>
  <si>
    <t>&lt;FUTURE: link to "How to issue comments"?&gt;
&lt;link to Options A &amp; B&gt;</t>
  </si>
  <si>
    <t>http://www.caiso.com/planning/Pages/GeneratorInterconnection/GeneratorInterconnectionApplicationProcess/Default.aspx</t>
  </si>
  <si>
    <t>http://bpmcm.caiso.com/Pages/BPMLibrary.aspx</t>
  </si>
  <si>
    <t>Affidavit Template for Cluster 5 and Later Queue Clusters Seeking TPDeliverability</t>
  </si>
  <si>
    <t>Deliverability Allocation Customer Options Form</t>
  </si>
  <si>
    <t>EO GIA Negotiation</t>
  </si>
  <si>
    <t>(per project)</t>
  </si>
  <si>
    <t>11.3.1 thru 11.3.1.7, 11.5</t>
  </si>
  <si>
    <t>AppendixB-GeneratorInterconnectionStudyProcessAgreement</t>
  </si>
  <si>
    <t>Market Notices</t>
  </si>
  <si>
    <t>FC</t>
  </si>
  <si>
    <t>Full Capacity</t>
  </si>
  <si>
    <t>PCDS</t>
  </si>
  <si>
    <t>Partial Capacity Deliverability Status</t>
  </si>
  <si>
    <t>EO</t>
  </si>
  <si>
    <t>Energy Only</t>
  </si>
  <si>
    <t>Acronym</t>
  </si>
  <si>
    <t>Term</t>
  </si>
  <si>
    <t>GIA</t>
  </si>
  <si>
    <t>Generator Interconnection Agreement</t>
  </si>
  <si>
    <t>AFC</t>
  </si>
  <si>
    <t>Annual Full Capacity</t>
  </si>
  <si>
    <t>ISO</t>
  </si>
  <si>
    <t>PTO</t>
  </si>
  <si>
    <t>Participating Transmission Owner</t>
  </si>
  <si>
    <t>May be milestone based - contact PTO</t>
  </si>
  <si>
    <t>Participating transmission owner financial security instruments</t>
  </si>
  <si>
    <t>Within 30 CDs of Issuing Phase I Study Report</t>
  </si>
  <si>
    <t>Within 90 CDs After Final Phase I Study Report</t>
  </si>
  <si>
    <t>205 CDs</t>
  </si>
  <si>
    <t>Within 3 BDs after Phase I Report Meeting</t>
  </si>
  <si>
    <t>Within 10 BDs after Phase I Results Meeting</t>
  </si>
  <si>
    <t>Within 10 BDs of Receipt, 3 BDs Before Phase II Report Meeting</t>
  </si>
  <si>
    <t>Within 30 CDs of Scoping Meeting</t>
  </si>
  <si>
    <t>CD</t>
  </si>
  <si>
    <t>BD</t>
  </si>
  <si>
    <t>Calendar Day</t>
  </si>
  <si>
    <t>170 CDs to Complete</t>
  </si>
  <si>
    <t>Within 60 CDs After Window Closes</t>
  </si>
  <si>
    <t>Within 30 CDs After Window Closes</t>
  </si>
  <si>
    <t>30 CDs</t>
  </si>
  <si>
    <t xml:space="preserve"> Within 10 BDs of Notification</t>
  </si>
  <si>
    <t>Within 20 BDs after Window Closes</t>
  </si>
  <si>
    <t>Within 3 BDs after Scoping Meeting</t>
  </si>
  <si>
    <t>Within 10 BDs of Receipt</t>
  </si>
  <si>
    <t>Within 5 BDs of Receipt</t>
  </si>
  <si>
    <t>Within 10 BDs of POI Designation</t>
  </si>
  <si>
    <t>Within 10 BDs</t>
  </si>
  <si>
    <t>Within 10 BDs of results meeting</t>
  </si>
  <si>
    <t>Within 15 BDs after results Meeting</t>
  </si>
  <si>
    <t>Within 30 CDs after Issuing Final Phase II Study Report</t>
  </si>
  <si>
    <t>Within 120 CDs after Issuing Final Phase II Study Report</t>
  </si>
  <si>
    <t>Within 10 BDs after completion of negotiation</t>
  </si>
  <si>
    <t>Within 30 CDs of Issuing Phase II Study Report</t>
  </si>
  <si>
    <t>Within 3 BDs after Phase II Report Meeting</t>
  </si>
  <si>
    <t>Within 30 CDs after Receipt of Draft GIA</t>
  </si>
  <si>
    <t>180 CDs after Issuance of Final Phase II Study report</t>
  </si>
  <si>
    <t>Within 7 CDs of receipt of Notification of Allocation</t>
  </si>
  <si>
    <t>IR Submittal</t>
  </si>
  <si>
    <t>IR Validation*</t>
  </si>
  <si>
    <t>Sends Market Notice to Subscribers</t>
  </si>
  <si>
    <t>EO Executable GIA*</t>
  </si>
  <si>
    <t>GIDAP Interconnection Request - Generating Facility Data</t>
  </si>
  <si>
    <t>Deliverability Initial Affidavit</t>
  </si>
  <si>
    <t>IR</t>
  </si>
  <si>
    <t>Interconnection Request</t>
  </si>
  <si>
    <t>Within 3 BDs After Scoping Meeting</t>
  </si>
  <si>
    <t>Specify/Confirm POI</t>
  </si>
  <si>
    <t>A) Within 5 BDs After Receipt of Valid IR
B) Within 5 BDs of Results Meeting</t>
  </si>
  <si>
    <t>Review POI Changes</t>
  </si>
  <si>
    <t>Timely</t>
  </si>
  <si>
    <t>Performs Phase I Study</t>
  </si>
  <si>
    <t>A) Attend Scoping Meeting
B) Review/Comment on Meeting MInutes</t>
  </si>
  <si>
    <t>Provide (PTO &amp; ISO) Signed GISPA to Customer</t>
  </si>
  <si>
    <t>Due Date per Market Notice</t>
  </si>
  <si>
    <t>Send Affidavit Market Notice
Score Project based on Affidavit Information</t>
  </si>
  <si>
    <t>Return Notarized Affidavit to ISO</t>
  </si>
  <si>
    <t>Mid-November</t>
  </si>
  <si>
    <t>8.9.3</t>
  </si>
  <si>
    <t>Within 3 BDs after Phase II Study Results Meeting</t>
  </si>
  <si>
    <t>Within 15 BDs after Results Meeting</t>
  </si>
  <si>
    <t>Tender Draft GIA for EO Projects*</t>
  </si>
  <si>
    <t>Tender Draft GIA for FC/PCDS Projects</t>
  </si>
  <si>
    <t>13.1.1</t>
  </si>
  <si>
    <t>FC/PCDS GIA Negotiation*</t>
  </si>
  <si>
    <t>FC/PCDS Executable GIA*</t>
  </si>
  <si>
    <t>Negotiate GIA with ISO &amp; PTO</t>
  </si>
  <si>
    <t>Prior to Subsequent Clusters' Phase II Study, Annually</t>
  </si>
  <si>
    <t>Within 1 BD of completion of Reassessment Study</t>
  </si>
  <si>
    <t>Annual Reassessment Study</t>
  </si>
  <si>
    <t>Review Reassessment Report</t>
  </si>
  <si>
    <t>Reassessment Report</t>
  </si>
  <si>
    <t>Annually until COD</t>
  </si>
  <si>
    <t>Mid-November, Annually</t>
  </si>
  <si>
    <t xml:space="preserve"> Annual Deliverability Retention Affidavit</t>
  </si>
  <si>
    <t>Provide Reassessment Reports to Impacted Customers.
Determine if executed GIA amendments are needed.</t>
  </si>
  <si>
    <t>3.5.2.2</t>
  </si>
  <si>
    <t>Within 5 BDs of Receipt from Customer</t>
  </si>
  <si>
    <t>Tariff Appendix DD Section Number(s)</t>
  </si>
  <si>
    <t>GIDAP</t>
  </si>
  <si>
    <t>Generation Interconnection and Deliverabilty Allocation Procedures</t>
  </si>
  <si>
    <t>Business Day (Per ISO Tariff - Excludes Federal Holidays &amp; day after Thanksgiving)</t>
  </si>
  <si>
    <t>POI</t>
  </si>
  <si>
    <t>Point of Interconnection</t>
  </si>
  <si>
    <t>GISPA</t>
  </si>
  <si>
    <t>Generator Interconnection Study Process Agreement</t>
  </si>
  <si>
    <t>(California) Independent System Operator</t>
  </si>
  <si>
    <t>Dates - subject to change</t>
  </si>
  <si>
    <t>* Date varies by project</t>
  </si>
  <si>
    <t>COD</t>
  </si>
  <si>
    <t>Commercial Operation Date</t>
  </si>
  <si>
    <t>Cluster 7</t>
  </si>
  <si>
    <t>Within 10 BDs after negotiation completion</t>
  </si>
  <si>
    <t>Within 30 CDs after Phase II Results Meeting</t>
  </si>
  <si>
    <t>Within 10 BDs of Negotiation Completion</t>
  </si>
  <si>
    <t>Within 10 BDs of Receipt, 3 BDs Before Phase I Results Meeting</t>
  </si>
  <si>
    <t>Within 3 BDs after Phase I Results Meeting</t>
  </si>
  <si>
    <t>Attend Phase I Results Meeting</t>
  </si>
  <si>
    <t>Post 3rd
Financial Security*</t>
  </si>
  <si>
    <t>Scoping Meeting*</t>
  </si>
  <si>
    <t>Specify/Confirm POI*</t>
  </si>
  <si>
    <t>Study Agreements*</t>
  </si>
  <si>
    <t>Appendix B Submittal
&amp; Selection of
Options A &amp; B*</t>
  </si>
  <si>
    <t>Phase II Study Results Meeting*</t>
  </si>
  <si>
    <t>Phase II Results Meeting Follow Up Comments to Study Report*</t>
  </si>
  <si>
    <t>Prior to 30 CDs before Affidavits Due to ISO</t>
  </si>
  <si>
    <t>TP</t>
  </si>
  <si>
    <t>Transmission Planning</t>
  </si>
  <si>
    <t>Option to provide further comments on Phase I Study Report</t>
  </si>
  <si>
    <r>
      <t>Option to provide</t>
    </r>
    <r>
      <rPr>
        <strike/>
        <sz val="11"/>
        <rFont val="Arial Narrow"/>
        <family val="2"/>
      </rPr>
      <t xml:space="preserve"> </t>
    </r>
    <r>
      <rPr>
        <sz val="11"/>
        <rFont val="Arial Narrow"/>
        <family val="2"/>
      </rPr>
      <t>further comments on Phase II Study Report</t>
    </r>
  </si>
  <si>
    <r>
      <rPr>
        <u/>
        <sz val="11"/>
        <rFont val="Arial Narrow"/>
        <family val="2"/>
      </rPr>
      <t>Submit</t>
    </r>
    <r>
      <rPr>
        <sz val="11"/>
        <rFont val="Arial Narrow"/>
        <family val="2"/>
      </rPr>
      <t>:
1)  IR Package
2) Study Fee/Deposit
3) Site Exclusivity/Deposit</t>
    </r>
  </si>
  <si>
    <r>
      <rPr>
        <i/>
        <sz val="11"/>
        <rFont val="Arial Narrow"/>
        <family val="2"/>
      </rPr>
      <t>*(If Applicable)*</t>
    </r>
    <r>
      <rPr>
        <sz val="11"/>
        <rFont val="Arial Narrow"/>
        <family val="2"/>
      </rPr>
      <t xml:space="preserve"> Submit Additional Information</t>
    </r>
  </si>
  <si>
    <r>
      <rPr>
        <i/>
        <sz val="11"/>
        <rFont val="Arial Narrow"/>
        <family val="2"/>
      </rPr>
      <t>*(If Applicable)*</t>
    </r>
    <r>
      <rPr>
        <sz val="11"/>
        <rFont val="Arial Narrow"/>
        <family val="2"/>
      </rPr>
      <t xml:space="preserve"> </t>
    </r>
    <r>
      <rPr>
        <i/>
        <sz val="11"/>
        <rFont val="Arial Narrow"/>
        <family val="2"/>
      </rPr>
      <t xml:space="preserve">Cure Period: </t>
    </r>
    <r>
      <rPr>
        <sz val="11"/>
        <rFont val="Arial Narrow"/>
        <family val="2"/>
      </rPr>
      <t>Submit Additional Information</t>
    </r>
  </si>
  <si>
    <r>
      <rPr>
        <i/>
        <u/>
        <sz val="11"/>
        <rFont val="Arial Narrow"/>
        <family val="2"/>
      </rPr>
      <t xml:space="preserve">(If Applicable)
</t>
    </r>
    <r>
      <rPr>
        <sz val="11"/>
        <rFont val="Arial Narrow"/>
        <family val="2"/>
      </rPr>
      <t>Notifies if additional Information is Complete or Deficient</t>
    </r>
  </si>
  <si>
    <r>
      <rPr>
        <i/>
        <u/>
        <sz val="11"/>
        <rFont val="Arial Narrow"/>
        <family val="2"/>
      </rPr>
      <t>(If Applicable)</t>
    </r>
    <r>
      <rPr>
        <i/>
        <sz val="11"/>
        <rFont val="Arial Narrow"/>
        <family val="2"/>
      </rPr>
      <t xml:space="preserve">
</t>
    </r>
    <r>
      <rPr>
        <sz val="11"/>
        <rFont val="Arial Narrow"/>
        <family val="2"/>
      </rPr>
      <t>Notifies if IR is Complete or Deficient or Application is Not Valid</t>
    </r>
  </si>
  <si>
    <r>
      <rPr>
        <i/>
        <u/>
        <sz val="11"/>
        <rFont val="Arial Narrow"/>
        <family val="2"/>
      </rPr>
      <t>(Pending Validity of IR)</t>
    </r>
    <r>
      <rPr>
        <i/>
        <sz val="11"/>
        <rFont val="Arial Narrow"/>
        <family val="2"/>
      </rPr>
      <t xml:space="preserve">
</t>
    </r>
    <r>
      <rPr>
        <sz val="11"/>
        <rFont val="Arial Narrow"/>
        <family val="2"/>
      </rPr>
      <t>Issues Pro-Forma Generator Interconnection Study Process Agreement (GISPA)</t>
    </r>
  </si>
  <si>
    <t>Participating transmission owner financial security instruments.</t>
  </si>
  <si>
    <t>IC Allocation Decision</t>
  </si>
  <si>
    <t>Reviews allocation decisions for any impacts to Second Financial Security.</t>
  </si>
  <si>
    <t>TP Deliverability Allocation and Results</t>
  </si>
  <si>
    <t>Reviews allocation decisions for any impacts to Second Financial Security</t>
  </si>
  <si>
    <t>Phase I Results Meeting Follow Up Comments to Study Report*</t>
  </si>
  <si>
    <t>Execute the GIA</t>
  </si>
  <si>
    <t>ISO  Provides Final Executable GIA to PTO and Customer</t>
  </si>
  <si>
    <t>Phase I  Results Meeting*</t>
  </si>
  <si>
    <t>Allocate TP Deliverability to FC and PCDS projects meeting affidavit eligibility criteria.
Provide Allocation Results to Customers.</t>
  </si>
  <si>
    <t>Within 120 CDs after Issuing Reassessment Report</t>
  </si>
  <si>
    <t>Within 30 CDs after Issuing Reassessment Report</t>
  </si>
  <si>
    <t>8.9.4 thru 8.9.6</t>
  </si>
  <si>
    <t>Prior to 30 CDs Before Cluster Application Window Opens</t>
  </si>
  <si>
    <t>PTO Tenders Draft GIA Appendices</t>
  </si>
  <si>
    <t>ISO &amp; PTO negotiate GIA with customer</t>
  </si>
  <si>
    <t>Allocate TP Deliverability to FC and PCDS projects meeting affidavit eligibility criteria.
Provide Allocation Results to Customers</t>
  </si>
  <si>
    <t>Phase I Study Results Meeting*</t>
  </si>
  <si>
    <t>Phase I  Study Results Meeting*</t>
  </si>
  <si>
    <t>July 24:  FERC issued order accepting GIDAP Tariff
July 25:  Effective date of GIDAP Tariff</t>
  </si>
  <si>
    <t>Pro Forma Study Agreement</t>
  </si>
  <si>
    <t>Execute ISO provided GISPA</t>
  </si>
  <si>
    <t>Review ISO provided GISPA.</t>
  </si>
  <si>
    <t>A) Issue Report to Customer
B) Schedule Results Meeting</t>
  </si>
  <si>
    <t>Provide meeting minutes, including action items, next steps, Option A/B implications, and attendee list.</t>
  </si>
  <si>
    <t>Validates Appendix B with PTO.
Notifies Customer if Material Modification Review needed.</t>
  </si>
  <si>
    <t>Customer submits Appendix B reflecting any allowed modifications to project, including Option A/B choice (and updated IR package if necessary)</t>
  </si>
  <si>
    <t>Option to provide initial or further comments on Phase I Study Report</t>
  </si>
  <si>
    <t>A) Attend Scoping Meeting
B) Review/Comment on Meeting MInutes</t>
  </si>
  <si>
    <t>A) Schedule Scoping Meeting
B) Provide Meeting Minutes</t>
  </si>
  <si>
    <r>
      <t>Prior to 30</t>
    </r>
    <r>
      <rPr>
        <b/>
        <sz val="10"/>
        <rFont val="Calibri"/>
        <family val="2"/>
      </rPr>
      <t>s CD Before Cluster Application Window Opens</t>
    </r>
  </si>
  <si>
    <t>A) Return Notarized Affidavit to ISO
B) Due every year until COD</t>
  </si>
  <si>
    <t>ISO coordinates with PTO to determine whether each project posted by each project's Posting due date</t>
  </si>
  <si>
    <t>Send Affidavit Market Notice
Score Projects based on Affidavit Information</t>
  </si>
  <si>
    <t>Performs reassessment of  active projects for next cluster's Phase II Interconnection Study base case</t>
  </si>
  <si>
    <t>Performs reassessment of active projects for next cluster's Phase II Interconnection Study base case</t>
  </si>
  <si>
    <t>Cluster 8</t>
  </si>
  <si>
    <t>7.4, 7.5</t>
  </si>
  <si>
    <t>TP Deliverability Allocation &amp; Results
(Reassessment Step 1)</t>
  </si>
  <si>
    <t>8.9.4 thru 8.9.6, 8.9.8</t>
  </si>
  <si>
    <t>Within 30 CDs after Issuing Reasessment Results</t>
  </si>
  <si>
    <t>Within 120 CDs after  Issuing Reassessment Results</t>
  </si>
  <si>
    <t>Annual Reassessment (Step 2) &amp; Downsizing Study</t>
  </si>
  <si>
    <t>Phase II Study Report &amp; AFC results issued, Customer comment option on Study Report</t>
  </si>
  <si>
    <t>Annual Reassessment &amp; Downsizing Results</t>
  </si>
  <si>
    <t>Review Reassessment Results</t>
  </si>
  <si>
    <t>Provide Reassessment Results to Impacted Customers.
Determine if executed GIA amendments are needed.</t>
  </si>
  <si>
    <t>Within 30 CDs after Issuing Reassessment Results</t>
  </si>
  <si>
    <t>Within 120 CDs after Issuing Reassessment Results</t>
  </si>
  <si>
    <t>Annual Reassessment (Step 2) &amp; Downsizing Results</t>
  </si>
  <si>
    <t>Affidavit Template for Cluster 5 and Later Queue Clusters Previously Allocated Transmission Plan Deliverability</t>
  </si>
  <si>
    <t xml:space="preserve">Revised Feb. 12, 2015
</t>
  </si>
  <si>
    <t>Phase II Study Report &amp; AFC Results Issued, Customer Comment Option on Study Report</t>
  </si>
  <si>
    <t>Cluster 9</t>
  </si>
  <si>
    <t xml:space="preserve">Revised Aug. 4, 2016
</t>
  </si>
  <si>
    <t>GIA Negotiation*</t>
  </si>
  <si>
    <t>Executable GIA*</t>
  </si>
  <si>
    <t>Tender Draft GIA*</t>
  </si>
  <si>
    <t>Prior to 30 CDs Before Affidavits Due to ISO</t>
  </si>
  <si>
    <t>Within 120 CDs After Draft GIA Tendered</t>
  </si>
  <si>
    <t>Within 10 BDs After Negotiation Completion</t>
  </si>
  <si>
    <t>Execute the GIA, Provide All Requested Information</t>
  </si>
  <si>
    <t>Receive Phase II Study Report and Provide Comments in Writing to ISO</t>
  </si>
  <si>
    <t>Inform ISO of Decision Based on Allocation Information Received</t>
  </si>
  <si>
    <t>A) Return Notarized Affidavit to ISO
B) Due Every Year Until COD</t>
  </si>
  <si>
    <t>Provides Comments to Draft GIA</t>
  </si>
  <si>
    <t>No Later Than Est. Time to Construct IFs and NUs plus 180 CDs</t>
  </si>
  <si>
    <t>Within 120 CDs after Tendering GIA</t>
  </si>
  <si>
    <t>Cluster 10</t>
  </si>
  <si>
    <t>Cluster 11</t>
  </si>
  <si>
    <t xml:space="preserve"> </t>
  </si>
  <si>
    <t>3.5.2.1, 3.5.2.2</t>
  </si>
  <si>
    <t>6.6, 6.7</t>
  </si>
  <si>
    <t>http://www.caiso.com/Documents/AffidavitTemplate-LaterQueueClusterProjectsSeekingTPDeliverability.doc</t>
  </si>
  <si>
    <t>http://www.caiso.com/Documents/AffidavitTemplate-LaterQueueClustersProjectsPreviouslyAllocatedTPDeliverability.doc</t>
  </si>
  <si>
    <t>Early December, 
Annually</t>
  </si>
  <si>
    <t>15 CDs (Changed from 30 CD.  New cluster window timeframe is pending conclusion of the 2017 IPE Expedited GIDAP Enhancements initiative)</t>
  </si>
  <si>
    <t>(Changed from Within 20 BDs after Window Closes.  New cluster window timeframe is pending conclusion of the 2017 IPE Expedited GIDAP Enhancements initiative)</t>
  </si>
  <si>
    <t>(Change from within 30 CDs After Window Closes.  New cluster window timeframe is pending conclusion of the 2017 IPE Expedited GIDAP Enhancements initiative)</t>
  </si>
  <si>
    <t>(Changed from Within 60 CDs after Window Closes.  New cluster window timeframe is pending conclusion of the 2017 IPE Expedited GIDAP Enhancements initiative)</t>
  </si>
  <si>
    <t>Revised Jan 25, 2018</t>
  </si>
  <si>
    <t xml:space="preserve">Revised January 25, 2018
</t>
  </si>
  <si>
    <t>Cluster 12</t>
  </si>
  <si>
    <t xml:space="preserve">15 CDs </t>
  </si>
  <si>
    <t>6/30/2019*</t>
  </si>
  <si>
    <t>http://www.caiso.com/Documents/AffidavitTemplate-ProjectsSeekingTransmissionPlanDeliverability.docx</t>
  </si>
  <si>
    <t>Revised Feb 6, 2019</t>
  </si>
  <si>
    <t>(*Extension of validation deadline is pending FERC approval)</t>
  </si>
  <si>
    <t>Cluster 13</t>
  </si>
  <si>
    <t>Revised November XX, 2019</t>
  </si>
  <si>
    <t>6.7.2.2, 7.2</t>
  </si>
  <si>
    <t>GIDAP Interconnection Request - Generating Facility Data
http://www.caiso.com/PublishedDocuments/GeneratingFacilityData-AttachmentAtoAppendix1.xlsm</t>
  </si>
  <si>
    <r>
      <rPr>
        <i/>
        <u/>
        <sz val="11"/>
        <rFont val="Arial Narrow"/>
        <family val="2"/>
      </rPr>
      <t xml:space="preserve">
</t>
    </r>
    <r>
      <rPr>
        <sz val="11"/>
        <rFont val="Arial Narrow"/>
        <family val="2"/>
      </rPr>
      <t>Notifies if additional Information is Complete or Deficient</t>
    </r>
  </si>
  <si>
    <r>
      <rPr>
        <i/>
        <sz val="11"/>
        <rFont val="Arial Narrow"/>
        <family val="2"/>
      </rPr>
      <t xml:space="preserve">
</t>
    </r>
    <r>
      <rPr>
        <sz val="11"/>
        <rFont val="Arial Narrow"/>
        <family val="2"/>
      </rPr>
      <t>Notifies if IR is Complete or Deficient or Application is Not Valid</t>
    </r>
  </si>
  <si>
    <t>Cluster 14</t>
  </si>
  <si>
    <t>Within 90 CDs of Issuing Phase I Study Report</t>
  </si>
  <si>
    <t>Within 5 BDs after Phase I Report Meeting</t>
  </si>
  <si>
    <t>Within 90 CDs of Issuing Phase II Study Report</t>
  </si>
  <si>
    <t>6.6, 6.7, 16.1</t>
  </si>
  <si>
    <t>8.5, 16.1</t>
  </si>
  <si>
    <t>8.9 thru 8.9.2, 16.1</t>
  </si>
  <si>
    <t>7.4, 7.5, 16.1</t>
  </si>
  <si>
    <t>8.9.3, 16.1</t>
  </si>
  <si>
    <t>6.7, 16.1</t>
  </si>
  <si>
    <t>Within 5 BDs after Phase I Results Meeting</t>
  </si>
  <si>
    <t>Within 30 BDs after results Meeting</t>
  </si>
  <si>
    <t>Post Initial Interconnection
Financial Security &amp; Submit Dynamic Model</t>
  </si>
  <si>
    <t>7.3, 10.1, 10.2,
11.1 thru 11.2.7, 16.1</t>
  </si>
  <si>
    <t>Post Initial Financial Security &amp; submit an updated, valid dynamic model to the CAISO</t>
  </si>
  <si>
    <t>8.7, 16.1</t>
  </si>
  <si>
    <t>11.3.1 thru 11.3.1.7, 11.5, 16.1</t>
  </si>
  <si>
    <t>http://www.caiso.com/Documents/Template-ProjectsPreviouslyAllocatedTransmissionPlanDeliverability.docx</t>
  </si>
  <si>
    <t>~1/10/2024</t>
  </si>
  <si>
    <t>~2/14/2024</t>
  </si>
  <si>
    <t>TBD</t>
  </si>
  <si>
    <t>Phase II Study Report issued</t>
  </si>
  <si>
    <t>Host meeting and address customer questions</t>
  </si>
  <si>
    <t>Phase II Study Report updates</t>
  </si>
  <si>
    <t>Return Affidavit and supporting documenation to ISO</t>
  </si>
  <si>
    <t>Send Affidavit Market Notice with links to Affidavits
Score seeking requests based on Affidavit Information</t>
  </si>
  <si>
    <t>Allocate TP Deliverability to requests meeting eligibility criteria.
Provide Allocation Results to Customers.</t>
  </si>
  <si>
    <t>Revised August 29, 2024</t>
  </si>
  <si>
    <t>Review allocation decisions for any impacts to Second Interconnection Financial Security</t>
  </si>
  <si>
    <t>2025 Cycle TP Deliverability Affidavit &amp; TP Deliverability Retention Affidavit</t>
  </si>
  <si>
    <t>2025 Cycle TP Deliverability Allocation &amp; Results</t>
  </si>
  <si>
    <t>2025 Cycle IC Allocation Decision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</si>
</sst>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;@"/>
    <numFmt numFmtId="165" formatCode="m/d/yyyy;@"/>
  </numFmts>
  <fonts count="54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 Narrow"/>
      <family val="2"/>
    </font>
    <font>
      <b/>
      <sz val="10"/>
      <name val="Arial Narrow"/>
      <family val="2"/>
    </font>
    <font>
      <b/>
      <i/>
      <sz val="11"/>
      <color indexed="9"/>
      <name val="Arial Narrow"/>
      <family val="2"/>
    </font>
    <font>
      <b/>
      <i/>
      <sz val="10"/>
      <name val="Arial Narrow"/>
      <family val="2"/>
    </font>
    <font>
      <b/>
      <sz val="11"/>
      <name val="Arial Narrow"/>
      <family val="2"/>
    </font>
    <font>
      <b/>
      <sz val="10"/>
      <name val="Arial"/>
      <family val="2"/>
    </font>
    <font>
      <b/>
      <sz val="12"/>
      <name val="Arial"/>
      <family val="2"/>
    </font>
    <font>
      <strike/>
      <sz val="11"/>
      <name val="Arial Narrow"/>
      <family val="2"/>
    </font>
    <font>
      <b/>
      <i/>
      <sz val="11"/>
      <name val="Arial Narrow"/>
      <family val="2"/>
    </font>
    <font>
      <u/>
      <sz val="11"/>
      <name val="Arial Narrow"/>
      <family val="2"/>
    </font>
    <font>
      <i/>
      <sz val="11"/>
      <name val="Arial Narrow"/>
      <family val="2"/>
    </font>
    <font>
      <b/>
      <i/>
      <sz val="12"/>
      <name val="Arial"/>
      <family val="2"/>
    </font>
    <font>
      <i/>
      <u/>
      <sz val="11"/>
      <name val="Arial Narrow"/>
      <family val="2"/>
    </font>
    <font>
      <b/>
      <sz val="10"/>
      <name val="Calibri"/>
      <family val="2"/>
    </font>
    <font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8.8000000000000007"/>
      <color theme="10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Arial"/>
      <family val="2"/>
    </font>
    <font>
      <b/>
      <i/>
      <sz val="12"/>
      <color theme="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  <font>
      <b/>
      <i/>
      <sz val="11"/>
      <color theme="4" tint="-0.249977111117893"/>
      <name val="Arial Narrow"/>
      <family val="2"/>
    </font>
    <font>
      <b/>
      <sz val="11"/>
      <color theme="1"/>
      <name val="Arial Narrow"/>
      <family val="2"/>
    </font>
    <font>
      <b/>
      <i/>
      <sz val="11"/>
      <color theme="4" tint="-0.24994659260841701"/>
      <name val="Arial Narrow"/>
      <family val="2"/>
    </font>
    <font>
      <b/>
      <sz val="11"/>
      <color theme="4" tint="-0.24994659260841701"/>
      <name val="Arial Narrow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Arial Narrow"/>
      <family val="2"/>
    </font>
    <font>
      <sz val="11"/>
      <color rgb="FFFF0000"/>
      <name val="Arial Narrow"/>
      <family val="2"/>
    </font>
    <font>
      <b/>
      <i/>
      <sz val="10"/>
      <color theme="1"/>
      <name val="Arial Narrow"/>
      <family val="2"/>
    </font>
    <font>
      <b/>
      <sz val="11"/>
      <color theme="0"/>
      <name val="Arial Narrow"/>
      <family val="2"/>
    </font>
    <font>
      <sz val="10"/>
      <color theme="1"/>
      <name val="Calibri"/>
      <family val="2"/>
      <scheme val="minor"/>
    </font>
    <font>
      <u/>
      <sz val="11"/>
      <color rgb="FFFF0000"/>
      <name val="Arial Narrow"/>
      <family val="2"/>
    </font>
    <font>
      <i/>
      <u/>
      <sz val="11"/>
      <color rgb="FFFF0000"/>
      <name val="Arial Narrow"/>
      <family val="2"/>
    </font>
    <font>
      <b/>
      <sz val="11"/>
      <color rgb="FFFF0000"/>
      <name val="Arial Narrow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FF0000"/>
      <name val="Arial"/>
      <family val="2"/>
    </font>
    <font>
      <u/>
      <sz val="10"/>
      <color theme="10"/>
      <name val="Calibri"/>
      <family val="2"/>
    </font>
    <font>
      <u/>
      <sz val="9"/>
      <color theme="10"/>
      <name val="Arial Narrow"/>
      <family val="2"/>
    </font>
    <font>
      <u/>
      <sz val="10"/>
      <color theme="10"/>
      <name val="Arial Narrow"/>
      <family val="2"/>
    </font>
    <font>
      <b/>
      <sz val="12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DA592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0" tint="-0.24994659260841701"/>
      </bottom>
      <diagonal/>
    </border>
    <border>
      <left/>
      <right/>
      <top style="thick">
        <color theme="6" tint="-0.24994659260841701"/>
      </top>
      <bottom/>
      <diagonal/>
    </border>
    <border>
      <left/>
      <right/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 style="thin">
        <color theme="3" tint="0.39997558519241921"/>
      </left>
      <right style="thin">
        <color theme="3" tint="0.39997558519241921"/>
      </right>
      <top style="thick">
        <color theme="4"/>
      </top>
      <bottom style="thin">
        <color theme="3" tint="0.39997558519241921"/>
      </bottom>
      <diagonal/>
    </border>
    <border>
      <left style="thin">
        <color theme="3" tint="0.39997558519241921"/>
      </left>
      <right style="thick">
        <color theme="4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ck">
        <color theme="4"/>
      </bottom>
      <diagonal/>
    </border>
    <border>
      <left style="thin">
        <color theme="6" tint="-0.24994659260841701"/>
      </left>
      <right style="thin">
        <color theme="6" tint="-0.24994659260841701"/>
      </right>
      <top style="thick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ck">
        <color theme="6" tint="-0.24994659260841701"/>
      </right>
      <top style="thick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ck">
        <color theme="6" tint="-0.24994659260841701"/>
      </bottom>
      <diagonal/>
    </border>
    <border>
      <left style="thin">
        <color theme="6" tint="-0.24994659260841701"/>
      </left>
      <right style="thick">
        <color theme="6" tint="-0.24994659260841701"/>
      </right>
      <top style="thin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6" tint="-0.24994659260841701"/>
      </right>
      <top style="thick">
        <color theme="6" tint="-0.24994659260841701"/>
      </top>
      <bottom/>
      <diagonal/>
    </border>
    <border>
      <left style="thick">
        <color theme="4"/>
      </left>
      <right/>
      <top style="thick">
        <color theme="4"/>
      </top>
      <bottom style="thick">
        <color theme="4"/>
      </bottom>
      <diagonal/>
    </border>
    <border>
      <left style="thick">
        <color theme="6" tint="-0.24994659260841701"/>
      </left>
      <right/>
      <top style="thick">
        <color theme="6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2499465926084170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thick">
        <color theme="4"/>
      </bottom>
      <diagonal/>
    </border>
    <border>
      <left/>
      <right/>
      <top/>
      <bottom style="thick">
        <color theme="6" tint="-0.24994659260841701"/>
      </bottom>
      <diagonal/>
    </border>
    <border>
      <left style="thick">
        <color indexed="64"/>
      </left>
      <right style="thin">
        <color theme="0" tint="-0.24994659260841701"/>
      </right>
      <top style="thick">
        <color indexed="64"/>
      </top>
      <bottom style="thick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indexed="64"/>
      </top>
      <bottom style="thick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3" tint="0.39997558519241921"/>
      </left>
      <right/>
      <top style="thick">
        <color theme="4"/>
      </top>
      <bottom style="thin">
        <color theme="3" tint="0.39997558519241921"/>
      </bottom>
      <diagonal/>
    </border>
    <border>
      <left style="thick">
        <color theme="6" tint="-0.24994659260841701"/>
      </left>
      <right/>
      <top/>
      <bottom style="thin">
        <color theme="6" tint="-0.24994659260841701"/>
      </bottom>
      <diagonal/>
    </border>
    <border>
      <left style="thick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ck">
        <color theme="6" tint="-0.24994659260841701"/>
      </bottom>
      <diagonal/>
    </border>
    <border>
      <left style="thin">
        <color theme="3" tint="0.39997558519241921"/>
      </left>
      <right style="thick">
        <color theme="4"/>
      </right>
      <top style="thick">
        <color theme="4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/>
      <right style="thick">
        <color theme="6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thick">
        <color theme="6" tint="-0.24994659260841701"/>
      </bottom>
      <diagonal/>
    </border>
    <border>
      <left style="thick">
        <color theme="6" tint="-0.24994659260841701"/>
      </left>
      <right/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6" tint="-0.24994659260841701"/>
      </left>
      <right/>
      <top style="thick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/>
      <bottom/>
      <diagonal/>
    </border>
    <border>
      <left/>
      <right style="thin">
        <color theme="3" tint="0.39997558519241921"/>
      </right>
      <top style="thin">
        <color theme="3" tint="0.39997558519241921"/>
      </top>
      <bottom style="thick">
        <color theme="4"/>
      </bottom>
      <diagonal/>
    </border>
    <border>
      <left style="thick">
        <color theme="6" tint="-0.24994659260841701"/>
      </left>
      <right style="thin">
        <color theme="6" tint="-0.24994659260841701"/>
      </right>
      <top style="thick">
        <color theme="6" tint="-0.24994659260841701"/>
      </top>
      <bottom style="thin">
        <color theme="6" tint="-0.24994659260841701"/>
      </bottom>
      <diagonal/>
    </border>
    <border>
      <left style="thick">
        <color theme="6" tint="-0.24994659260841701"/>
      </left>
      <right style="thin">
        <color theme="6" tint="-0.24994659260841701"/>
      </right>
      <top style="thin">
        <color theme="6" tint="-0.24994659260841701"/>
      </top>
      <bottom/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/>
      <diagonal/>
    </border>
    <border>
      <left/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 style="thin">
        <color theme="3" tint="0.39997558519241921"/>
      </right>
      <top style="thick">
        <color theme="4"/>
      </top>
      <bottom/>
      <diagonal/>
    </border>
    <border>
      <left style="thick">
        <color theme="4"/>
      </left>
      <right/>
      <top/>
      <bottom style="thin">
        <color theme="3" tint="0.39997558519241921"/>
      </bottom>
      <diagonal/>
    </border>
    <border>
      <left/>
      <right style="thin">
        <color theme="3" tint="0.39997558519241921"/>
      </right>
      <top/>
      <bottom style="thin">
        <color theme="3" tint="0.39997558519241921"/>
      </bottom>
      <diagonal/>
    </border>
    <border>
      <left style="thick">
        <color theme="4"/>
      </left>
      <right/>
      <top style="thin">
        <color theme="3" tint="0.39997558519241921"/>
      </top>
      <bottom style="thick">
        <color theme="4"/>
      </bottom>
      <diagonal/>
    </border>
    <border>
      <left/>
      <right style="thin">
        <color theme="0" tint="-0.24994659260841701"/>
      </right>
      <top style="thick">
        <color indexed="64"/>
      </top>
      <bottom style="thick">
        <color indexed="64"/>
      </bottom>
      <diagonal/>
    </border>
    <border>
      <left/>
      <right style="thin">
        <color theme="3" tint="0.39997558519241921"/>
      </right>
      <top style="thick">
        <color theme="4"/>
      </top>
      <bottom style="thin">
        <color theme="3" tint="0.3999755851924192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280">
    <xf numFmtId="0" fontId="0" fillId="0" borderId="0" xfId="0"/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/>
    <xf numFmtId="0" fontId="21" fillId="0" borderId="0" xfId="0" applyFont="1" applyFill="1"/>
    <xf numFmtId="0" fontId="2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164" fontId="0" fillId="0" borderId="0" xfId="0" applyNumberFormat="1" applyFont="1" applyFill="1" applyAlignment="1">
      <alignment horizontal="left"/>
    </xf>
    <xf numFmtId="164" fontId="0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Protection="1"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164" fontId="0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 wrapText="1"/>
    </xf>
    <xf numFmtId="0" fontId="27" fillId="2" borderId="5" xfId="0" applyFont="1" applyFill="1" applyBorder="1" applyAlignment="1" applyProtection="1">
      <alignment horizontal="center" vertical="center"/>
      <protection locked="0"/>
    </xf>
    <xf numFmtId="0" fontId="27" fillId="3" borderId="0" xfId="0" applyFont="1" applyFill="1" applyAlignment="1" applyProtection="1">
      <alignment horizontal="center" vertical="center"/>
      <protection locked="0"/>
    </xf>
    <xf numFmtId="0" fontId="28" fillId="4" borderId="6" xfId="0" applyFont="1" applyFill="1" applyBorder="1" applyAlignment="1" applyProtection="1">
      <alignment horizontal="center" vertical="center"/>
      <protection locked="0"/>
    </xf>
    <xf numFmtId="0" fontId="28" fillId="5" borderId="7" xfId="0" applyFont="1" applyFill="1" applyBorder="1" applyAlignment="1">
      <alignment horizontal="center" vertical="center"/>
    </xf>
    <xf numFmtId="0" fontId="28" fillId="5" borderId="8" xfId="0" applyFont="1" applyFill="1" applyBorder="1" applyAlignment="1">
      <alignment horizontal="right" vertical="center"/>
    </xf>
    <xf numFmtId="0" fontId="20" fillId="6" borderId="0" xfId="0" applyFont="1" applyFill="1" applyBorder="1" applyAlignment="1">
      <alignment horizontal="left" vertical="center" wrapText="1"/>
    </xf>
    <xf numFmtId="0" fontId="20" fillId="6" borderId="0" xfId="0" applyFont="1" applyFill="1" applyBorder="1" applyAlignment="1">
      <alignment horizontal="center" vertical="center" wrapText="1"/>
    </xf>
    <xf numFmtId="0" fontId="29" fillId="6" borderId="0" xfId="0" applyFont="1" applyFill="1" applyBorder="1" applyAlignment="1">
      <alignment horizontal="center" vertical="center" wrapText="1"/>
    </xf>
    <xf numFmtId="0" fontId="22" fillId="7" borderId="9" xfId="0" applyFont="1" applyFill="1" applyBorder="1" applyAlignment="1">
      <alignment horizontal="center" vertical="center" wrapText="1"/>
    </xf>
    <xf numFmtId="0" fontId="30" fillId="7" borderId="9" xfId="0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6" fillId="6" borderId="0" xfId="0" applyFont="1" applyFill="1" applyBorder="1" applyAlignment="1">
      <alignment horizontal="center" vertical="center" wrapText="1"/>
    </xf>
    <xf numFmtId="0" fontId="37" fillId="0" borderId="0" xfId="0" applyFont="1"/>
    <xf numFmtId="0" fontId="38" fillId="0" borderId="11" xfId="1" applyFont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  <protection locked="0"/>
    </xf>
    <xf numFmtId="0" fontId="31" fillId="0" borderId="12" xfId="0" applyFont="1" applyBorder="1" applyAlignment="1" applyProtection="1">
      <alignment horizontal="center" vertical="center" wrapText="1"/>
      <protection locked="0"/>
    </xf>
    <xf numFmtId="0" fontId="39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31" fillId="0" borderId="13" xfId="0" applyFont="1" applyBorder="1" applyAlignment="1" applyProtection="1">
      <alignment horizontal="center" vertical="center" wrapText="1"/>
      <protection locked="0"/>
    </xf>
    <xf numFmtId="0" fontId="22" fillId="8" borderId="14" xfId="0" applyFont="1" applyFill="1" applyBorder="1" applyAlignment="1" applyProtection="1">
      <alignment horizontal="center" vertical="center" wrapText="1"/>
      <protection locked="0"/>
    </xf>
    <xf numFmtId="0" fontId="30" fillId="8" borderId="14" xfId="0" applyFont="1" applyFill="1" applyBorder="1" applyAlignment="1" applyProtection="1">
      <alignment horizontal="center" vertical="center" wrapText="1"/>
      <protection locked="0"/>
    </xf>
    <xf numFmtId="0" fontId="5" fillId="8" borderId="14" xfId="0" applyFont="1" applyFill="1" applyBorder="1" applyAlignment="1" applyProtection="1">
      <alignment horizontal="center" vertical="center" wrapText="1"/>
      <protection locked="0"/>
    </xf>
    <xf numFmtId="0" fontId="40" fillId="8" borderId="14" xfId="0" applyFont="1" applyFill="1" applyBorder="1" applyAlignment="1" applyProtection="1">
      <alignment horizontal="center" vertical="center" wrapText="1"/>
      <protection locked="0"/>
    </xf>
    <xf numFmtId="0" fontId="30" fillId="8" borderId="15" xfId="0" applyFont="1" applyFill="1" applyBorder="1" applyAlignment="1" applyProtection="1">
      <alignment horizontal="center" vertical="center" wrapText="1"/>
      <protection locked="0"/>
    </xf>
    <xf numFmtId="0" fontId="27" fillId="9" borderId="16" xfId="0" applyFont="1" applyFill="1" applyBorder="1" applyAlignment="1">
      <alignment horizontal="left" vertical="center" wrapText="1"/>
    </xf>
    <xf numFmtId="0" fontId="20" fillId="10" borderId="17" xfId="0" applyFont="1" applyFill="1" applyBorder="1" applyAlignment="1">
      <alignment horizontal="center" vertical="center"/>
    </xf>
    <xf numFmtId="164" fontId="20" fillId="10" borderId="17" xfId="0" applyNumberFormat="1" applyFont="1" applyFill="1" applyBorder="1" applyAlignment="1">
      <alignment horizontal="center" vertical="center"/>
    </xf>
    <xf numFmtId="165" fontId="20" fillId="10" borderId="17" xfId="0" applyNumberFormat="1" applyFont="1" applyFill="1" applyBorder="1" applyAlignment="1">
      <alignment horizontal="center"/>
    </xf>
    <xf numFmtId="0" fontId="30" fillId="10" borderId="17" xfId="0" applyFont="1" applyFill="1" applyBorder="1" applyAlignment="1">
      <alignment horizontal="center" vertical="center" wrapText="1"/>
    </xf>
    <xf numFmtId="0" fontId="29" fillId="10" borderId="17" xfId="0" applyFont="1" applyFill="1" applyBorder="1" applyAlignment="1">
      <alignment horizontal="center" vertical="center" wrapText="1"/>
    </xf>
    <xf numFmtId="0" fontId="28" fillId="4" borderId="18" xfId="0" applyFont="1" applyFill="1" applyBorder="1" applyAlignment="1" applyProtection="1">
      <alignment horizontal="right" vertical="center"/>
      <protection locked="0"/>
    </xf>
    <xf numFmtId="0" fontId="28" fillId="5" borderId="19" xfId="0" applyFont="1" applyFill="1" applyBorder="1" applyAlignment="1">
      <alignment horizontal="left" vertical="center"/>
    </xf>
    <xf numFmtId="0" fontId="28" fillId="4" borderId="20" xfId="0" applyFont="1" applyFill="1" applyBorder="1" applyAlignment="1" applyProtection="1">
      <alignment horizontal="left" vertical="center"/>
      <protection locked="0"/>
    </xf>
    <xf numFmtId="0" fontId="22" fillId="0" borderId="0" xfId="0" applyFont="1" applyFill="1" applyBorder="1" applyAlignment="1">
      <alignment horizontal="center" vertical="center" wrapText="1"/>
    </xf>
    <xf numFmtId="165" fontId="1" fillId="10" borderId="17" xfId="0" applyNumberFormat="1" applyFont="1" applyFill="1" applyBorder="1" applyAlignment="1">
      <alignment horizontal="center"/>
    </xf>
    <xf numFmtId="165" fontId="20" fillId="10" borderId="21" xfId="0" applyNumberFormat="1" applyFont="1" applyFill="1" applyBorder="1"/>
    <xf numFmtId="0" fontId="41" fillId="9" borderId="22" xfId="0" applyFont="1" applyFill="1" applyBorder="1" applyAlignment="1">
      <alignment horizontal="center" vertical="center" wrapText="1"/>
    </xf>
    <xf numFmtId="165" fontId="20" fillId="10" borderId="21" xfId="0" applyNumberFormat="1" applyFont="1" applyFill="1" applyBorder="1" applyAlignment="1">
      <alignment horizontal="center"/>
    </xf>
    <xf numFmtId="165" fontId="20" fillId="10" borderId="21" xfId="0" applyNumberFormat="1" applyFont="1" applyFill="1" applyBorder="1" applyAlignment="1">
      <alignment horizontal="center" vertical="center"/>
    </xf>
    <xf numFmtId="0" fontId="41" fillId="9" borderId="23" xfId="0" applyFont="1" applyFill="1" applyBorder="1" applyAlignment="1">
      <alignment horizontal="left" vertical="center" wrapText="1"/>
    </xf>
    <xf numFmtId="0" fontId="41" fillId="9" borderId="24" xfId="0" applyFont="1" applyFill="1" applyBorder="1" applyAlignment="1">
      <alignment horizontal="center" vertical="center" wrapText="1"/>
    </xf>
    <xf numFmtId="165" fontId="20" fillId="10" borderId="21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 applyProtection="1">
      <alignment horizontal="center"/>
      <protection locked="0"/>
    </xf>
    <xf numFmtId="0" fontId="20" fillId="10" borderId="17" xfId="0" applyFont="1" applyFill="1" applyBorder="1" applyAlignment="1">
      <alignment horizontal="center"/>
    </xf>
    <xf numFmtId="164" fontId="42" fillId="0" borderId="0" xfId="0" applyNumberFormat="1" applyFont="1" applyFill="1" applyAlignment="1">
      <alignment horizontal="left" wrapText="1"/>
    </xf>
    <xf numFmtId="164" fontId="0" fillId="0" borderId="0" xfId="0" applyNumberFormat="1" applyFont="1" applyFill="1" applyBorder="1" applyAlignment="1">
      <alignment horizontal="left" wrapText="1"/>
    </xf>
    <xf numFmtId="164" fontId="42" fillId="0" borderId="0" xfId="0" applyNumberFormat="1" applyFont="1" applyFill="1" applyBorder="1" applyAlignment="1">
      <alignment horizontal="left" wrapText="1"/>
    </xf>
    <xf numFmtId="164" fontId="25" fillId="0" borderId="0" xfId="0" applyNumberFormat="1" applyFont="1" applyFill="1" applyAlignment="1">
      <alignment horizontal="left"/>
    </xf>
    <xf numFmtId="0" fontId="43" fillId="0" borderId="11" xfId="1" applyFont="1" applyBorder="1" applyAlignment="1" applyProtection="1">
      <alignment horizontal="center" vertical="center" wrapText="1"/>
    </xf>
    <xf numFmtId="0" fontId="43" fillId="0" borderId="25" xfId="1" applyFont="1" applyBorder="1" applyAlignment="1" applyProtection="1">
      <alignment vertical="center" wrapText="1"/>
    </xf>
    <xf numFmtId="0" fontId="29" fillId="6" borderId="26" xfId="0" applyFont="1" applyFill="1" applyBorder="1" applyAlignment="1">
      <alignment horizontal="center" vertical="center" wrapText="1"/>
    </xf>
    <xf numFmtId="0" fontId="44" fillId="0" borderId="11" xfId="1" applyFont="1" applyBorder="1" applyAlignment="1" applyProtection="1">
      <alignment horizontal="center" vertical="center" wrapText="1"/>
    </xf>
    <xf numFmtId="0" fontId="45" fillId="0" borderId="11" xfId="0" applyFont="1" applyBorder="1" applyAlignment="1">
      <alignment horizontal="center" vertical="center" wrapText="1"/>
    </xf>
    <xf numFmtId="3" fontId="23" fillId="0" borderId="0" xfId="0" applyNumberFormat="1" applyFont="1" applyFill="1" applyBorder="1" applyAlignment="1" applyProtection="1">
      <alignment horizontal="center"/>
      <protection locked="0"/>
    </xf>
    <xf numFmtId="0" fontId="41" fillId="9" borderId="27" xfId="0" applyFont="1" applyFill="1" applyBorder="1" applyAlignment="1">
      <alignment horizontal="center" vertical="center" wrapText="1"/>
    </xf>
    <xf numFmtId="0" fontId="41" fillId="9" borderId="28" xfId="0" applyFont="1" applyFill="1" applyBorder="1" applyAlignment="1">
      <alignment horizontal="center" vertical="center" wrapText="1"/>
    </xf>
    <xf numFmtId="0" fontId="28" fillId="5" borderId="7" xfId="0" applyFont="1" applyFill="1" applyBorder="1" applyAlignment="1">
      <alignment horizontal="center" vertical="center"/>
    </xf>
    <xf numFmtId="0" fontId="0" fillId="0" borderId="1" xfId="0" applyBorder="1"/>
    <xf numFmtId="0" fontId="23" fillId="0" borderId="1" xfId="0" applyFont="1" applyBorder="1"/>
    <xf numFmtId="0" fontId="0" fillId="0" borderId="0" xfId="0" applyNumberFormat="1" applyFont="1" applyFill="1" applyAlignment="1" applyProtection="1">
      <alignment horizontal="center" vertical="top"/>
      <protection locked="0"/>
    </xf>
    <xf numFmtId="0" fontId="37" fillId="0" borderId="0" xfId="0" applyNumberFormat="1" applyFont="1" applyFill="1" applyAlignment="1" applyProtection="1">
      <alignment horizontal="center" vertical="top"/>
      <protection locked="0"/>
    </xf>
    <xf numFmtId="0" fontId="0" fillId="0" borderId="0" xfId="0" applyNumberFormat="1" applyFont="1" applyFill="1" applyBorder="1" applyAlignment="1" applyProtection="1">
      <alignment horizontal="center" vertical="top"/>
      <protection locked="0"/>
    </xf>
    <xf numFmtId="0" fontId="46" fillId="0" borderId="0" xfId="0" applyFont="1" applyFill="1"/>
    <xf numFmtId="0" fontId="46" fillId="0" borderId="0" xfId="0" applyFont="1" applyFill="1" applyBorder="1" applyAlignment="1" applyProtection="1">
      <alignment horizontal="center" vertical="center"/>
      <protection locked="0"/>
    </xf>
    <xf numFmtId="164" fontId="37" fillId="0" borderId="0" xfId="0" applyNumberFormat="1" applyFont="1" applyFill="1" applyAlignment="1">
      <alignment horizontal="left"/>
    </xf>
    <xf numFmtId="0" fontId="41" fillId="11" borderId="29" xfId="0" applyFont="1" applyFill="1" applyBorder="1" applyAlignment="1">
      <alignment horizontal="center" vertical="center" wrapText="1"/>
    </xf>
    <xf numFmtId="0" fontId="41" fillId="12" borderId="29" xfId="0" applyFont="1" applyFill="1" applyBorder="1" applyAlignment="1">
      <alignment horizontal="center" vertical="center" wrapText="1"/>
    </xf>
    <xf numFmtId="0" fontId="41" fillId="11" borderId="24" xfId="0" applyFont="1" applyFill="1" applyBorder="1" applyAlignment="1">
      <alignment horizontal="center" vertical="center" wrapText="1"/>
    </xf>
    <xf numFmtId="0" fontId="41" fillId="12" borderId="24" xfId="0" applyFont="1" applyFill="1" applyBorder="1" applyAlignment="1">
      <alignment horizontal="center" vertical="center" wrapText="1"/>
    </xf>
    <xf numFmtId="0" fontId="41" fillId="13" borderId="24" xfId="0" applyFont="1" applyFill="1" applyBorder="1" applyAlignment="1">
      <alignment horizontal="center" vertical="center" wrapText="1"/>
    </xf>
    <xf numFmtId="0" fontId="41" fillId="14" borderId="29" xfId="0" applyFont="1" applyFill="1" applyBorder="1" applyAlignment="1">
      <alignment horizontal="center" vertical="center" wrapText="1"/>
    </xf>
    <xf numFmtId="0" fontId="41" fillId="14" borderId="24" xfId="0" applyFont="1" applyFill="1" applyBorder="1" applyAlignment="1">
      <alignment horizontal="center" vertical="center" wrapText="1"/>
    </xf>
    <xf numFmtId="0" fontId="6" fillId="15" borderId="29" xfId="0" applyFont="1" applyFill="1" applyBorder="1" applyAlignment="1">
      <alignment horizontal="center" vertical="center" wrapText="1"/>
    </xf>
    <xf numFmtId="0" fontId="41" fillId="11" borderId="27" xfId="0" applyFont="1" applyFill="1" applyBorder="1" applyAlignment="1">
      <alignment horizontal="center" vertical="center" wrapText="1"/>
    </xf>
    <xf numFmtId="0" fontId="41" fillId="11" borderId="30" xfId="0" applyFont="1" applyFill="1" applyBorder="1" applyAlignment="1">
      <alignment horizontal="center" vertical="center" wrapText="1"/>
    </xf>
    <xf numFmtId="0" fontId="41" fillId="12" borderId="27" xfId="0" applyFont="1" applyFill="1" applyBorder="1" applyAlignment="1">
      <alignment horizontal="center" vertical="center" wrapText="1"/>
    </xf>
    <xf numFmtId="0" fontId="41" fillId="12" borderId="28" xfId="0" applyFont="1" applyFill="1" applyBorder="1" applyAlignment="1">
      <alignment horizontal="center" vertical="center" wrapText="1"/>
    </xf>
    <xf numFmtId="0" fontId="41" fillId="12" borderId="22" xfId="0" applyFont="1" applyFill="1" applyBorder="1" applyAlignment="1">
      <alignment horizontal="center" vertical="center" wrapText="1"/>
    </xf>
    <xf numFmtId="0" fontId="28" fillId="4" borderId="31" xfId="0" applyFont="1" applyFill="1" applyBorder="1" applyAlignment="1" applyProtection="1">
      <alignment vertical="center"/>
      <protection locked="0"/>
    </xf>
    <xf numFmtId="0" fontId="28" fillId="5" borderId="7" xfId="0" applyFont="1" applyFill="1" applyBorder="1" applyAlignment="1">
      <alignment vertical="center"/>
    </xf>
    <xf numFmtId="0" fontId="41" fillId="16" borderId="24" xfId="0" applyFont="1" applyFill="1" applyBorder="1" applyAlignment="1">
      <alignment horizontal="center" vertical="center" wrapText="1"/>
    </xf>
    <xf numFmtId="0" fontId="20" fillId="10" borderId="21" xfId="0" applyFont="1" applyFill="1" applyBorder="1"/>
    <xf numFmtId="0" fontId="41" fillId="13" borderId="28" xfId="0" applyFont="1" applyFill="1" applyBorder="1" applyAlignment="1">
      <alignment horizontal="center" vertical="center" wrapText="1"/>
    </xf>
    <xf numFmtId="0" fontId="6" fillId="15" borderId="22" xfId="0" applyFont="1" applyFill="1" applyBorder="1" applyAlignment="1">
      <alignment horizontal="center" vertical="center" wrapText="1"/>
    </xf>
    <xf numFmtId="165" fontId="1" fillId="10" borderId="17" xfId="0" applyNumberFormat="1" applyFont="1" applyFill="1" applyBorder="1" applyAlignment="1">
      <alignment horizontal="center"/>
    </xf>
    <xf numFmtId="0" fontId="3" fillId="7" borderId="32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41" fillId="16" borderId="28" xfId="0" applyFont="1" applyFill="1" applyBorder="1" applyAlignment="1">
      <alignment horizontal="center" vertical="center" wrapText="1"/>
    </xf>
    <xf numFmtId="164" fontId="46" fillId="0" borderId="20" xfId="0" applyNumberFormat="1" applyFont="1" applyFill="1" applyBorder="1" applyAlignment="1">
      <alignment horizontal="left" wrapText="1"/>
    </xf>
    <xf numFmtId="164" fontId="46" fillId="0" borderId="0" xfId="0" applyNumberFormat="1" applyFont="1" applyFill="1" applyAlignment="1">
      <alignment horizontal="left"/>
    </xf>
    <xf numFmtId="164" fontId="47" fillId="0" borderId="0" xfId="0" applyNumberFormat="1" applyFont="1" applyFill="1" applyAlignment="1">
      <alignment horizontal="left" wrapText="1"/>
    </xf>
    <xf numFmtId="14" fontId="46" fillId="0" borderId="0" xfId="0" applyNumberFormat="1" applyFont="1" applyFill="1" applyAlignment="1">
      <alignment horizontal="left"/>
    </xf>
    <xf numFmtId="164" fontId="24" fillId="0" borderId="0" xfId="0" applyNumberFormat="1" applyFont="1" applyFill="1" applyAlignment="1">
      <alignment horizontal="left"/>
    </xf>
    <xf numFmtId="164" fontId="46" fillId="0" borderId="0" xfId="0" applyNumberFormat="1" applyFont="1" applyFill="1" applyAlignment="1">
      <alignment horizontal="left" wrapText="1"/>
    </xf>
    <xf numFmtId="164" fontId="46" fillId="0" borderId="0" xfId="0" applyNumberFormat="1" applyFont="1" applyFill="1" applyBorder="1" applyAlignment="1">
      <alignment horizontal="left" wrapText="1"/>
    </xf>
    <xf numFmtId="14" fontId="46" fillId="0" borderId="0" xfId="0" applyNumberFormat="1" applyFont="1" applyAlignment="1">
      <alignment horizontal="left"/>
    </xf>
    <xf numFmtId="164" fontId="47" fillId="0" borderId="20" xfId="0" applyNumberFormat="1" applyFont="1" applyFill="1" applyBorder="1" applyAlignment="1">
      <alignment horizontal="left" wrapText="1"/>
    </xf>
    <xf numFmtId="14" fontId="46" fillId="0" borderId="33" xfId="0" applyNumberFormat="1" applyFont="1" applyBorder="1" applyAlignment="1">
      <alignment horizontal="left"/>
    </xf>
    <xf numFmtId="14" fontId="46" fillId="0" borderId="34" xfId="0" applyNumberFormat="1" applyFont="1" applyBorder="1" applyAlignment="1">
      <alignment horizontal="left"/>
    </xf>
    <xf numFmtId="164" fontId="47" fillId="0" borderId="0" xfId="0" applyNumberFormat="1" applyFont="1" applyFill="1" applyAlignment="1">
      <alignment horizontal="left" vertical="top" wrapText="1"/>
    </xf>
    <xf numFmtId="164" fontId="46" fillId="0" borderId="0" xfId="0" applyNumberFormat="1" applyFont="1" applyFill="1" applyBorder="1" applyAlignment="1">
      <alignment horizontal="left"/>
    </xf>
    <xf numFmtId="165" fontId="1" fillId="10" borderId="21" xfId="0" applyNumberFormat="1" applyFont="1" applyFill="1" applyBorder="1" applyAlignment="1">
      <alignment horizontal="center"/>
    </xf>
    <xf numFmtId="165" fontId="1" fillId="10" borderId="21" xfId="0" applyNumberFormat="1" applyFont="1" applyFill="1" applyBorder="1"/>
    <xf numFmtId="165" fontId="1" fillId="10" borderId="21" xfId="0" quotePrefix="1" applyNumberFormat="1" applyFont="1" applyFill="1" applyBorder="1" applyAlignment="1">
      <alignment horizontal="center"/>
    </xf>
    <xf numFmtId="165" fontId="1" fillId="10" borderId="17" xfId="0" quotePrefix="1" applyNumberFormat="1" applyFont="1" applyFill="1" applyBorder="1" applyAlignment="1">
      <alignment horizontal="center"/>
    </xf>
    <xf numFmtId="0" fontId="3" fillId="10" borderId="17" xfId="0" applyFont="1" applyFill="1" applyBorder="1" applyAlignment="1">
      <alignment horizontal="center" vertical="center" wrapText="1"/>
    </xf>
    <xf numFmtId="0" fontId="7" fillId="10" borderId="17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35" xfId="0" applyFont="1" applyFill="1" applyBorder="1" applyAlignment="1">
      <alignment horizontal="center" vertical="center" wrapText="1"/>
    </xf>
    <xf numFmtId="0" fontId="46" fillId="0" borderId="36" xfId="0" applyFont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46" fillId="0" borderId="0" xfId="0" applyFont="1" applyFill="1" applyBorder="1" applyAlignment="1" applyProtection="1">
      <alignment vertical="center" wrapText="1"/>
      <protection locked="0"/>
    </xf>
    <xf numFmtId="0" fontId="38" fillId="0" borderId="11" xfId="1" applyFont="1" applyFill="1" applyBorder="1" applyAlignment="1" applyProtection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165" fontId="1" fillId="10" borderId="21" xfId="0" applyNumberFormat="1" applyFont="1" applyFill="1" applyBorder="1" applyAlignment="1">
      <alignment horizontal="center" vertical="center"/>
    </xf>
    <xf numFmtId="165" fontId="1" fillId="10" borderId="37" xfId="0" applyNumberFormat="1" applyFont="1" applyFill="1" applyBorder="1" applyAlignment="1">
      <alignment horizontal="center"/>
    </xf>
    <xf numFmtId="165" fontId="1" fillId="10" borderId="38" xfId="0" applyNumberFormat="1" applyFont="1" applyFill="1" applyBorder="1" applyAlignment="1">
      <alignment horizontal="center"/>
    </xf>
    <xf numFmtId="165" fontId="1" fillId="10" borderId="39" xfId="0" applyNumberFormat="1" applyFont="1" applyFill="1" applyBorder="1" applyAlignment="1">
      <alignment horizontal="center"/>
    </xf>
    <xf numFmtId="0" fontId="7" fillId="10" borderId="38" xfId="0" applyFont="1" applyFill="1" applyBorder="1" applyAlignment="1">
      <alignment horizontal="center" vertical="center" wrapText="1"/>
    </xf>
    <xf numFmtId="0" fontId="48" fillId="7" borderId="9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left" vertical="center" wrapText="1" indent="1"/>
    </xf>
    <xf numFmtId="0" fontId="2" fillId="0" borderId="4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7" fillId="6" borderId="0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vertical="center"/>
    </xf>
    <xf numFmtId="0" fontId="11" fillId="0" borderId="11" xfId="1" applyFont="1" applyFill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13" fillId="4" borderId="31" xfId="0" applyFont="1" applyFill="1" applyBorder="1" applyAlignment="1" applyProtection="1">
      <alignment vertical="center"/>
      <protection locked="0"/>
    </xf>
    <xf numFmtId="0" fontId="13" fillId="4" borderId="41" xfId="0" applyFont="1" applyFill="1" applyBorder="1" applyAlignment="1" applyProtection="1">
      <alignment vertical="center"/>
      <protection locked="0"/>
    </xf>
    <xf numFmtId="0" fontId="48" fillId="8" borderId="14" xfId="0" applyFont="1" applyFill="1" applyBorder="1" applyAlignment="1" applyProtection="1">
      <alignment horizontal="center" vertical="center" wrapText="1"/>
      <protection locked="0"/>
    </xf>
    <xf numFmtId="0" fontId="3" fillId="8" borderId="14" xfId="0" applyFont="1" applyFill="1" applyBorder="1" applyAlignment="1" applyProtection="1">
      <alignment horizontal="center" vertical="center" wrapText="1"/>
      <protection locked="0"/>
    </xf>
    <xf numFmtId="0" fontId="3" fillId="8" borderId="42" xfId="0" applyFont="1" applyFill="1" applyBorder="1" applyAlignment="1" applyProtection="1">
      <alignment vertical="center" wrapText="1"/>
      <protection locked="0"/>
    </xf>
    <xf numFmtId="0" fontId="3" fillId="8" borderId="15" xfId="0" applyFont="1" applyFill="1" applyBorder="1" applyAlignment="1" applyProtection="1">
      <alignment horizontal="center" vertical="center" wrapText="1"/>
      <protection locked="0"/>
    </xf>
    <xf numFmtId="0" fontId="1" fillId="10" borderId="17" xfId="0" applyFont="1" applyFill="1" applyBorder="1" applyAlignment="1">
      <alignment horizontal="center" vertical="center"/>
    </xf>
    <xf numFmtId="0" fontId="1" fillId="10" borderId="17" xfId="0" applyFont="1" applyFill="1" applyBorder="1" applyAlignment="1">
      <alignment horizontal="center"/>
    </xf>
    <xf numFmtId="164" fontId="1" fillId="10" borderId="17" xfId="0" applyNumberFormat="1" applyFont="1" applyFill="1" applyBorder="1" applyAlignment="1">
      <alignment horizontal="center" vertical="center"/>
    </xf>
    <xf numFmtId="0" fontId="46" fillId="0" borderId="12" xfId="0" applyFont="1" applyBorder="1" applyAlignment="1" applyProtection="1">
      <alignment horizontal="center" vertical="center" wrapText="1"/>
      <protection locked="0"/>
    </xf>
    <xf numFmtId="0" fontId="28" fillId="5" borderId="7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27" fillId="4" borderId="0" xfId="0" applyFont="1" applyFill="1" applyAlignment="1" applyProtection="1">
      <alignment horizontal="center" vertical="center"/>
      <protection locked="0"/>
    </xf>
    <xf numFmtId="0" fontId="28" fillId="4" borderId="18" xfId="0" applyFont="1" applyFill="1" applyBorder="1" applyAlignment="1" applyProtection="1">
      <alignment horizontal="left" vertical="center"/>
      <protection locked="0"/>
    </xf>
    <xf numFmtId="0" fontId="28" fillId="4" borderId="20" xfId="0" applyFont="1" applyFill="1" applyBorder="1" applyAlignment="1" applyProtection="1">
      <alignment horizontal="center" vertical="center"/>
      <protection locked="0"/>
    </xf>
    <xf numFmtId="0" fontId="13" fillId="4" borderId="43" xfId="0" applyFont="1" applyFill="1" applyBorder="1" applyAlignment="1" applyProtection="1">
      <alignment vertical="center"/>
      <protection locked="0"/>
    </xf>
    <xf numFmtId="165" fontId="1" fillId="10" borderId="17" xfId="0" applyNumberFormat="1" applyFont="1" applyFill="1" applyBorder="1" applyAlignment="1">
      <alignment horizontal="center"/>
    </xf>
    <xf numFmtId="0" fontId="28" fillId="5" borderId="7" xfId="0" applyFont="1" applyFill="1" applyBorder="1" applyAlignment="1">
      <alignment horizontal="left" vertical="center"/>
    </xf>
    <xf numFmtId="0" fontId="2" fillId="0" borderId="44" xfId="0" applyFont="1" applyBorder="1" applyAlignment="1" applyProtection="1">
      <alignment horizontal="center" vertical="center" wrapText="1"/>
      <protection locked="0"/>
    </xf>
    <xf numFmtId="3" fontId="46" fillId="0" borderId="0" xfId="0" applyNumberFormat="1" applyFont="1" applyFill="1" applyBorder="1" applyAlignment="1" applyProtection="1">
      <alignment horizontal="center"/>
      <protection locked="0"/>
    </xf>
    <xf numFmtId="0" fontId="48" fillId="0" borderId="14" xfId="0" applyFont="1" applyFill="1" applyBorder="1" applyAlignment="1" applyProtection="1">
      <alignment horizontal="center" vertical="center" wrapText="1"/>
      <protection locked="0"/>
    </xf>
    <xf numFmtId="0" fontId="28" fillId="5" borderId="8" xfId="0" applyFont="1" applyFill="1" applyBorder="1" applyAlignment="1">
      <alignment vertical="center"/>
    </xf>
    <xf numFmtId="0" fontId="28" fillId="4" borderId="41" xfId="0" applyFont="1" applyFill="1" applyBorder="1" applyAlignment="1" applyProtection="1">
      <alignment vertical="center"/>
      <protection locked="0"/>
    </xf>
    <xf numFmtId="0" fontId="6" fillId="0" borderId="2" xfId="0" quotePrefix="1" applyFont="1" applyFill="1" applyBorder="1" applyAlignment="1">
      <alignment vertical="top"/>
    </xf>
    <xf numFmtId="0" fontId="6" fillId="0" borderId="3" xfId="0" applyFont="1" applyFill="1" applyBorder="1" applyAlignment="1">
      <alignment vertical="top"/>
    </xf>
    <xf numFmtId="0" fontId="6" fillId="0" borderId="3" xfId="0" quotePrefix="1" applyFont="1" applyFill="1" applyBorder="1" applyAlignment="1">
      <alignment vertical="top"/>
    </xf>
    <xf numFmtId="0" fontId="41" fillId="11" borderId="30" xfId="0" applyFont="1" applyFill="1" applyBorder="1" applyAlignment="1">
      <alignment horizontal="center" vertical="center" wrapText="1"/>
    </xf>
    <xf numFmtId="165" fontId="1" fillId="10" borderId="17" xfId="0" applyNumberFormat="1" applyFont="1" applyFill="1" applyBorder="1" applyAlignment="1">
      <alignment horizontal="center"/>
    </xf>
    <xf numFmtId="0" fontId="41" fillId="14" borderId="29" xfId="0" applyFont="1" applyFill="1" applyBorder="1" applyAlignment="1">
      <alignment horizontal="center" vertical="center" wrapText="1"/>
    </xf>
    <xf numFmtId="165" fontId="49" fillId="10" borderId="21" xfId="0" applyNumberFormat="1" applyFont="1" applyFill="1" applyBorder="1" applyAlignment="1">
      <alignment horizontal="center"/>
    </xf>
    <xf numFmtId="0" fontId="30" fillId="10" borderId="17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/>
    <xf numFmtId="0" fontId="28" fillId="5" borderId="7" xfId="0" applyFont="1" applyFill="1" applyBorder="1" applyAlignment="1">
      <alignment horizontal="right" vertical="center"/>
    </xf>
    <xf numFmtId="0" fontId="30" fillId="10" borderId="17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NumberFormat="1" applyFont="1" applyFill="1" applyAlignment="1" applyProtection="1">
      <alignment horizontal="center" vertical="center"/>
      <protection locked="0"/>
    </xf>
    <xf numFmtId="0" fontId="32" fillId="0" borderId="11" xfId="0" applyFont="1" applyBorder="1" applyAlignment="1">
      <alignment horizontal="center" vertical="center" wrapText="1"/>
    </xf>
    <xf numFmtId="0" fontId="31" fillId="0" borderId="12" xfId="0" applyFont="1" applyBorder="1" applyAlignment="1" applyProtection="1">
      <alignment horizontal="center" vertical="center" wrapText="1"/>
      <protection locked="0"/>
    </xf>
    <xf numFmtId="164" fontId="47" fillId="0" borderId="0" xfId="0" applyNumberFormat="1" applyFont="1" applyFill="1" applyAlignment="1">
      <alignment horizontal="left" wrapText="1"/>
    </xf>
    <xf numFmtId="164" fontId="47" fillId="0" borderId="0" xfId="0" applyNumberFormat="1" applyFont="1" applyFill="1" applyBorder="1" applyAlignment="1">
      <alignment horizontal="left" wrapText="1"/>
    </xf>
    <xf numFmtId="0" fontId="3" fillId="10" borderId="17" xfId="0" applyFont="1" applyFill="1" applyBorder="1" applyAlignment="1">
      <alignment horizontal="center" vertical="center" wrapText="1"/>
    </xf>
    <xf numFmtId="0" fontId="28" fillId="5" borderId="7" xfId="0" applyFont="1" applyFill="1" applyBorder="1" applyAlignment="1">
      <alignment horizontal="left" vertical="center"/>
    </xf>
    <xf numFmtId="14" fontId="47" fillId="0" borderId="0" xfId="0" applyNumberFormat="1" applyFont="1" applyAlignment="1">
      <alignment horizontal="left"/>
    </xf>
    <xf numFmtId="164" fontId="47" fillId="0" borderId="0" xfId="0" applyNumberFormat="1" applyFont="1" applyFill="1" applyAlignment="1">
      <alignment horizontal="left"/>
    </xf>
    <xf numFmtId="165" fontId="1" fillId="10" borderId="17" xfId="0" applyNumberFormat="1" applyFont="1" applyFill="1" applyBorder="1" applyAlignment="1">
      <alignment horizontal="center"/>
    </xf>
    <xf numFmtId="0" fontId="3" fillId="7" borderId="32" xfId="0" applyFont="1" applyFill="1" applyBorder="1" applyAlignment="1">
      <alignment horizontal="center" vertical="center" wrapText="1"/>
    </xf>
    <xf numFmtId="0" fontId="41" fillId="14" borderId="29" xfId="0" applyFont="1" applyFill="1" applyBorder="1" applyAlignment="1">
      <alignment horizontal="center" vertical="center" wrapText="1"/>
    </xf>
    <xf numFmtId="0" fontId="27" fillId="17" borderId="0" xfId="0" applyFont="1" applyFill="1" applyAlignment="1" applyProtection="1">
      <alignment horizontal="center" vertical="center"/>
      <protection locked="0"/>
    </xf>
    <xf numFmtId="0" fontId="19" fillId="0" borderId="0" xfId="1" applyAlignment="1" applyProtection="1">
      <alignment vertical="center" wrapText="1"/>
    </xf>
    <xf numFmtId="0" fontId="50" fillId="0" borderId="46" xfId="1" applyFont="1" applyBorder="1" applyAlignment="1" applyProtection="1">
      <alignment vertical="center" wrapText="1"/>
    </xf>
    <xf numFmtId="0" fontId="41" fillId="14" borderId="29" xfId="0" applyFont="1" applyFill="1" applyBorder="1" applyAlignment="1">
      <alignment horizontal="center" vertical="center" wrapText="1"/>
    </xf>
    <xf numFmtId="165" fontId="1" fillId="10" borderId="17" xfId="0" applyNumberFormat="1" applyFont="1" applyFill="1" applyBorder="1" applyAlignment="1">
      <alignment horizontal="center"/>
    </xf>
    <xf numFmtId="0" fontId="3" fillId="7" borderId="32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7" fillId="18" borderId="0" xfId="0" applyFont="1" applyFill="1" applyAlignment="1" applyProtection="1">
      <alignment horizontal="center" vertical="center"/>
      <protection locked="0"/>
    </xf>
    <xf numFmtId="165" fontId="1" fillId="10" borderId="17" xfId="0" applyNumberFormat="1" applyFont="1" applyFill="1" applyBorder="1" applyAlignment="1">
      <alignment horizontal="center"/>
    </xf>
    <xf numFmtId="0" fontId="41" fillId="14" borderId="29" xfId="0" applyFont="1" applyFill="1" applyBorder="1" applyAlignment="1">
      <alignment horizontal="center" vertical="center" wrapText="1"/>
    </xf>
    <xf numFmtId="0" fontId="3" fillId="7" borderId="32" xfId="0" applyFont="1" applyFill="1" applyBorder="1" applyAlignment="1">
      <alignment horizontal="center" vertical="center" wrapText="1"/>
    </xf>
    <xf numFmtId="165" fontId="1" fillId="10" borderId="17" xfId="0" applyNumberFormat="1" applyFont="1" applyFill="1" applyBorder="1" applyAlignment="1">
      <alignment horizontal="center"/>
    </xf>
    <xf numFmtId="0" fontId="51" fillId="0" borderId="11" xfId="1" applyFont="1" applyFill="1" applyBorder="1" applyAlignment="1" applyProtection="1">
      <alignment horizontal="center" vertical="center" wrapText="1"/>
    </xf>
    <xf numFmtId="0" fontId="41" fillId="14" borderId="29" xfId="0" applyFont="1" applyFill="1" applyBorder="1" applyAlignment="1">
      <alignment horizontal="center" vertical="center" wrapText="1"/>
    </xf>
    <xf numFmtId="165" fontId="1" fillId="10" borderId="17" xfId="0" applyNumberFormat="1" applyFont="1" applyFill="1" applyBorder="1" applyAlignment="1">
      <alignment horizontal="center"/>
    </xf>
    <xf numFmtId="0" fontId="3" fillId="7" borderId="32" xfId="0" applyFont="1" applyFill="1" applyBorder="1" applyAlignment="1">
      <alignment horizontal="center" vertical="center" wrapText="1"/>
    </xf>
    <xf numFmtId="0" fontId="52" fillId="0" borderId="11" xfId="1" applyFont="1" applyFill="1" applyBorder="1" applyAlignment="1" applyProtection="1">
      <alignment horizontal="center" vertical="center" wrapText="1"/>
    </xf>
    <xf numFmtId="14" fontId="3" fillId="7" borderId="9" xfId="0" applyNumberFormat="1" applyFont="1" applyFill="1" applyBorder="1" applyAlignment="1">
      <alignment horizontal="center" vertical="center" wrapText="1"/>
    </xf>
    <xf numFmtId="0" fontId="41" fillId="14" borderId="29" xfId="0" applyFont="1" applyFill="1" applyBorder="1" applyAlignment="1">
      <alignment horizontal="center" vertical="center" wrapText="1"/>
    </xf>
    <xf numFmtId="0" fontId="3" fillId="7" borderId="32" xfId="0" applyFont="1" applyFill="1" applyBorder="1" applyAlignment="1">
      <alignment horizontal="center" vertical="center" wrapText="1"/>
    </xf>
    <xf numFmtId="165" fontId="1" fillId="10" borderId="17" xfId="0" applyNumberFormat="1" applyFont="1" applyFill="1" applyBorder="1" applyAlignment="1">
      <alignment horizontal="center"/>
    </xf>
    <xf numFmtId="0" fontId="19" fillId="0" borderId="11" xfId="1" applyFill="1" applyBorder="1" applyAlignment="1" applyProtection="1">
      <alignment horizontal="center" vertical="center" wrapText="1"/>
    </xf>
    <xf numFmtId="0" fontId="41" fillId="14" borderId="29" xfId="0" applyFont="1" applyFill="1" applyBorder="1" applyAlignment="1">
      <alignment horizontal="center" vertical="center" wrapText="1"/>
    </xf>
    <xf numFmtId="0" fontId="3" fillId="7" borderId="32" xfId="0" applyFont="1" applyFill="1" applyBorder="1" applyAlignment="1">
      <alignment horizontal="center" vertical="center" wrapText="1"/>
    </xf>
    <xf numFmtId="165" fontId="1" fillId="10" borderId="17" xfId="0" applyNumberFormat="1" applyFont="1" applyFill="1" applyBorder="1" applyAlignment="1">
      <alignment horizontal="center"/>
    </xf>
    <xf numFmtId="0" fontId="41" fillId="14" borderId="29" xfId="0" applyFont="1" applyFill="1" applyBorder="1" applyAlignment="1">
      <alignment horizontal="center" vertical="center" wrapText="1"/>
    </xf>
    <xf numFmtId="0" fontId="3" fillId="7" borderId="32" xfId="0" applyFont="1" applyFill="1" applyBorder="1" applyAlignment="1">
      <alignment horizontal="center" vertical="center" wrapText="1"/>
    </xf>
    <xf numFmtId="165" fontId="1" fillId="10" borderId="17" xfId="0" applyNumberFormat="1" applyFont="1" applyFill="1" applyBorder="1" applyAlignment="1">
      <alignment horizontal="center"/>
    </xf>
    <xf numFmtId="165" fontId="1" fillId="10" borderId="17" xfId="0" applyNumberFormat="1" applyFont="1" applyFill="1" applyBorder="1" applyAlignment="1">
      <alignment horizontal="center"/>
    </xf>
    <xf numFmtId="165" fontId="1" fillId="10" borderId="17" xfId="0" applyNumberFormat="1" applyFont="1" applyFill="1" applyBorder="1" applyAlignment="1">
      <alignment horizontal="center"/>
    </xf>
    <xf numFmtId="165" fontId="1" fillId="10" borderId="17" xfId="0" applyNumberFormat="1" applyFont="1" applyFill="1" applyBorder="1" applyAlignment="1">
      <alignment horizontal="center"/>
    </xf>
    <xf numFmtId="0" fontId="41" fillId="12" borderId="58" xfId="0" applyFont="1" applyFill="1" applyBorder="1" applyAlignment="1">
      <alignment horizontal="center" vertical="center" wrapText="1"/>
    </xf>
    <xf numFmtId="0" fontId="19" fillId="0" borderId="11" xfId="1" applyBorder="1" applyAlignment="1" applyProtection="1">
      <alignment horizontal="center" vertical="center" wrapText="1"/>
    </xf>
    <xf numFmtId="165" fontId="1" fillId="10" borderId="17" xfId="0" applyNumberFormat="1" applyFont="1" applyFill="1" applyBorder="1" applyAlignment="1">
      <alignment horizontal="center"/>
    </xf>
    <xf numFmtId="0" fontId="53" fillId="7" borderId="51" xfId="0" applyFont="1" applyFill="1" applyBorder="1" applyAlignment="1">
      <alignment horizontal="left" vertical="center" wrapText="1"/>
    </xf>
    <xf numFmtId="0" fontId="53" fillId="7" borderId="52" xfId="0" applyFont="1" applyFill="1" applyBorder="1" applyAlignment="1">
      <alignment horizontal="left" vertical="center" wrapText="1"/>
    </xf>
    <xf numFmtId="164" fontId="8" fillId="10" borderId="17" xfId="0" applyNumberFormat="1" applyFont="1" applyFill="1" applyBorder="1" applyAlignment="1">
      <alignment horizontal="center" vertical="center"/>
    </xf>
    <xf numFmtId="164" fontId="6" fillId="10" borderId="17" xfId="0" applyNumberFormat="1" applyFont="1" applyFill="1" applyBorder="1" applyAlignment="1">
      <alignment horizontal="center" vertical="top" wrapText="1"/>
    </xf>
    <xf numFmtId="0" fontId="8" fillId="10" borderId="17" xfId="0" applyFont="1" applyFill="1" applyBorder="1" applyAlignment="1">
      <alignment horizontal="left" vertical="center" wrapText="1"/>
    </xf>
    <xf numFmtId="0" fontId="53" fillId="20" borderId="53" xfId="0" applyFont="1" applyFill="1" applyBorder="1" applyAlignment="1">
      <alignment horizontal="left" vertical="center" wrapText="1"/>
    </xf>
    <xf numFmtId="0" fontId="53" fillId="20" borderId="54" xfId="0" applyFont="1" applyFill="1" applyBorder="1" applyAlignment="1">
      <alignment horizontal="left" vertical="center" wrapText="1"/>
    </xf>
    <xf numFmtId="0" fontId="53" fillId="20" borderId="55" xfId="0" applyFont="1" applyFill="1" applyBorder="1" applyAlignment="1">
      <alignment horizontal="left" vertical="center" wrapText="1"/>
    </xf>
    <xf numFmtId="0" fontId="53" fillId="20" borderId="46" xfId="0" applyFont="1" applyFill="1" applyBorder="1" applyAlignment="1">
      <alignment horizontal="left" vertical="center" wrapText="1"/>
    </xf>
    <xf numFmtId="0" fontId="8" fillId="19" borderId="47" xfId="0" applyFont="1" applyFill="1" applyBorder="1" applyAlignment="1" applyProtection="1">
      <alignment horizontal="left" vertical="center" wrapText="1"/>
      <protection locked="0"/>
    </xf>
    <xf numFmtId="0" fontId="8" fillId="19" borderId="12" xfId="0" applyFont="1" applyFill="1" applyBorder="1" applyAlignment="1" applyProtection="1">
      <alignment horizontal="left" vertical="center" wrapText="1"/>
      <protection locked="0"/>
    </xf>
    <xf numFmtId="0" fontId="8" fillId="8" borderId="48" xfId="0" applyFont="1" applyFill="1" applyBorder="1" applyAlignment="1" applyProtection="1">
      <alignment horizontal="left" vertical="center" wrapText="1"/>
      <protection locked="0"/>
    </xf>
    <xf numFmtId="0" fontId="8" fillId="8" borderId="49" xfId="0" applyFont="1" applyFill="1" applyBorder="1" applyAlignment="1" applyProtection="1">
      <alignment horizontal="left" vertical="center" wrapText="1"/>
      <protection locked="0"/>
    </xf>
    <xf numFmtId="0" fontId="6" fillId="0" borderId="1" xfId="0" quotePrefix="1" applyNumberFormat="1" applyFont="1" applyFill="1" applyBorder="1" applyAlignment="1" applyProtection="1">
      <alignment horizontal="left" vertical="top" wrapText="1"/>
      <protection locked="0"/>
    </xf>
    <xf numFmtId="0" fontId="6" fillId="0" borderId="1" xfId="0" quotePrefix="1" applyNumberFormat="1" applyFont="1" applyFill="1" applyBorder="1" applyAlignment="1" applyProtection="1">
      <alignment horizontal="left" vertical="top"/>
      <protection locked="0"/>
    </xf>
    <xf numFmtId="0" fontId="41" fillId="14" borderId="29" xfId="0" applyFont="1" applyFill="1" applyBorder="1" applyAlignment="1">
      <alignment horizontal="center" vertical="center" wrapText="1"/>
    </xf>
    <xf numFmtId="0" fontId="41" fillId="14" borderId="50" xfId="0" applyFont="1" applyFill="1" applyBorder="1" applyAlignment="1">
      <alignment horizontal="center" vertical="center" wrapText="1"/>
    </xf>
    <xf numFmtId="164" fontId="33" fillId="10" borderId="17" xfId="0" applyNumberFormat="1" applyFont="1" applyFill="1" applyBorder="1" applyAlignment="1">
      <alignment horizontal="center" vertical="top" wrapText="1"/>
    </xf>
    <xf numFmtId="0" fontId="53" fillId="10" borderId="17" xfId="0" applyFont="1" applyFill="1" applyBorder="1" applyAlignment="1">
      <alignment horizontal="left" vertical="center" wrapText="1"/>
    </xf>
    <xf numFmtId="164" fontId="53" fillId="10" borderId="17" xfId="0" applyNumberFormat="1" applyFont="1" applyFill="1" applyBorder="1" applyAlignment="1">
      <alignment horizontal="center" vertical="center"/>
    </xf>
    <xf numFmtId="0" fontId="53" fillId="19" borderId="47" xfId="0" applyFont="1" applyFill="1" applyBorder="1" applyAlignment="1" applyProtection="1">
      <alignment horizontal="left" vertical="center" wrapText="1"/>
      <protection locked="0"/>
    </xf>
    <xf numFmtId="0" fontId="53" fillId="19" borderId="12" xfId="0" applyFont="1" applyFill="1" applyBorder="1" applyAlignment="1" applyProtection="1">
      <alignment horizontal="left" vertical="center" wrapText="1"/>
      <protection locked="0"/>
    </xf>
    <xf numFmtId="0" fontId="6" fillId="0" borderId="1" xfId="0" quotePrefix="1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53" fillId="8" borderId="48" xfId="0" applyFont="1" applyFill="1" applyBorder="1" applyAlignment="1" applyProtection="1">
      <alignment horizontal="left" vertical="center" wrapText="1"/>
      <protection locked="0"/>
    </xf>
    <xf numFmtId="0" fontId="53" fillId="8" borderId="49" xfId="0" applyFont="1" applyFill="1" applyBorder="1" applyAlignment="1" applyProtection="1">
      <alignment horizontal="left" vertical="center" wrapText="1"/>
      <protection locked="0"/>
    </xf>
    <xf numFmtId="0" fontId="6" fillId="0" borderId="2" xfId="0" quotePrefix="1" applyFont="1" applyFill="1" applyBorder="1" applyAlignment="1">
      <alignment horizontal="left" vertical="top"/>
    </xf>
    <xf numFmtId="0" fontId="6" fillId="0" borderId="3" xfId="0" quotePrefix="1" applyFont="1" applyFill="1" applyBorder="1" applyAlignment="1">
      <alignment horizontal="left" vertical="top"/>
    </xf>
    <xf numFmtId="164" fontId="53" fillId="10" borderId="17" xfId="0" applyNumberFormat="1" applyFont="1" applyFill="1" applyBorder="1" applyAlignment="1">
      <alignment vertical="center"/>
    </xf>
    <xf numFmtId="165" fontId="20" fillId="10" borderId="21" xfId="0" applyNumberFormat="1" applyFont="1" applyFill="1" applyBorder="1" applyAlignment="1">
      <alignment horizontal="center"/>
    </xf>
    <xf numFmtId="0" fontId="30" fillId="10" borderId="17" xfId="0" applyFont="1" applyFill="1" applyBorder="1" applyAlignment="1">
      <alignment horizontal="left" vertical="center" wrapText="1"/>
    </xf>
    <xf numFmtId="165" fontId="1" fillId="10" borderId="17" xfId="0" applyNumberFormat="1" applyFont="1" applyFill="1" applyBorder="1" applyAlignment="1">
      <alignment horizontal="center"/>
    </xf>
    <xf numFmtId="0" fontId="29" fillId="10" borderId="17" xfId="0" applyFont="1" applyFill="1" applyBorder="1" applyAlignment="1">
      <alignment horizontal="center" vertical="center" wrapText="1"/>
    </xf>
    <xf numFmtId="0" fontId="41" fillId="11" borderId="30" xfId="0" applyFont="1" applyFill="1" applyBorder="1" applyAlignment="1">
      <alignment horizontal="center" vertical="center" wrapText="1"/>
    </xf>
    <xf numFmtId="0" fontId="41" fillId="11" borderId="56" xfId="0" applyFont="1" applyFill="1" applyBorder="1" applyAlignment="1">
      <alignment horizontal="center" vertical="center" wrapText="1"/>
    </xf>
    <xf numFmtId="0" fontId="8" fillId="20" borderId="53" xfId="0" applyFont="1" applyFill="1" applyBorder="1" applyAlignment="1">
      <alignment horizontal="left" vertical="center" wrapText="1"/>
    </xf>
    <xf numFmtId="0" fontId="8" fillId="20" borderId="54" xfId="0" applyFont="1" applyFill="1" applyBorder="1" applyAlignment="1">
      <alignment horizontal="left" vertical="center" wrapText="1"/>
    </xf>
    <xf numFmtId="0" fontId="41" fillId="11" borderId="28" xfId="0" applyFont="1" applyFill="1" applyBorder="1" applyAlignment="1">
      <alignment horizontal="center" vertical="center" wrapText="1"/>
    </xf>
    <xf numFmtId="0" fontId="3" fillId="7" borderId="32" xfId="0" applyFont="1" applyFill="1" applyBorder="1" applyAlignment="1">
      <alignment horizontal="center" vertical="center" wrapText="1"/>
    </xf>
    <xf numFmtId="0" fontId="3" fillId="7" borderId="57" xfId="0" applyFont="1" applyFill="1" applyBorder="1" applyAlignment="1">
      <alignment horizontal="center" vertical="center" wrapText="1"/>
    </xf>
    <xf numFmtId="0" fontId="30" fillId="10" borderId="17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iso.com/Documents/Template-ProjectsPreviouslyAllocatedTransmissionPlanDeliverability.docx" TargetMode="External"/><Relationship Id="rId3" Type="http://schemas.openxmlformats.org/officeDocument/2006/relationships/hyperlink" Target="http://www.caiso.com/Documents/DeliverabilityAllocationCustomerOptionsForm.doc" TargetMode="External"/><Relationship Id="rId7" Type="http://schemas.openxmlformats.org/officeDocument/2006/relationships/hyperlink" Target="http://www.caiso.com/Documents/AffidavitTemplate-ProjectsSeekingTransmissionPlanDeliverability.docx" TargetMode="External"/><Relationship Id="rId12" Type="http://schemas.openxmlformats.org/officeDocument/2006/relationships/comments" Target="../comments1.xml"/><Relationship Id="rId2" Type="http://schemas.openxmlformats.org/officeDocument/2006/relationships/hyperlink" Target="http://www.caiso.com/Documents/AppendixB-GeneratorInterconnectionStudyProcessAgreement.doc" TargetMode="External"/><Relationship Id="rId1" Type="http://schemas.openxmlformats.org/officeDocument/2006/relationships/hyperlink" Target="http://www.caiso.com/planning/Pages/GeneratorInterconnection/GeneratorInterconnectionApplicationProcess/Default.aspx" TargetMode="External"/><Relationship Id="rId6" Type="http://schemas.openxmlformats.org/officeDocument/2006/relationships/hyperlink" Target="http://www.caiso.com/Documents/GIDAPAppendix1-AttachmentA-Appendix1-InterconnectionRequest-GeneratingFacilityData.doc" TargetMode="External"/><Relationship Id="rId11" Type="http://schemas.openxmlformats.org/officeDocument/2006/relationships/vmlDrawing" Target="../drawings/vmlDrawing2.vml"/><Relationship Id="rId5" Type="http://schemas.openxmlformats.org/officeDocument/2006/relationships/hyperlink" Target="http://www.caiso.com/informed/Pages/Notifications/MarketNotices/Default.aspx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caiso.com/planning/Pages/GeneratorInterconnection/GeneratorInterconnectionApplicationProcess/Default.aspx" TargetMode="External"/><Relationship Id="rId9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bpmcm.caiso.com/Pages/BPMLibrary.aspx" TargetMode="External"/><Relationship Id="rId13" Type="http://schemas.openxmlformats.org/officeDocument/2006/relationships/printerSettings" Target="../printerSettings/printerSettings25.bin"/><Relationship Id="rId3" Type="http://schemas.openxmlformats.org/officeDocument/2006/relationships/printerSettings" Target="../printerSettings/printerSettings24.bin"/><Relationship Id="rId7" Type="http://schemas.openxmlformats.org/officeDocument/2006/relationships/hyperlink" Target="http://www.caiso.com/planning/Pages/GeneratorInterconnection/GeneratorInterconnectionApplicationProcess/Default.aspx" TargetMode="External"/><Relationship Id="rId12" Type="http://schemas.openxmlformats.org/officeDocument/2006/relationships/hyperlink" Target="http://www.caiso.com/Documents/AffidavitTemplate-Cluster5-LaterQueueClustersPreviouslyAllocatedTPDeliverability.doc" TargetMode="External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hyperlink" Target="http://www.caiso.com/planning/Pages/GeneratorInterconnection/GeneratorInterconnectionApplicationProcess/Default.aspx" TargetMode="External"/><Relationship Id="rId11" Type="http://schemas.openxmlformats.org/officeDocument/2006/relationships/hyperlink" Target="http://www.caiso.com/planning/Pages/GeneratorInterconnection/GeneratorInterconnectionApplicationProcess/Default.aspx" TargetMode="External"/><Relationship Id="rId5" Type="http://schemas.openxmlformats.org/officeDocument/2006/relationships/hyperlink" Target="http://elibrary.ferc.gov/idmws/common/OpenNat.asp?fileID=13033536" TargetMode="External"/><Relationship Id="rId10" Type="http://schemas.openxmlformats.org/officeDocument/2006/relationships/hyperlink" Target="http://www.caiso.com/Documents/DeliverabilityAllocationCustomerOptionsForm.doc" TargetMode="External"/><Relationship Id="rId4" Type="http://schemas.openxmlformats.org/officeDocument/2006/relationships/hyperlink" Target="http://www.caiso.com/Documents/May252012GIDAPAmendmentER12-1855pdf.pdf" TargetMode="External"/><Relationship Id="rId9" Type="http://schemas.openxmlformats.org/officeDocument/2006/relationships/hyperlink" Target="http://www.caiso.com/Documents/AffidavitTemplate-Cluster5-LaterQueueClustersSeekingTPDeliverability.doc" TargetMode="External"/><Relationship Id="rId14" Type="http://schemas.openxmlformats.org/officeDocument/2006/relationships/vmlDrawing" Target="../drawings/vmlDrawing11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vmlDrawing" Target="../drawings/vmlDrawing12.vml"/><Relationship Id="rId4" Type="http://schemas.openxmlformats.org/officeDocument/2006/relationships/printerSettings" Target="../printerSettings/printerSettings2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iso.com/Documents/Template-ProjectsPreviouslyAllocatedTransmissionPlanDeliverability.docx" TargetMode="External"/><Relationship Id="rId3" Type="http://schemas.openxmlformats.org/officeDocument/2006/relationships/hyperlink" Target="http://www.caiso.com/Documents/DeliverabilityAllocationCustomerOptionsForm.doc" TargetMode="External"/><Relationship Id="rId7" Type="http://schemas.openxmlformats.org/officeDocument/2006/relationships/hyperlink" Target="http://www.caiso.com/Documents/AffidavitTemplate-ProjectsSeekingTransmissionPlanDeliverability.docx" TargetMode="External"/><Relationship Id="rId2" Type="http://schemas.openxmlformats.org/officeDocument/2006/relationships/hyperlink" Target="http://www.caiso.com/Documents/AppendixB-GeneratorInterconnectionStudyProcessAgreement.doc" TargetMode="External"/><Relationship Id="rId1" Type="http://schemas.openxmlformats.org/officeDocument/2006/relationships/hyperlink" Target="http://www.caiso.com/planning/Pages/GeneratorInterconnection/GeneratorInterconnectionApplicationProcess/Default.aspx" TargetMode="External"/><Relationship Id="rId6" Type="http://schemas.openxmlformats.org/officeDocument/2006/relationships/hyperlink" Target="http://www.caiso.com/Documents/GIDAPAppendix1-AttachmentA-Appendix1-InterconnectionRequest-GeneratingFacilityData.doc" TargetMode="External"/><Relationship Id="rId5" Type="http://schemas.openxmlformats.org/officeDocument/2006/relationships/hyperlink" Target="http://www.caiso.com/informed/Pages/Notifications/MarketNotices/Default.aspx" TargetMode="External"/><Relationship Id="rId10" Type="http://schemas.openxmlformats.org/officeDocument/2006/relationships/vmlDrawing" Target="../drawings/vmlDrawing3.vml"/><Relationship Id="rId4" Type="http://schemas.openxmlformats.org/officeDocument/2006/relationships/hyperlink" Target="http://www.caiso.com/planning/Pages/GeneratorInterconnection/GeneratorInterconnectionApplicationProcess/Default.aspx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iso.com/Documents/Template-ProjectsPreviouslyAllocatedTransmissionPlanDeliverability.docx" TargetMode="External"/><Relationship Id="rId3" Type="http://schemas.openxmlformats.org/officeDocument/2006/relationships/hyperlink" Target="http://www.caiso.com/Documents/DeliverabilityAllocationCustomerOptionsForm.doc" TargetMode="External"/><Relationship Id="rId7" Type="http://schemas.openxmlformats.org/officeDocument/2006/relationships/hyperlink" Target="http://www.caiso.com/Documents/AffidavitTemplate-ProjectsSeekingTransmissionPlanDeliverability.docx" TargetMode="External"/><Relationship Id="rId2" Type="http://schemas.openxmlformats.org/officeDocument/2006/relationships/hyperlink" Target="http://www.caiso.com/Documents/AppendixB-GeneratorInterconnectionStudyProcessAgreement.doc" TargetMode="External"/><Relationship Id="rId1" Type="http://schemas.openxmlformats.org/officeDocument/2006/relationships/hyperlink" Target="http://www.caiso.com/planning/Pages/GeneratorInterconnection/GeneratorInterconnectionApplicationProcess/Default.aspx" TargetMode="External"/><Relationship Id="rId6" Type="http://schemas.openxmlformats.org/officeDocument/2006/relationships/hyperlink" Target="http://www.caiso.com/Documents/GIDAPAppendix1-AttachmentA-Appendix1-InterconnectionRequest-GeneratingFacilityData.doc" TargetMode="External"/><Relationship Id="rId5" Type="http://schemas.openxmlformats.org/officeDocument/2006/relationships/hyperlink" Target="http://www.caiso.com/informed/Pages/Notifications/MarketNotices/Default.aspx" TargetMode="External"/><Relationship Id="rId10" Type="http://schemas.openxmlformats.org/officeDocument/2006/relationships/vmlDrawing" Target="../drawings/vmlDrawing4.vml"/><Relationship Id="rId4" Type="http://schemas.openxmlformats.org/officeDocument/2006/relationships/hyperlink" Target="http://www.caiso.com/planning/Pages/GeneratorInterconnection/GeneratorInterconnectionApplicationProcess/Default.aspx" TargetMode="External"/><Relationship Id="rId9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5.vml"/><Relationship Id="rId3" Type="http://schemas.openxmlformats.org/officeDocument/2006/relationships/hyperlink" Target="http://www.caiso.com/Documents/DeliverabilityAllocationCustomerOptionsForm.doc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http://www.caiso.com/Documents/AppendixB-GeneratorInterconnectionStudyProcessAgreement.doc" TargetMode="External"/><Relationship Id="rId1" Type="http://schemas.openxmlformats.org/officeDocument/2006/relationships/hyperlink" Target="http://www.caiso.com/planning/Pages/GeneratorInterconnection/GeneratorInterconnectionApplicationProcess/Default.aspx" TargetMode="External"/><Relationship Id="rId6" Type="http://schemas.openxmlformats.org/officeDocument/2006/relationships/hyperlink" Target="http://www.caiso.com/Documents/GIDAPAppendix1-AttachmentA-Appendix1-InterconnectionRequest-GeneratingFacilityData.doc" TargetMode="External"/><Relationship Id="rId5" Type="http://schemas.openxmlformats.org/officeDocument/2006/relationships/hyperlink" Target="http://www.caiso.com/informed/Pages/Notifications/MarketNotices/Default.aspx" TargetMode="External"/><Relationship Id="rId4" Type="http://schemas.openxmlformats.org/officeDocument/2006/relationships/hyperlink" Target="http://www.caiso.com/planning/Pages/GeneratorInterconnection/GeneratorInterconnectionApplicationProcess/Default.aspx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iso.com/Documents/AffidavitTemplate-Cluster5-LaterQueueClustersPreviouslyAllocatedTPDeliverability.doc" TargetMode="External"/><Relationship Id="rId3" Type="http://schemas.openxmlformats.org/officeDocument/2006/relationships/hyperlink" Target="http://www.caiso.com/Documents/DeliverabilityAllocationCustomerOptionsForm.doc" TargetMode="External"/><Relationship Id="rId7" Type="http://schemas.openxmlformats.org/officeDocument/2006/relationships/hyperlink" Target="http://www.caiso.com/Documents/AffidavitTemplate-Cluster5-LaterQueueClustersSeekingTPDeliverability.doc" TargetMode="External"/><Relationship Id="rId2" Type="http://schemas.openxmlformats.org/officeDocument/2006/relationships/hyperlink" Target="http://www.caiso.com/Documents/AppendixB-GeneratorInterconnectionStudyProcessAgreement.doc" TargetMode="External"/><Relationship Id="rId1" Type="http://schemas.openxmlformats.org/officeDocument/2006/relationships/hyperlink" Target="http://www.caiso.com/planning/Pages/GeneratorInterconnection/GeneratorInterconnectionApplicationProcess/Default.aspx" TargetMode="External"/><Relationship Id="rId6" Type="http://schemas.openxmlformats.org/officeDocument/2006/relationships/hyperlink" Target="http://www.caiso.com/Documents/GIDAPAppendix1-AttachmentA-Appendix1-InterconnectionRequest-GeneratingFacilityData.doc" TargetMode="External"/><Relationship Id="rId5" Type="http://schemas.openxmlformats.org/officeDocument/2006/relationships/hyperlink" Target="http://www.caiso.com/informed/Pages/Notifications/MarketNotices/Default.aspx" TargetMode="External"/><Relationship Id="rId10" Type="http://schemas.openxmlformats.org/officeDocument/2006/relationships/vmlDrawing" Target="../drawings/vmlDrawing6.vml"/><Relationship Id="rId4" Type="http://schemas.openxmlformats.org/officeDocument/2006/relationships/hyperlink" Target="http://www.caiso.com/planning/Pages/GeneratorInterconnection/GeneratorInterconnectionApplicationProcess/Default.aspx" TargetMode="External"/><Relationship Id="rId9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iso.com/informed/Pages/Notifications/MarketNotices/Default.aspx" TargetMode="External"/><Relationship Id="rId13" Type="http://schemas.openxmlformats.org/officeDocument/2006/relationships/vmlDrawing" Target="../drawings/vmlDrawing7.vml"/><Relationship Id="rId3" Type="http://schemas.openxmlformats.org/officeDocument/2006/relationships/printerSettings" Target="../printerSettings/printerSettings8.bin"/><Relationship Id="rId7" Type="http://schemas.openxmlformats.org/officeDocument/2006/relationships/hyperlink" Target="http://www.caiso.com/planning/Pages/GeneratorInterconnection/GeneratorInterconnectionApplicationProcess/Default.aspx" TargetMode="External"/><Relationship Id="rId12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6" Type="http://schemas.openxmlformats.org/officeDocument/2006/relationships/hyperlink" Target="http://www.caiso.com/Documents/DeliverabilityAllocationCustomerOptionsForm.doc" TargetMode="External"/><Relationship Id="rId11" Type="http://schemas.openxmlformats.org/officeDocument/2006/relationships/hyperlink" Target="http://www.caiso.com/Documents/AffidavitTemplate-Cluster5-LaterQueueClustersPreviouslyAllocatedTPDeliverability.doc" TargetMode="External"/><Relationship Id="rId5" Type="http://schemas.openxmlformats.org/officeDocument/2006/relationships/hyperlink" Target="http://www.caiso.com/Documents/AppendixB-GeneratorInterconnectionStudyProcessAgreement.doc" TargetMode="External"/><Relationship Id="rId10" Type="http://schemas.openxmlformats.org/officeDocument/2006/relationships/hyperlink" Target="http://www.caiso.com/Documents/AffidavitTemplate-Cluster5-LaterQueueClustersSeekingTPDeliverability.doc" TargetMode="External"/><Relationship Id="rId4" Type="http://schemas.openxmlformats.org/officeDocument/2006/relationships/hyperlink" Target="http://www.caiso.com/planning/Pages/GeneratorInterconnection/GeneratorInterconnectionApplicationProcess/Default.aspx" TargetMode="External"/><Relationship Id="rId9" Type="http://schemas.openxmlformats.org/officeDocument/2006/relationships/hyperlink" Target="http://www.caiso.com/Documents/GIDAPAppendix1-AttachmentA-Appendix1-InterconnectionRequest-GeneratingFacilityData.doc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iso.com/informed/Pages/Notifications/MarketNotices/Default.aspx" TargetMode="External"/><Relationship Id="rId13" Type="http://schemas.openxmlformats.org/officeDocument/2006/relationships/vmlDrawing" Target="../drawings/vmlDrawing8.vml"/><Relationship Id="rId3" Type="http://schemas.openxmlformats.org/officeDocument/2006/relationships/printerSettings" Target="../printerSettings/printerSettings12.bin"/><Relationship Id="rId7" Type="http://schemas.openxmlformats.org/officeDocument/2006/relationships/hyperlink" Target="http://www.caiso.com/planning/Pages/GeneratorInterconnection/GeneratorInterconnectionApplicationProcess/Default.aspx" TargetMode="External"/><Relationship Id="rId12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hyperlink" Target="http://www.caiso.com/Documents/DeliverabilityAllocationCustomerOptionsForm.doc" TargetMode="External"/><Relationship Id="rId11" Type="http://schemas.openxmlformats.org/officeDocument/2006/relationships/hyperlink" Target="http://www.caiso.com/Documents/AffidavitTemplate-Cluster5-LaterQueueClustersPreviouslyAllocatedTPDeliverability.doc" TargetMode="External"/><Relationship Id="rId5" Type="http://schemas.openxmlformats.org/officeDocument/2006/relationships/hyperlink" Target="http://www.caiso.com/Documents/AppendixB-GeneratorInterconnectionStudyProcessAgreement.doc" TargetMode="External"/><Relationship Id="rId10" Type="http://schemas.openxmlformats.org/officeDocument/2006/relationships/hyperlink" Target="http://www.caiso.com/Documents/AffidavitTemplate-Cluster5-LaterQueueClustersSeekingTPDeliverability.doc" TargetMode="External"/><Relationship Id="rId4" Type="http://schemas.openxmlformats.org/officeDocument/2006/relationships/hyperlink" Target="http://www.caiso.com/planning/Pages/GeneratorInterconnection/GeneratorInterconnectionApplicationProcess/Default.aspx" TargetMode="External"/><Relationship Id="rId9" Type="http://schemas.openxmlformats.org/officeDocument/2006/relationships/hyperlink" Target="http://www.caiso.com/Documents/GIDAPAppendix1-AttachmentA-Appendix1-InterconnectionRequest-GeneratingFacilityData.doc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iso.com/informed/Pages/Notifications/MarketNotices/Default.aspx" TargetMode="External"/><Relationship Id="rId13" Type="http://schemas.openxmlformats.org/officeDocument/2006/relationships/vmlDrawing" Target="../drawings/vmlDrawing9.vml"/><Relationship Id="rId3" Type="http://schemas.openxmlformats.org/officeDocument/2006/relationships/printerSettings" Target="../printerSettings/printerSettings16.bin"/><Relationship Id="rId7" Type="http://schemas.openxmlformats.org/officeDocument/2006/relationships/hyperlink" Target="http://www.caiso.com/planning/Pages/GeneratorInterconnection/GeneratorInterconnectionApplicationProcess/Default.aspx" TargetMode="External"/><Relationship Id="rId12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hyperlink" Target="http://www.caiso.com/Documents/DeliverabilityAllocationCustomerOptionsForm.doc" TargetMode="External"/><Relationship Id="rId11" Type="http://schemas.openxmlformats.org/officeDocument/2006/relationships/hyperlink" Target="http://www.caiso.com/Documents/AffidavitTemplate-Cluster5-LaterQueueClustersPreviouslyAllocatedTPDeliverability.doc" TargetMode="External"/><Relationship Id="rId5" Type="http://schemas.openxmlformats.org/officeDocument/2006/relationships/hyperlink" Target="http://www.caiso.com/Documents/AppendixB-GeneratorInterconnectionStudyProcessAgreement.doc" TargetMode="External"/><Relationship Id="rId10" Type="http://schemas.openxmlformats.org/officeDocument/2006/relationships/hyperlink" Target="http://www.caiso.com/Documents/AffidavitTemplate-Cluster5-LaterQueueClustersSeekingTPDeliverability.doc" TargetMode="External"/><Relationship Id="rId4" Type="http://schemas.openxmlformats.org/officeDocument/2006/relationships/hyperlink" Target="http://www.caiso.com/planning/Pages/GeneratorInterconnection/GeneratorInterconnectionApplicationProcess/Default.aspx" TargetMode="External"/><Relationship Id="rId9" Type="http://schemas.openxmlformats.org/officeDocument/2006/relationships/hyperlink" Target="http://www.caiso.com/Documents/GIDAPAppendix1-AttachmentA-Appendix1-InterconnectionRequest-GeneratingFacilityData.doc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iso.com/informed/Pages/Notifications/MarketNotices/Default.aspx" TargetMode="External"/><Relationship Id="rId13" Type="http://schemas.openxmlformats.org/officeDocument/2006/relationships/vmlDrawing" Target="../drawings/vmlDrawing10.vml"/><Relationship Id="rId3" Type="http://schemas.openxmlformats.org/officeDocument/2006/relationships/printerSettings" Target="../printerSettings/printerSettings20.bin"/><Relationship Id="rId7" Type="http://schemas.openxmlformats.org/officeDocument/2006/relationships/hyperlink" Target="http://www.caiso.com/planning/Pages/GeneratorInterconnection/GeneratorInterconnectionApplicationProcess/Default.aspx" TargetMode="External"/><Relationship Id="rId12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6" Type="http://schemas.openxmlformats.org/officeDocument/2006/relationships/hyperlink" Target="http://www.caiso.com/Documents/DeliverabilityAllocationCustomerOptionsForm.doc" TargetMode="External"/><Relationship Id="rId11" Type="http://schemas.openxmlformats.org/officeDocument/2006/relationships/hyperlink" Target="http://www.caiso.com/Documents/AffidavitTemplate-Cluster5-LaterQueueClustersPreviouslyAllocatedTPDeliverability.doc" TargetMode="External"/><Relationship Id="rId5" Type="http://schemas.openxmlformats.org/officeDocument/2006/relationships/hyperlink" Target="http://www.caiso.com/Documents/AppendixB-GeneratorInterconnectionStudyProcessAgreement.doc" TargetMode="External"/><Relationship Id="rId10" Type="http://schemas.openxmlformats.org/officeDocument/2006/relationships/hyperlink" Target="http://www.caiso.com/Documents/AffidavitTemplate-Cluster5-LaterQueueClustersSeekingTPDeliverability.doc" TargetMode="External"/><Relationship Id="rId4" Type="http://schemas.openxmlformats.org/officeDocument/2006/relationships/hyperlink" Target="http://www.caiso.com/planning/Pages/GeneratorInterconnection/GeneratorInterconnectionApplicationProcess/Default.aspx" TargetMode="External"/><Relationship Id="rId9" Type="http://schemas.openxmlformats.org/officeDocument/2006/relationships/hyperlink" Target="http://www.caiso.com/Documents/GIDAPAppendix1-AttachmentA-Appendix1-InterconnectionRequest-GeneratingFacilityData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G30"/>
  <sheetViews>
    <sheetView showGridLines="0" tabSelected="1" view="pageBreakPreview" topLeftCell="B1" zoomScale="70" zoomScaleNormal="80" zoomScaleSheetLayoutView="70" workbookViewId="0">
      <pane xSplit="2" ySplit="6" topLeftCell="R7" activePane="bottomRight" state="frozen"/>
      <selection activeCell="B1" sqref="B1"/>
      <selection pane="topRight" activeCell="D1" sqref="D1"/>
      <selection pane="bottomLeft" activeCell="B7" sqref="B7"/>
      <selection pane="bottomRight" activeCell="AC3" sqref="AC3"/>
    </sheetView>
  </sheetViews>
  <sheetFormatPr defaultColWidth="8.85546875" defaultRowHeight="15" x14ac:dyDescent="0.25"/>
  <cols>
    <col min="1" max="1" width="10.42578125" style="8" hidden="1" customWidth="1"/>
    <col min="2" max="2" width="32" style="2" bestFit="1" customWidth="1"/>
    <col min="3" max="3" width="5.42578125" style="3" customWidth="1"/>
    <col min="4" max="4" width="18.42578125" style="7" customWidth="1"/>
    <col min="5" max="5" width="19.5703125" style="192" bestFit="1" customWidth="1"/>
    <col min="6" max="6" width="15.7109375" style="192" customWidth="1"/>
    <col min="7" max="7" width="17.28515625" style="192" customWidth="1"/>
    <col min="8" max="8" width="20.28515625" style="192" customWidth="1"/>
    <col min="9" max="9" width="17.7109375" style="192" customWidth="1"/>
    <col min="10" max="10" width="20.28515625" style="39" customWidth="1"/>
    <col min="11" max="11" width="25" style="192" customWidth="1"/>
    <col min="12" max="12" width="20.5703125" style="192" customWidth="1"/>
    <col min="13" max="13" width="21.7109375" style="192" customWidth="1"/>
    <col min="14" max="14" width="19.140625" style="192" customWidth="1"/>
    <col min="15" max="15" width="20" style="192" customWidth="1"/>
    <col min="16" max="16" width="16.42578125" style="192" customWidth="1"/>
    <col min="17" max="17" width="15.7109375" style="192" customWidth="1"/>
    <col min="18" max="18" width="31.7109375" style="192" customWidth="1"/>
    <col min="19" max="19" width="17.5703125" style="192" customWidth="1"/>
    <col min="20" max="20" width="22" style="192" customWidth="1"/>
    <col min="21" max="21" width="23.85546875" style="192" customWidth="1"/>
    <col min="22" max="23" width="20.28515625" style="192" customWidth="1"/>
    <col min="24" max="24" width="16.140625" style="10" customWidth="1"/>
    <col min="25" max="25" width="20.28515625" style="192" customWidth="1"/>
    <col min="26" max="26" width="15.7109375" style="192" customWidth="1"/>
    <col min="27" max="27" width="21" style="192" customWidth="1"/>
    <col min="28" max="28" width="21.7109375" style="192" customWidth="1"/>
    <col min="29" max="30" width="17.140625" style="192" customWidth="1"/>
    <col min="31" max="16384" width="8.85546875" style="12"/>
  </cols>
  <sheetData>
    <row r="1" spans="1:33" s="13" customFormat="1" ht="18.75" thickBot="1" x14ac:dyDescent="0.3">
      <c r="A1" s="197">
        <v>42520</v>
      </c>
      <c r="B1" s="212" t="s">
        <v>310</v>
      </c>
      <c r="C1" s="3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80"/>
      <c r="W1" s="80"/>
      <c r="X1" s="69"/>
      <c r="Y1" s="80"/>
      <c r="Z1" s="69"/>
      <c r="AA1" s="69"/>
      <c r="AB1" s="69"/>
      <c r="AC1" s="69"/>
      <c r="AD1" s="4"/>
    </row>
    <row r="2" spans="1:33" s="16" customFormat="1" ht="86.25" customHeight="1" thickBot="1" x14ac:dyDescent="0.25">
      <c r="A2" s="201">
        <v>42555</v>
      </c>
      <c r="B2" s="51" t="s">
        <v>0</v>
      </c>
      <c r="C2" s="66"/>
      <c r="D2" s="230" t="s">
        <v>4</v>
      </c>
      <c r="E2" s="230" t="s">
        <v>138</v>
      </c>
      <c r="F2" s="254" t="s">
        <v>139</v>
      </c>
      <c r="G2" s="255"/>
      <c r="H2" s="98" t="s">
        <v>199</v>
      </c>
      <c r="I2" s="230" t="s">
        <v>200</v>
      </c>
      <c r="J2" s="92" t="s">
        <v>60</v>
      </c>
      <c r="K2" s="92" t="s">
        <v>51</v>
      </c>
      <c r="L2" s="94" t="s">
        <v>224</v>
      </c>
      <c r="M2" s="92" t="s">
        <v>221</v>
      </c>
      <c r="N2" s="92" t="s">
        <v>202</v>
      </c>
      <c r="O2" s="92" t="s">
        <v>322</v>
      </c>
      <c r="P2" s="93" t="s">
        <v>19</v>
      </c>
      <c r="Q2" s="95" t="s">
        <v>143</v>
      </c>
      <c r="R2" s="93" t="s">
        <v>331</v>
      </c>
      <c r="S2" s="93" t="s">
        <v>203</v>
      </c>
      <c r="T2" s="93" t="s">
        <v>333</v>
      </c>
      <c r="U2" s="95" t="s">
        <v>254</v>
      </c>
      <c r="V2" s="95" t="s">
        <v>217</v>
      </c>
      <c r="W2" s="96" t="s">
        <v>258</v>
      </c>
      <c r="X2" s="93" t="s">
        <v>41</v>
      </c>
      <c r="Y2" s="96" t="s">
        <v>265</v>
      </c>
      <c r="Z2" s="107" t="s">
        <v>174</v>
      </c>
      <c r="AA2" s="236" t="s">
        <v>339</v>
      </c>
      <c r="AB2" s="236" t="s">
        <v>340</v>
      </c>
      <c r="AC2" s="236" t="s">
        <v>341</v>
      </c>
      <c r="AD2" s="99" t="s">
        <v>198</v>
      </c>
      <c r="AE2" s="11"/>
    </row>
    <row r="3" spans="1:33" s="14" customFormat="1" x14ac:dyDescent="0.25">
      <c r="A3" s="201">
        <v>42618</v>
      </c>
      <c r="B3" s="241" t="s">
        <v>2</v>
      </c>
      <c r="C3" s="163" t="s">
        <v>32</v>
      </c>
      <c r="D3" s="128"/>
      <c r="E3" s="128">
        <v>44287</v>
      </c>
      <c r="F3" s="128"/>
      <c r="G3" s="128"/>
      <c r="H3" s="142"/>
      <c r="I3" s="128"/>
      <c r="J3" s="143">
        <v>44467</v>
      </c>
      <c r="K3" s="128">
        <f>J4</f>
        <v>44819</v>
      </c>
      <c r="L3" s="128">
        <v>44820</v>
      </c>
      <c r="M3" s="128"/>
      <c r="N3" s="232"/>
      <c r="O3" s="232"/>
      <c r="P3" s="128">
        <v>44835</v>
      </c>
      <c r="Q3" s="131" t="s">
        <v>328</v>
      </c>
      <c r="R3" s="128">
        <f>P4</f>
        <v>45322</v>
      </c>
      <c r="S3" s="128">
        <v>45323</v>
      </c>
      <c r="T3" s="128"/>
      <c r="U3" s="128">
        <v>45336</v>
      </c>
      <c r="V3" s="128">
        <v>45443</v>
      </c>
      <c r="W3" s="130" t="s">
        <v>330</v>
      </c>
      <c r="X3" s="232"/>
      <c r="Y3" s="130" t="s">
        <v>330</v>
      </c>
      <c r="Z3" s="131">
        <v>45301</v>
      </c>
      <c r="AA3" s="130"/>
      <c r="AB3" s="128">
        <v>45902</v>
      </c>
      <c r="AC3" s="128">
        <v>46112</v>
      </c>
      <c r="AD3" s="164"/>
      <c r="AE3" s="9"/>
    </row>
    <row r="4" spans="1:33" s="14" customFormat="1" x14ac:dyDescent="0.25">
      <c r="A4" s="201">
        <v>42653</v>
      </c>
      <c r="B4" s="241"/>
      <c r="C4" s="165" t="s">
        <v>33</v>
      </c>
      <c r="D4" s="128">
        <v>44256</v>
      </c>
      <c r="E4" s="232">
        <v>44301</v>
      </c>
      <c r="F4" s="232"/>
      <c r="G4" s="232">
        <v>44466</v>
      </c>
      <c r="H4" s="235">
        <v>44466</v>
      </c>
      <c r="I4" s="232" t="s">
        <v>86</v>
      </c>
      <c r="J4" s="145">
        <v>44819</v>
      </c>
      <c r="K4" s="233">
        <f>WORKDAY(K3,10,A1:A30)</f>
        <v>44833</v>
      </c>
      <c r="L4" s="233">
        <v>44909</v>
      </c>
      <c r="M4" s="234" t="s">
        <v>86</v>
      </c>
      <c r="N4" s="232" t="s">
        <v>86</v>
      </c>
      <c r="O4" s="232">
        <v>44939</v>
      </c>
      <c r="P4" s="232">
        <v>45322</v>
      </c>
      <c r="Q4" s="131" t="s">
        <v>329</v>
      </c>
      <c r="R4" s="232">
        <f>WORKDAY(R3,10,A1:A30)</f>
        <v>45336</v>
      </c>
      <c r="S4" s="235">
        <f>R3+90</f>
        <v>45412</v>
      </c>
      <c r="T4" s="232" t="s">
        <v>86</v>
      </c>
      <c r="U4" s="232">
        <v>45443</v>
      </c>
      <c r="V4" s="232">
        <f>V3+7</f>
        <v>45450</v>
      </c>
      <c r="W4" s="131" t="s">
        <v>330</v>
      </c>
      <c r="X4" s="235">
        <v>45474</v>
      </c>
      <c r="Y4" s="131" t="s">
        <v>330</v>
      </c>
      <c r="Z4" s="131">
        <v>45336</v>
      </c>
      <c r="AA4" s="131">
        <v>45901</v>
      </c>
      <c r="AB4" s="238">
        <v>46112</v>
      </c>
      <c r="AC4" s="238">
        <f>AC3+7</f>
        <v>46119</v>
      </c>
      <c r="AD4" s="242" t="s">
        <v>58</v>
      </c>
      <c r="AE4" s="9"/>
    </row>
    <row r="5" spans="1:33" s="11" customFormat="1" ht="153.75" customHeight="1" x14ac:dyDescent="0.25">
      <c r="A5" s="201">
        <v>42685</v>
      </c>
      <c r="B5" s="243" t="s">
        <v>6</v>
      </c>
      <c r="C5" s="243"/>
      <c r="D5" s="198"/>
      <c r="E5" s="198" t="s">
        <v>299</v>
      </c>
      <c r="F5" s="198"/>
      <c r="G5" s="198"/>
      <c r="H5" s="198"/>
      <c r="I5" s="198" t="s">
        <v>146</v>
      </c>
      <c r="J5" s="198" t="s">
        <v>117</v>
      </c>
      <c r="K5" s="198"/>
      <c r="L5" s="198" t="s">
        <v>311</v>
      </c>
      <c r="M5" s="198" t="s">
        <v>312</v>
      </c>
      <c r="N5" s="198" t="s">
        <v>111</v>
      </c>
      <c r="O5" s="198" t="s">
        <v>108</v>
      </c>
      <c r="P5" s="198" t="s">
        <v>286</v>
      </c>
      <c r="Q5" s="198" t="s">
        <v>291</v>
      </c>
      <c r="R5" s="198"/>
      <c r="S5" s="198" t="s">
        <v>313</v>
      </c>
      <c r="T5" s="198" t="s">
        <v>159</v>
      </c>
      <c r="U5" s="198"/>
      <c r="V5" s="198"/>
      <c r="W5" s="198" t="s">
        <v>167</v>
      </c>
      <c r="X5" s="198"/>
      <c r="Y5" s="198" t="s">
        <v>172</v>
      </c>
      <c r="Z5" s="198"/>
      <c r="AA5" s="198"/>
      <c r="AB5" s="198"/>
      <c r="AC5" s="198"/>
      <c r="AD5" s="242"/>
      <c r="AE5" s="9"/>
      <c r="AF5" s="14"/>
      <c r="AG5" s="14"/>
    </row>
    <row r="6" spans="1:33" s="6" customFormat="1" ht="39.75" customHeight="1" x14ac:dyDescent="0.25">
      <c r="A6" s="201">
        <v>42698</v>
      </c>
      <c r="B6" s="243" t="s">
        <v>178</v>
      </c>
      <c r="C6" s="243"/>
      <c r="D6" s="133"/>
      <c r="E6" s="133" t="s">
        <v>44</v>
      </c>
      <c r="F6" s="133"/>
      <c r="G6" s="133">
        <v>16.100000000000001</v>
      </c>
      <c r="H6" s="133" t="s">
        <v>46</v>
      </c>
      <c r="I6" s="133"/>
      <c r="J6" s="133">
        <v>16.100000000000001</v>
      </c>
      <c r="K6" s="133" t="s">
        <v>314</v>
      </c>
      <c r="L6" s="133" t="s">
        <v>319</v>
      </c>
      <c r="M6" s="133" t="s">
        <v>319</v>
      </c>
      <c r="N6" s="146" t="s">
        <v>306</v>
      </c>
      <c r="O6" s="133" t="s">
        <v>323</v>
      </c>
      <c r="P6" s="133" t="s">
        <v>315</v>
      </c>
      <c r="Q6" s="133" t="s">
        <v>52</v>
      </c>
      <c r="R6" s="133" t="s">
        <v>315</v>
      </c>
      <c r="S6" s="133" t="s">
        <v>325</v>
      </c>
      <c r="T6" s="133">
        <v>8.6999999999999993</v>
      </c>
      <c r="U6" s="133" t="s">
        <v>316</v>
      </c>
      <c r="V6" s="133" t="s">
        <v>255</v>
      </c>
      <c r="W6" s="133" t="s">
        <v>317</v>
      </c>
      <c r="X6" s="133" t="s">
        <v>326</v>
      </c>
      <c r="Y6" s="133" t="s">
        <v>317</v>
      </c>
      <c r="Z6" s="133" t="s">
        <v>318</v>
      </c>
      <c r="AA6" s="133" t="s">
        <v>52</v>
      </c>
      <c r="AB6" s="133" t="s">
        <v>316</v>
      </c>
      <c r="AC6" s="133" t="s">
        <v>255</v>
      </c>
      <c r="AD6" s="133" t="s">
        <v>56</v>
      </c>
      <c r="AE6" s="9"/>
      <c r="AF6" s="14"/>
      <c r="AG6" s="14"/>
    </row>
    <row r="7" spans="1:33" s="60" customFormat="1" ht="15.75" thickBot="1" x14ac:dyDescent="0.3">
      <c r="A7" s="201">
        <v>42699</v>
      </c>
      <c r="B7" s="28"/>
      <c r="C7" s="29"/>
      <c r="D7" s="30"/>
      <c r="E7" s="30"/>
      <c r="F7" s="30"/>
      <c r="G7" s="30"/>
      <c r="H7" s="30"/>
      <c r="I7" s="30"/>
      <c r="J7" s="38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9"/>
      <c r="AF7" s="14"/>
      <c r="AG7" s="14"/>
    </row>
    <row r="8" spans="1:33" s="18" customFormat="1" ht="17.25" thickTop="1" thickBot="1" x14ac:dyDescent="0.3">
      <c r="A8" s="200">
        <v>42730</v>
      </c>
      <c r="B8" s="58" t="s">
        <v>1</v>
      </c>
      <c r="C8" s="167"/>
      <c r="D8" s="106"/>
      <c r="E8" s="106"/>
      <c r="F8" s="106"/>
      <c r="G8" s="106" t="s">
        <v>1</v>
      </c>
      <c r="H8" s="106"/>
      <c r="I8" s="106" t="s">
        <v>1</v>
      </c>
      <c r="J8" s="106"/>
      <c r="K8" s="106"/>
      <c r="L8" s="106"/>
      <c r="M8" s="106" t="s">
        <v>1</v>
      </c>
      <c r="N8" s="106"/>
      <c r="O8" s="106"/>
      <c r="P8" s="106"/>
      <c r="Q8" s="106"/>
      <c r="R8" s="106"/>
      <c r="S8" s="106" t="s">
        <v>1</v>
      </c>
      <c r="T8" s="106"/>
      <c r="U8" s="106"/>
      <c r="V8" s="106"/>
      <c r="W8" s="106"/>
      <c r="X8" s="106" t="s">
        <v>1</v>
      </c>
      <c r="Y8" s="106"/>
      <c r="Z8" s="106"/>
      <c r="AA8" s="106"/>
      <c r="AB8" s="106"/>
      <c r="AC8" s="106"/>
      <c r="AD8" s="178"/>
      <c r="AE8" s="9"/>
      <c r="AF8" s="14"/>
      <c r="AG8" s="14"/>
    </row>
    <row r="9" spans="1:33" s="11" customFormat="1" ht="51.75" thickTop="1" x14ac:dyDescent="0.2">
      <c r="A9" s="200">
        <v>42737</v>
      </c>
      <c r="B9" s="239" t="s">
        <v>69</v>
      </c>
      <c r="C9" s="240"/>
      <c r="D9" s="147"/>
      <c r="E9" s="134"/>
      <c r="F9" s="134" t="s">
        <v>121</v>
      </c>
      <c r="G9" s="222">
        <v>44377</v>
      </c>
      <c r="H9" s="222">
        <v>44377</v>
      </c>
      <c r="I9" s="231"/>
      <c r="J9" s="134"/>
      <c r="K9" s="134" t="s">
        <v>195</v>
      </c>
      <c r="L9" s="134"/>
      <c r="M9" s="134" t="s">
        <v>320</v>
      </c>
      <c r="N9" s="231" t="s">
        <v>111</v>
      </c>
      <c r="O9" s="134" t="s">
        <v>108</v>
      </c>
      <c r="P9" s="134"/>
      <c r="Q9" s="134" t="s">
        <v>154</v>
      </c>
      <c r="R9" s="134" t="s">
        <v>112</v>
      </c>
      <c r="S9" s="134"/>
      <c r="T9" s="134" t="s">
        <v>134</v>
      </c>
      <c r="U9" s="134"/>
      <c r="V9" s="134" t="s">
        <v>137</v>
      </c>
      <c r="W9" s="134"/>
      <c r="X9" s="134" t="s">
        <v>136</v>
      </c>
      <c r="Y9" s="134"/>
      <c r="Z9" s="134" t="s">
        <v>154</v>
      </c>
      <c r="AA9" s="134" t="s">
        <v>154</v>
      </c>
      <c r="AB9" s="134"/>
      <c r="AC9" s="134" t="s">
        <v>137</v>
      </c>
      <c r="AD9" s="135" t="s">
        <v>30</v>
      </c>
      <c r="AE9" s="9"/>
    </row>
    <row r="10" spans="1:33" s="15" customFormat="1" ht="171.2" customHeight="1" x14ac:dyDescent="0.2">
      <c r="A10" s="200">
        <v>42751</v>
      </c>
      <c r="B10" s="244" t="s">
        <v>1</v>
      </c>
      <c r="C10" s="245"/>
      <c r="D10" s="136"/>
      <c r="E10" s="148" t="s">
        <v>210</v>
      </c>
      <c r="F10" s="138" t="s">
        <v>211</v>
      </c>
      <c r="G10" s="149" t="s">
        <v>212</v>
      </c>
      <c r="H10" s="22" t="s">
        <v>152</v>
      </c>
      <c r="I10" s="22" t="s">
        <v>147</v>
      </c>
      <c r="J10" s="22"/>
      <c r="K10" s="22" t="s">
        <v>11</v>
      </c>
      <c r="L10" s="22" t="s">
        <v>197</v>
      </c>
      <c r="M10" s="22" t="s">
        <v>243</v>
      </c>
      <c r="N10" s="22" t="s">
        <v>242</v>
      </c>
      <c r="O10" s="22" t="s">
        <v>324</v>
      </c>
      <c r="P10" s="22"/>
      <c r="Q10" s="22" t="s">
        <v>156</v>
      </c>
      <c r="R10" s="22" t="s">
        <v>278</v>
      </c>
      <c r="S10" s="22" t="s">
        <v>23</v>
      </c>
      <c r="T10" s="22" t="s">
        <v>54</v>
      </c>
      <c r="U10" s="22"/>
      <c r="V10" s="22" t="s">
        <v>279</v>
      </c>
      <c r="W10" s="139"/>
      <c r="X10" s="22" t="s">
        <v>27</v>
      </c>
      <c r="Y10" s="22" t="s">
        <v>261</v>
      </c>
      <c r="Z10" s="22" t="s">
        <v>280</v>
      </c>
      <c r="AA10" s="22" t="s">
        <v>334</v>
      </c>
      <c r="AB10" s="22"/>
      <c r="AC10" s="22" t="s">
        <v>279</v>
      </c>
      <c r="AD10" s="150" t="s">
        <v>29</v>
      </c>
      <c r="AE10" s="11"/>
    </row>
    <row r="11" spans="1:33" s="15" customFormat="1" ht="122.25" thickBot="1" x14ac:dyDescent="0.25">
      <c r="A11" s="200">
        <v>42786</v>
      </c>
      <c r="B11" s="246" t="s">
        <v>3</v>
      </c>
      <c r="C11" s="247"/>
      <c r="D11" s="140" t="s">
        <v>89</v>
      </c>
      <c r="E11" s="217" t="s">
        <v>307</v>
      </c>
      <c r="F11" s="36"/>
      <c r="G11" s="36"/>
      <c r="H11" s="211" t="str">
        <f>HYPERLINK("http://www.caiso.com/Documents/GeneratorInterconnection-DeliverabilityAllocationProceduresClusterProcessSummary.pdf","Generator Interconnection and Deliverability Allocation Procedures Cluster Process Summary")</f>
        <v>Generator Interconnection and Deliverability Allocation Procedures Cluster Process Summary</v>
      </c>
      <c r="I11" s="237" t="str">
        <f>HYPERLINK("http://www.caiso.com/Documents/GeneratorInterconnection-DeliverabilityAllocationProceduresClusterProcessSummary.pdf","Generator Interconnection and Deliverability Allocation Procedures Cluster Process Summary")</f>
        <v>Generator Interconnection and Deliverability Allocation Procedures Cluster Process Summary</v>
      </c>
      <c r="J11" s="76"/>
      <c r="K11" s="37"/>
      <c r="L11" s="37"/>
      <c r="M11" s="37"/>
      <c r="N11" s="140" t="s">
        <v>88</v>
      </c>
      <c r="O11" s="140" t="s">
        <v>216</v>
      </c>
      <c r="P11" s="140"/>
      <c r="Q11" s="226" t="s">
        <v>301</v>
      </c>
      <c r="R11" s="140"/>
      <c r="S11" s="140"/>
      <c r="T11" s="140"/>
      <c r="U11" s="140"/>
      <c r="V11" s="140" t="s">
        <v>84</v>
      </c>
      <c r="W11" s="140"/>
      <c r="X11" s="140" t="s">
        <v>106</v>
      </c>
      <c r="Y11" s="140"/>
      <c r="Z11" s="226" t="s">
        <v>327</v>
      </c>
      <c r="AA11" s="140"/>
      <c r="AB11" s="140"/>
      <c r="AC11" s="140"/>
      <c r="AD11" s="36" t="s">
        <v>105</v>
      </c>
      <c r="AE11" s="11"/>
    </row>
    <row r="12" spans="1:33" s="15" customFormat="1" ht="16.5" thickTop="1" thickBot="1" x14ac:dyDescent="0.25">
      <c r="A12" s="200">
        <v>42884</v>
      </c>
      <c r="B12" s="28"/>
      <c r="C12" s="29"/>
      <c r="D12" s="30"/>
      <c r="E12" s="30"/>
      <c r="F12" s="30"/>
      <c r="G12" s="77"/>
      <c r="H12" s="30"/>
      <c r="I12" s="30"/>
      <c r="J12" s="38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11"/>
    </row>
    <row r="13" spans="1:33" s="20" customFormat="1" ht="17.25" thickTop="1" thickBot="1" x14ac:dyDescent="0.25">
      <c r="A13" s="200">
        <v>42920</v>
      </c>
      <c r="B13" s="59" t="s">
        <v>39</v>
      </c>
      <c r="C13" s="25"/>
      <c r="D13" s="105"/>
      <c r="E13" s="105"/>
      <c r="F13" s="105"/>
      <c r="G13" s="105" t="s">
        <v>39</v>
      </c>
      <c r="H13" s="105"/>
      <c r="I13" s="105"/>
      <c r="J13" s="105"/>
      <c r="K13" s="105"/>
      <c r="L13" s="105"/>
      <c r="M13" s="105" t="s">
        <v>39</v>
      </c>
      <c r="N13" s="105"/>
      <c r="O13" s="105"/>
      <c r="P13" s="105"/>
      <c r="Q13" s="105"/>
      <c r="R13" s="105"/>
      <c r="S13" s="105" t="s">
        <v>39</v>
      </c>
      <c r="T13" s="105"/>
      <c r="U13" s="105"/>
      <c r="V13" s="105"/>
      <c r="W13" s="105"/>
      <c r="X13" s="105" t="s">
        <v>39</v>
      </c>
      <c r="Y13" s="105"/>
      <c r="Z13" s="105"/>
      <c r="AA13" s="105"/>
      <c r="AB13" s="105"/>
      <c r="AC13" s="105"/>
      <c r="AD13" s="179"/>
      <c r="AE13" s="19"/>
    </row>
    <row r="14" spans="1:33" s="11" customFormat="1" ht="162.75" customHeight="1" thickTop="1" x14ac:dyDescent="0.2">
      <c r="A14" s="200">
        <v>42982</v>
      </c>
      <c r="B14" s="248" t="s">
        <v>39</v>
      </c>
      <c r="C14" s="249"/>
      <c r="D14" s="166" t="s">
        <v>140</v>
      </c>
      <c r="E14" s="44" t="s">
        <v>7</v>
      </c>
      <c r="F14" s="44" t="s">
        <v>308</v>
      </c>
      <c r="G14" s="44" t="s">
        <v>309</v>
      </c>
      <c r="H14" s="44" t="s">
        <v>245</v>
      </c>
      <c r="I14" s="44" t="s">
        <v>149</v>
      </c>
      <c r="J14" s="44" t="s">
        <v>151</v>
      </c>
      <c r="K14" s="44" t="s">
        <v>239</v>
      </c>
      <c r="L14" s="44" t="s">
        <v>240</v>
      </c>
      <c r="M14" s="44" t="s">
        <v>53</v>
      </c>
      <c r="N14" s="175" t="s">
        <v>241</v>
      </c>
      <c r="O14" s="44" t="s">
        <v>248</v>
      </c>
      <c r="P14" s="44"/>
      <c r="Q14" s="44" t="s">
        <v>155</v>
      </c>
      <c r="R14" s="44" t="s">
        <v>239</v>
      </c>
      <c r="S14" s="44" t="s">
        <v>332</v>
      </c>
      <c r="T14" s="44" t="s">
        <v>53</v>
      </c>
      <c r="U14" s="44" t="s">
        <v>225</v>
      </c>
      <c r="V14" s="44" t="s">
        <v>220</v>
      </c>
      <c r="W14" s="195" t="s">
        <v>251</v>
      </c>
      <c r="X14" s="44" t="s">
        <v>248</v>
      </c>
      <c r="Y14" s="44" t="s">
        <v>262</v>
      </c>
      <c r="Z14" s="44" t="s">
        <v>249</v>
      </c>
      <c r="AA14" s="44" t="s">
        <v>335</v>
      </c>
      <c r="AB14" s="44" t="s">
        <v>336</v>
      </c>
      <c r="AC14" s="44" t="s">
        <v>338</v>
      </c>
      <c r="AD14" s="151"/>
      <c r="AF14" s="15"/>
    </row>
    <row r="15" spans="1:33" s="11" customFormat="1" ht="51.75" thickBot="1" x14ac:dyDescent="0.25">
      <c r="A15" s="200">
        <v>43017</v>
      </c>
      <c r="B15" s="250" t="s">
        <v>70</v>
      </c>
      <c r="C15" s="251"/>
      <c r="D15" s="177" t="s">
        <v>229</v>
      </c>
      <c r="E15" s="160" t="s">
        <v>124</v>
      </c>
      <c r="F15" s="160" t="s">
        <v>177</v>
      </c>
      <c r="G15" s="160" t="s">
        <v>125</v>
      </c>
      <c r="H15" s="160" t="s">
        <v>150</v>
      </c>
      <c r="I15" s="160" t="s">
        <v>150</v>
      </c>
      <c r="J15" s="48"/>
      <c r="K15" s="160"/>
      <c r="L15" s="160" t="s">
        <v>128</v>
      </c>
      <c r="M15" s="160" t="s">
        <v>321</v>
      </c>
      <c r="N15" s="161" t="s">
        <v>15</v>
      </c>
      <c r="O15" s="160"/>
      <c r="P15" s="48"/>
      <c r="Q15" s="160" t="s">
        <v>205</v>
      </c>
      <c r="R15" s="160"/>
      <c r="S15" s="160" t="s">
        <v>127</v>
      </c>
      <c r="T15" s="160" t="s">
        <v>160</v>
      </c>
      <c r="U15" s="160"/>
      <c r="V15" s="160" t="s">
        <v>16</v>
      </c>
      <c r="W15" s="160"/>
      <c r="X15" s="160"/>
      <c r="Y15" s="160" t="s">
        <v>168</v>
      </c>
      <c r="Z15" s="160" t="s">
        <v>274</v>
      </c>
      <c r="AA15" s="160" t="s">
        <v>205</v>
      </c>
      <c r="AB15" s="160"/>
      <c r="AC15" s="160" t="s">
        <v>16</v>
      </c>
      <c r="AD15" s="162"/>
    </row>
    <row r="16" spans="1:33" s="88" customFormat="1" ht="17.25" customHeight="1" thickTop="1" x14ac:dyDescent="0.25">
      <c r="A16" s="200">
        <v>43049</v>
      </c>
      <c r="B16" s="252" t="s">
        <v>337</v>
      </c>
      <c r="C16" s="253"/>
      <c r="D16" s="86"/>
      <c r="E16" s="86"/>
      <c r="F16" s="86"/>
      <c r="G16" s="86"/>
      <c r="H16" s="86"/>
      <c r="I16" s="86"/>
      <c r="J16" s="87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Y16" s="86"/>
      <c r="Z16" s="86"/>
      <c r="AA16" s="89"/>
      <c r="AB16" s="89"/>
      <c r="AC16" s="89"/>
      <c r="AD16" s="86"/>
    </row>
    <row r="17" spans="1:30" ht="16.5" x14ac:dyDescent="0.25">
      <c r="A17" s="200">
        <v>43062</v>
      </c>
      <c r="B17" s="180" t="s">
        <v>187</v>
      </c>
      <c r="C17" s="181"/>
      <c r="D17" s="17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90"/>
      <c r="Y17" s="89"/>
      <c r="Z17" s="89"/>
      <c r="AA17" s="89"/>
      <c r="AB17" s="89"/>
      <c r="AC17" s="89"/>
      <c r="AD17" s="89"/>
    </row>
    <row r="18" spans="1:30" ht="16.5" x14ac:dyDescent="0.25">
      <c r="A18" s="200">
        <v>43063</v>
      </c>
      <c r="B18" s="180" t="s">
        <v>188</v>
      </c>
      <c r="C18" s="182"/>
      <c r="D18" s="17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90"/>
      <c r="Y18" s="89"/>
      <c r="Z18" s="89"/>
      <c r="AD18" s="89"/>
    </row>
    <row r="19" spans="1:30" x14ac:dyDescent="0.25">
      <c r="A19" s="200">
        <v>43094</v>
      </c>
    </row>
    <row r="20" spans="1:30" x14ac:dyDescent="0.25">
      <c r="A20" s="8">
        <v>43101</v>
      </c>
    </row>
    <row r="21" spans="1:30" x14ac:dyDescent="0.25">
      <c r="A21" s="200">
        <v>43115</v>
      </c>
    </row>
    <row r="22" spans="1:30" x14ac:dyDescent="0.25">
      <c r="A22" s="200">
        <v>43119</v>
      </c>
    </row>
    <row r="23" spans="1:30" x14ac:dyDescent="0.25">
      <c r="A23" s="200">
        <v>43248</v>
      </c>
    </row>
    <row r="24" spans="1:30" x14ac:dyDescent="0.25">
      <c r="A24" s="200">
        <v>43285</v>
      </c>
    </row>
    <row r="25" spans="1:30" x14ac:dyDescent="0.25">
      <c r="A25" s="200">
        <v>43346</v>
      </c>
    </row>
    <row r="26" spans="1:30" x14ac:dyDescent="0.25">
      <c r="A26" s="200">
        <v>43381</v>
      </c>
    </row>
    <row r="27" spans="1:30" x14ac:dyDescent="0.25">
      <c r="A27" s="200">
        <v>43415</v>
      </c>
    </row>
    <row r="28" spans="1:30" x14ac:dyDescent="0.25">
      <c r="A28" s="200">
        <v>43426</v>
      </c>
    </row>
    <row r="29" spans="1:30" x14ac:dyDescent="0.25">
      <c r="A29" s="200">
        <v>43427</v>
      </c>
    </row>
    <row r="30" spans="1:30" x14ac:dyDescent="0.25">
      <c r="A30" s="200">
        <v>43459</v>
      </c>
    </row>
  </sheetData>
  <mergeCells count="11">
    <mergeCell ref="B15:C15"/>
    <mergeCell ref="B16:C16"/>
    <mergeCell ref="F2:G2"/>
    <mergeCell ref="B3:B4"/>
    <mergeCell ref="B11:C11"/>
    <mergeCell ref="B14:C14"/>
    <mergeCell ref="AD4:AD5"/>
    <mergeCell ref="B5:C5"/>
    <mergeCell ref="B6:C6"/>
    <mergeCell ref="B9:C9"/>
    <mergeCell ref="B10:C10"/>
  </mergeCells>
  <hyperlinks>
    <hyperlink ref="O11" r:id="rId1" display="http://www.caiso.com/planning/Pages/GeneratorInterconnection/GeneratorInterconnectionApplicationProcess/Default.aspx"/>
    <hyperlink ref="N11" r:id="rId2" display="http://www.caiso.com/Documents/AppendixB-GeneratorInterconnectionStudyProcessAgreement.doc"/>
    <hyperlink ref="V11" r:id="rId3" display="http://www.caiso.com/Documents/DeliverabilityAllocationCustomerOptionsForm.doc"/>
    <hyperlink ref="X11" r:id="rId4" display="http://www.caiso.com/planning/Pages/GeneratorInterconnection/GeneratorInterconnectionApplicationProcess/Default.aspx"/>
    <hyperlink ref="D11" r:id="rId5" display="http://www.caiso.com/informed/Pages/Notifications/MarketNotices/Default.aspx"/>
    <hyperlink ref="E11" r:id="rId6" display="GIDAP Interconnection Request - Generating Facility Data"/>
    <hyperlink ref="Q11" r:id="rId7"/>
    <hyperlink ref="Z11" r:id="rId8"/>
  </hyperlinks>
  <printOptions headings="1"/>
  <pageMargins left="0.75" right="0.5" top="0.75" bottom="0.5" header="0.25" footer="0.25"/>
  <pageSetup paperSize="3" scale="71" fitToWidth="0" orientation="landscape" r:id="rId9"/>
  <headerFooter>
    <oddHeader>&amp;L&amp;G</oddHeader>
    <oddFooter xml:space="preserve">&amp;CCopyright © 2016 California Independent System Operator. All rights reserved.&amp;RFile: &amp;F
Tab: &amp;A </oddFooter>
  </headerFooter>
  <colBreaks count="3" manualBreakCount="3">
    <brk id="9" max="18" man="1"/>
    <brk id="15" max="1048575" man="1"/>
    <brk id="20" max="18" man="1"/>
  </colBreaks>
  <legacyDrawing r:id="rId10"/>
  <legacyDrawingHF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I29"/>
  <sheetViews>
    <sheetView showGridLines="0" view="pageBreakPreview" topLeftCell="B1" zoomScale="70" zoomScaleNormal="80" zoomScaleSheetLayoutView="70" workbookViewId="0">
      <pane xSplit="2" ySplit="6" topLeftCell="D7" activePane="bottomRight" state="frozen"/>
      <selection activeCell="B1" sqref="B1"/>
      <selection pane="topRight" activeCell="D1" sqref="D1"/>
      <selection pane="bottomLeft" activeCell="B7" sqref="B7"/>
      <selection pane="bottomRight" activeCell="F4" sqref="F4"/>
    </sheetView>
  </sheetViews>
  <sheetFormatPr defaultRowHeight="15" x14ac:dyDescent="0.25"/>
  <cols>
    <col min="1" max="1" width="18.5703125" hidden="1" customWidth="1"/>
    <col min="2" max="2" width="18.5703125" customWidth="1"/>
    <col min="3" max="3" width="11.85546875" customWidth="1"/>
    <col min="4" max="4" width="14.28515625" customWidth="1"/>
    <col min="5" max="5" width="25.28515625" customWidth="1"/>
    <col min="6" max="6" width="15.5703125" customWidth="1"/>
    <col min="7" max="7" width="14" customWidth="1"/>
    <col min="8" max="8" width="14.5703125" customWidth="1"/>
    <col min="9" max="9" width="25" customWidth="1"/>
    <col min="10" max="10" width="16.85546875" customWidth="1"/>
    <col min="11" max="11" width="21" customWidth="1"/>
    <col min="12" max="12" width="17.140625" customWidth="1"/>
    <col min="13" max="13" width="14.5703125" customWidth="1"/>
    <col min="14" max="14" width="16.7109375" customWidth="1"/>
    <col min="15" max="15" width="13.7109375" customWidth="1"/>
    <col min="16" max="16" width="15.7109375" customWidth="1"/>
    <col min="17" max="17" width="25.5703125" customWidth="1"/>
    <col min="18" max="18" width="17" customWidth="1"/>
    <col min="19" max="19" width="22.140625" customWidth="1"/>
    <col min="20" max="20" width="19" customWidth="1"/>
    <col min="21" max="21" width="21.7109375" customWidth="1"/>
    <col min="22" max="22" width="17.140625" customWidth="1"/>
    <col min="23" max="23" width="18.28515625" customWidth="1"/>
    <col min="24" max="25" width="20.28515625" customWidth="1"/>
    <col min="26" max="26" width="17.5703125" customWidth="1"/>
    <col min="27" max="27" width="20.28515625" customWidth="1"/>
    <col min="28" max="28" width="19" customWidth="1"/>
    <col min="29" max="29" width="15.7109375" customWidth="1"/>
    <col min="30" max="30" width="21.7109375" customWidth="1"/>
    <col min="31" max="31" width="17.140625" customWidth="1"/>
    <col min="32" max="32" width="17" customWidth="1"/>
    <col min="33" max="33" width="15.7109375" customWidth="1"/>
  </cols>
  <sheetData>
    <row r="1" spans="1:32" ht="18.75" thickBot="1" x14ac:dyDescent="0.3">
      <c r="A1" s="116">
        <v>41094</v>
      </c>
      <c r="B1" s="23" t="s">
        <v>8</v>
      </c>
      <c r="C1" s="4"/>
      <c r="D1" s="5"/>
      <c r="E1" s="4"/>
      <c r="F1" s="4"/>
      <c r="G1" s="4"/>
      <c r="H1" s="4"/>
      <c r="I1" s="4"/>
      <c r="J1" s="5"/>
      <c r="K1" s="5"/>
      <c r="L1" s="5"/>
      <c r="M1" s="5"/>
      <c r="N1" s="4"/>
      <c r="O1" s="4"/>
      <c r="P1" s="69"/>
      <c r="Q1" s="4"/>
      <c r="R1" s="4"/>
      <c r="S1" s="4"/>
      <c r="T1" s="69"/>
      <c r="U1" s="69"/>
      <c r="V1" s="69"/>
      <c r="W1" s="69"/>
      <c r="X1" s="80"/>
      <c r="Y1" s="80"/>
      <c r="Z1" s="189"/>
      <c r="AA1" s="80"/>
      <c r="AB1" s="69"/>
      <c r="AC1" s="69"/>
      <c r="AD1" s="69"/>
      <c r="AE1" s="69"/>
      <c r="AF1" s="5"/>
    </row>
    <row r="2" spans="1:32" ht="67.5" thickTop="1" thickBot="1" x14ac:dyDescent="0.3">
      <c r="A2" s="116">
        <v>41155</v>
      </c>
      <c r="B2" s="51" t="s">
        <v>0</v>
      </c>
      <c r="C2" s="66"/>
      <c r="D2" s="81" t="s">
        <v>66</v>
      </c>
      <c r="E2" s="63" t="s">
        <v>63</v>
      </c>
      <c r="F2" s="100" t="s">
        <v>60</v>
      </c>
      <c r="G2" s="276" t="s">
        <v>18</v>
      </c>
      <c r="H2" s="272"/>
      <c r="I2" s="101" t="s">
        <v>51</v>
      </c>
      <c r="J2" s="183" t="s">
        <v>233</v>
      </c>
      <c r="K2" s="183" t="s">
        <v>221</v>
      </c>
      <c r="L2" s="272" t="s">
        <v>202</v>
      </c>
      <c r="M2" s="273"/>
      <c r="N2" s="101" t="s">
        <v>40</v>
      </c>
      <c r="O2" s="102" t="s">
        <v>19</v>
      </c>
      <c r="P2" s="103" t="s">
        <v>143</v>
      </c>
      <c r="Q2" s="103" t="s">
        <v>49</v>
      </c>
      <c r="R2" s="103" t="s">
        <v>203</v>
      </c>
      <c r="S2" s="104" t="s">
        <v>204</v>
      </c>
      <c r="T2" s="82" t="s">
        <v>161</v>
      </c>
      <c r="U2" s="82" t="s">
        <v>85</v>
      </c>
      <c r="V2" s="82" t="s">
        <v>141</v>
      </c>
      <c r="W2" s="103" t="s">
        <v>219</v>
      </c>
      <c r="X2" s="103" t="s">
        <v>217</v>
      </c>
      <c r="Y2" s="109" t="s">
        <v>169</v>
      </c>
      <c r="Z2" s="103" t="s">
        <v>41</v>
      </c>
      <c r="AA2" s="109" t="s">
        <v>171</v>
      </c>
      <c r="AB2" s="82" t="s">
        <v>162</v>
      </c>
      <c r="AC2" s="114" t="s">
        <v>174</v>
      </c>
      <c r="AD2" s="82" t="s">
        <v>164</v>
      </c>
      <c r="AE2" s="82" t="s">
        <v>165</v>
      </c>
      <c r="AF2" s="110" t="s">
        <v>198</v>
      </c>
    </row>
    <row r="3" spans="1:32" ht="15.75" thickTop="1" x14ac:dyDescent="0.25">
      <c r="A3" s="117">
        <v>41190</v>
      </c>
      <c r="B3" s="267" t="s">
        <v>2</v>
      </c>
      <c r="C3" s="52" t="s">
        <v>32</v>
      </c>
      <c r="D3" s="64">
        <v>41115</v>
      </c>
      <c r="E3" s="64">
        <f>D3</f>
        <v>41115</v>
      </c>
      <c r="F3" s="68">
        <v>41105</v>
      </c>
      <c r="G3" s="62"/>
      <c r="H3" s="62"/>
      <c r="I3" s="65">
        <f>F4</f>
        <v>41305</v>
      </c>
      <c r="J3" s="62"/>
      <c r="K3" s="62"/>
      <c r="L3" s="268"/>
      <c r="M3" s="268"/>
      <c r="N3" s="62"/>
      <c r="O3" s="128">
        <v>41406</v>
      </c>
      <c r="P3" s="128">
        <v>41563</v>
      </c>
      <c r="Q3" s="128">
        <f>O4</f>
        <v>41611</v>
      </c>
      <c r="R3" s="129"/>
      <c r="S3" s="129"/>
      <c r="T3" s="128"/>
      <c r="U3" s="128"/>
      <c r="V3" s="128"/>
      <c r="W3" s="128">
        <v>41659</v>
      </c>
      <c r="X3" s="128">
        <f>W4</f>
        <v>41712</v>
      </c>
      <c r="Y3" s="130">
        <v>41735</v>
      </c>
      <c r="Z3" s="129"/>
      <c r="AA3" s="130"/>
      <c r="AB3" s="128"/>
      <c r="AC3" s="130">
        <v>41928</v>
      </c>
      <c r="AD3" s="128"/>
      <c r="AE3" s="128"/>
      <c r="AF3" s="108"/>
    </row>
    <row r="4" spans="1:32" x14ac:dyDescent="0.25">
      <c r="A4" s="118">
        <v>41225</v>
      </c>
      <c r="B4" s="267"/>
      <c r="C4" s="53" t="s">
        <v>33</v>
      </c>
      <c r="D4" s="54"/>
      <c r="E4" s="54">
        <v>41127</v>
      </c>
      <c r="F4" s="54">
        <f>F3+200</f>
        <v>41305</v>
      </c>
      <c r="G4" s="61">
        <v>41264</v>
      </c>
      <c r="H4" s="61">
        <f>G4+30</f>
        <v>41294</v>
      </c>
      <c r="I4" s="54">
        <f>WORKDAY(I3,10,A1:A29)</f>
        <v>41319</v>
      </c>
      <c r="J4" s="61">
        <f>I3+30</f>
        <v>41335</v>
      </c>
      <c r="K4" s="61">
        <f>WORKDAY(J4,3,A1:A29)</f>
        <v>41339</v>
      </c>
      <c r="L4" s="270">
        <f>WORKDAY(J4,10,A1:A29)</f>
        <v>41348</v>
      </c>
      <c r="M4" s="270"/>
      <c r="N4" s="61">
        <f>I3+90</f>
        <v>41395</v>
      </c>
      <c r="O4" s="111">
        <f>O3+205</f>
        <v>41611</v>
      </c>
      <c r="P4" s="111">
        <v>41593</v>
      </c>
      <c r="Q4" s="111">
        <f>WORKDAY(Q3,10,A1:A29)</f>
        <v>41625</v>
      </c>
      <c r="R4" s="111">
        <f>O4+30</f>
        <v>41641</v>
      </c>
      <c r="S4" s="111">
        <f>WORKDAY(R4,3,A1:A29)</f>
        <v>41646</v>
      </c>
      <c r="T4" s="111" t="s">
        <v>86</v>
      </c>
      <c r="U4" s="111">
        <f>Q4+120</f>
        <v>41745</v>
      </c>
      <c r="V4" s="111" t="s">
        <v>86</v>
      </c>
      <c r="W4" s="111">
        <v>41712</v>
      </c>
      <c r="X4" s="111">
        <f>X3+7</f>
        <v>41719</v>
      </c>
      <c r="Y4" s="131">
        <v>41851</v>
      </c>
      <c r="Z4" s="111">
        <f>Q3+180</f>
        <v>41791</v>
      </c>
      <c r="AA4" s="131">
        <v>41852</v>
      </c>
      <c r="AB4" s="111">
        <f>AA4+30</f>
        <v>41882</v>
      </c>
      <c r="AC4" s="131">
        <v>41958</v>
      </c>
      <c r="AD4" s="111">
        <f>AA4+120</f>
        <v>41972</v>
      </c>
      <c r="AE4" s="111" t="s">
        <v>86</v>
      </c>
      <c r="AF4" s="256" t="s">
        <v>58</v>
      </c>
    </row>
    <row r="5" spans="1:32" ht="66.75" customHeight="1" x14ac:dyDescent="0.25">
      <c r="A5" s="119">
        <v>41235</v>
      </c>
      <c r="B5" s="257" t="s">
        <v>6</v>
      </c>
      <c r="C5" s="257"/>
      <c r="D5" s="269" t="s">
        <v>235</v>
      </c>
      <c r="E5" s="269"/>
      <c r="F5" s="55" t="s">
        <v>47</v>
      </c>
      <c r="G5" s="55"/>
      <c r="H5" s="55"/>
      <c r="I5" s="55"/>
      <c r="J5" s="55" t="s">
        <v>12</v>
      </c>
      <c r="K5" s="187"/>
      <c r="L5" s="279"/>
      <c r="M5" s="279"/>
      <c r="N5" s="191"/>
      <c r="O5" s="55" t="s">
        <v>35</v>
      </c>
      <c r="P5" s="132" t="s">
        <v>157</v>
      </c>
      <c r="Q5" s="132"/>
      <c r="R5" s="132" t="s">
        <v>22</v>
      </c>
      <c r="S5" s="198" t="s">
        <v>159</v>
      </c>
      <c r="T5" s="132" t="s">
        <v>193</v>
      </c>
      <c r="U5" s="132" t="s">
        <v>131</v>
      </c>
      <c r="V5" s="132" t="s">
        <v>194</v>
      </c>
      <c r="W5" s="132"/>
      <c r="X5" s="132"/>
      <c r="Y5" s="132" t="s">
        <v>167</v>
      </c>
      <c r="Z5" s="198" t="s">
        <v>136</v>
      </c>
      <c r="AA5" s="132" t="s">
        <v>172</v>
      </c>
      <c r="AB5" s="132" t="s">
        <v>227</v>
      </c>
      <c r="AC5" s="132" t="s">
        <v>173</v>
      </c>
      <c r="AD5" s="132" t="s">
        <v>226</v>
      </c>
      <c r="AE5" s="132" t="s">
        <v>194</v>
      </c>
      <c r="AF5" s="256"/>
    </row>
    <row r="6" spans="1:32" ht="32.25" customHeight="1" x14ac:dyDescent="0.25">
      <c r="A6" s="119">
        <v>41236</v>
      </c>
      <c r="B6" s="243" t="s">
        <v>178</v>
      </c>
      <c r="C6" s="243"/>
      <c r="D6" s="56"/>
      <c r="E6" s="56" t="s">
        <v>43</v>
      </c>
      <c r="F6" s="56">
        <v>6.6</v>
      </c>
      <c r="G6" s="56"/>
      <c r="H6" s="56"/>
      <c r="I6" s="56">
        <v>6.7</v>
      </c>
      <c r="J6" s="56">
        <v>6.7</v>
      </c>
      <c r="K6" s="56">
        <v>6.7</v>
      </c>
      <c r="L6" s="271" t="s">
        <v>48</v>
      </c>
      <c r="M6" s="271"/>
      <c r="N6" s="133" t="s">
        <v>55</v>
      </c>
      <c r="O6" s="133">
        <v>8.5</v>
      </c>
      <c r="P6" s="133" t="s">
        <v>52</v>
      </c>
      <c r="Q6" s="133">
        <v>8.5</v>
      </c>
      <c r="R6" s="133">
        <v>8.6999999999999993</v>
      </c>
      <c r="S6" s="133">
        <v>8.6999999999999993</v>
      </c>
      <c r="T6" s="133" t="s">
        <v>163</v>
      </c>
      <c r="U6" s="133">
        <v>13.2</v>
      </c>
      <c r="V6" s="133" t="s">
        <v>59</v>
      </c>
      <c r="W6" s="133" t="s">
        <v>76</v>
      </c>
      <c r="X6" s="133" t="s">
        <v>228</v>
      </c>
      <c r="Y6" s="133">
        <v>7.4</v>
      </c>
      <c r="Z6" s="133" t="s">
        <v>87</v>
      </c>
      <c r="AA6" s="133">
        <v>7.4</v>
      </c>
      <c r="AB6" s="133">
        <v>13.1</v>
      </c>
      <c r="AC6" s="133" t="s">
        <v>158</v>
      </c>
      <c r="AD6" s="133">
        <v>13.2</v>
      </c>
      <c r="AE6" s="133" t="s">
        <v>59</v>
      </c>
      <c r="AF6" s="133" t="s">
        <v>56</v>
      </c>
    </row>
    <row r="7" spans="1:32" ht="15.75" thickBot="1" x14ac:dyDescent="0.3">
      <c r="A7" s="116">
        <v>41268</v>
      </c>
      <c r="B7" s="28"/>
      <c r="C7" s="29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</row>
    <row r="8" spans="1:32" ht="16.5" thickTop="1" thickBot="1" x14ac:dyDescent="0.3">
      <c r="A8" s="116">
        <v>41275</v>
      </c>
      <c r="B8" s="58" t="s">
        <v>1</v>
      </c>
      <c r="C8" s="26"/>
      <c r="D8" s="26"/>
      <c r="E8" s="26"/>
      <c r="F8" s="26"/>
      <c r="G8" s="26" t="s">
        <v>1</v>
      </c>
      <c r="H8" s="26"/>
      <c r="I8" s="26"/>
      <c r="J8" s="26"/>
      <c r="K8" s="26" t="s">
        <v>1</v>
      </c>
      <c r="L8" s="26"/>
      <c r="M8" s="26"/>
      <c r="N8" s="26"/>
      <c r="O8" s="174" t="s">
        <v>1</v>
      </c>
      <c r="P8" s="83"/>
      <c r="Q8" s="83"/>
      <c r="R8" s="26"/>
      <c r="S8" s="83" t="s">
        <v>1</v>
      </c>
      <c r="T8" s="83"/>
      <c r="U8" s="106"/>
      <c r="V8" s="106"/>
      <c r="W8" s="199" t="s">
        <v>1</v>
      </c>
      <c r="X8" s="167"/>
      <c r="Y8" s="106"/>
      <c r="Z8" s="26"/>
      <c r="AA8" s="106" t="s">
        <v>1</v>
      </c>
      <c r="AB8" s="106"/>
      <c r="AC8" s="83"/>
      <c r="AD8" s="106"/>
      <c r="AE8" s="174" t="s">
        <v>1</v>
      </c>
      <c r="AF8" s="27"/>
    </row>
    <row r="9" spans="1:32" ht="51.75" thickTop="1" x14ac:dyDescent="0.25">
      <c r="A9" s="116">
        <v>41295</v>
      </c>
      <c r="B9" s="239" t="s">
        <v>69</v>
      </c>
      <c r="C9" s="240"/>
      <c r="D9" s="31"/>
      <c r="E9" s="32" t="s">
        <v>36</v>
      </c>
      <c r="F9" s="32"/>
      <c r="G9" s="32"/>
      <c r="H9" s="32" t="s">
        <v>38</v>
      </c>
      <c r="I9" s="32" t="s">
        <v>9</v>
      </c>
      <c r="J9" s="32"/>
      <c r="K9" s="32" t="s">
        <v>13</v>
      </c>
      <c r="L9" s="277" t="s">
        <v>61</v>
      </c>
      <c r="M9" s="278"/>
      <c r="N9" s="32" t="s">
        <v>31</v>
      </c>
      <c r="O9" s="32"/>
      <c r="P9" s="134" t="s">
        <v>154</v>
      </c>
      <c r="Q9" s="134" t="s">
        <v>21</v>
      </c>
      <c r="R9" s="134"/>
      <c r="S9" s="134" t="s">
        <v>24</v>
      </c>
      <c r="T9" s="134" t="s">
        <v>135</v>
      </c>
      <c r="U9" s="134"/>
      <c r="V9" s="134"/>
      <c r="W9" s="134"/>
      <c r="X9" s="134" t="s">
        <v>137</v>
      </c>
      <c r="Y9" s="134"/>
      <c r="Z9" s="134" t="s">
        <v>28</v>
      </c>
      <c r="AA9" s="134"/>
      <c r="AB9" s="134" t="s">
        <v>135</v>
      </c>
      <c r="AC9" s="134" t="s">
        <v>154</v>
      </c>
      <c r="AD9" s="134"/>
      <c r="AE9" s="134"/>
      <c r="AF9" s="135" t="s">
        <v>30</v>
      </c>
    </row>
    <row r="10" spans="1:32" ht="119.25" customHeight="1" x14ac:dyDescent="0.25">
      <c r="A10" s="118">
        <v>41323</v>
      </c>
      <c r="B10" s="274" t="s">
        <v>1</v>
      </c>
      <c r="C10" s="275"/>
      <c r="D10" s="136"/>
      <c r="E10" s="137" t="s">
        <v>74</v>
      </c>
      <c r="F10" s="138"/>
      <c r="G10" s="22" t="s">
        <v>72</v>
      </c>
      <c r="H10" s="22" t="s">
        <v>64</v>
      </c>
      <c r="I10" s="22" t="s">
        <v>11</v>
      </c>
      <c r="J10" s="22" t="s">
        <v>10</v>
      </c>
      <c r="K10" s="22" t="s">
        <v>208</v>
      </c>
      <c r="L10" s="22" t="s">
        <v>50</v>
      </c>
      <c r="M10" s="22" t="s">
        <v>42</v>
      </c>
      <c r="N10" s="22" t="s">
        <v>17</v>
      </c>
      <c r="O10" s="22"/>
      <c r="P10" s="22" t="s">
        <v>156</v>
      </c>
      <c r="Q10" s="22" t="s">
        <v>20</v>
      </c>
      <c r="R10" s="22" t="s">
        <v>62</v>
      </c>
      <c r="S10" s="22" t="s">
        <v>209</v>
      </c>
      <c r="T10" s="22" t="s">
        <v>25</v>
      </c>
      <c r="U10" s="22" t="s">
        <v>166</v>
      </c>
      <c r="V10" s="22" t="s">
        <v>222</v>
      </c>
      <c r="W10" s="22"/>
      <c r="X10" s="22" t="s">
        <v>26</v>
      </c>
      <c r="Y10" s="139"/>
      <c r="Z10" s="22" t="s">
        <v>27</v>
      </c>
      <c r="AA10" s="22" t="s">
        <v>170</v>
      </c>
      <c r="AB10" s="22" t="s">
        <v>25</v>
      </c>
      <c r="AC10" s="22" t="s">
        <v>247</v>
      </c>
      <c r="AD10" s="22" t="s">
        <v>166</v>
      </c>
      <c r="AE10" s="22" t="s">
        <v>222</v>
      </c>
      <c r="AF10" s="33" t="s">
        <v>29</v>
      </c>
    </row>
    <row r="11" spans="1:32" ht="162" customHeight="1" thickBot="1" x14ac:dyDescent="0.3">
      <c r="A11" s="118">
        <v>41421</v>
      </c>
      <c r="B11" s="246" t="s">
        <v>3</v>
      </c>
      <c r="C11" s="247"/>
      <c r="D11" s="140" t="s">
        <v>73</v>
      </c>
      <c r="E11" s="40" t="s">
        <v>68</v>
      </c>
      <c r="F11" s="34"/>
      <c r="G11" s="40" t="s">
        <v>82</v>
      </c>
      <c r="H11" s="40"/>
      <c r="I11" s="34" t="s">
        <v>75</v>
      </c>
      <c r="J11" s="34"/>
      <c r="K11" s="34"/>
      <c r="L11" s="34"/>
      <c r="M11" s="140" t="s">
        <v>81</v>
      </c>
      <c r="N11" s="140" t="s">
        <v>81</v>
      </c>
      <c r="O11" s="35"/>
      <c r="P11" s="140" t="s">
        <v>83</v>
      </c>
      <c r="Q11" s="35"/>
      <c r="R11" s="35"/>
      <c r="S11" s="35"/>
      <c r="T11" s="37"/>
      <c r="U11" s="79"/>
      <c r="V11" s="37"/>
      <c r="W11" s="75"/>
      <c r="X11" s="140" t="s">
        <v>84</v>
      </c>
      <c r="Y11" s="78"/>
      <c r="Z11" s="140" t="s">
        <v>106</v>
      </c>
      <c r="AA11" s="78"/>
      <c r="AB11" s="37"/>
      <c r="AC11" s="207" t="s">
        <v>266</v>
      </c>
      <c r="AD11" s="37"/>
      <c r="AE11" s="37"/>
      <c r="AF11" s="194" t="s">
        <v>105</v>
      </c>
    </row>
    <row r="12" spans="1:32" ht="16.5" thickTop="1" thickBot="1" x14ac:dyDescent="0.3">
      <c r="A12" s="118">
        <v>41459</v>
      </c>
      <c r="B12" s="28"/>
      <c r="C12" s="29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8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</row>
    <row r="13" spans="1:32" ht="16.5" thickTop="1" thickBot="1" x14ac:dyDescent="0.3">
      <c r="A13" s="117">
        <v>41519</v>
      </c>
      <c r="B13" s="59" t="s">
        <v>39</v>
      </c>
      <c r="C13" s="25"/>
      <c r="D13" s="25"/>
      <c r="E13" s="25"/>
      <c r="F13" s="25"/>
      <c r="G13" s="25" t="s">
        <v>39</v>
      </c>
      <c r="H13" s="25"/>
      <c r="I13" s="25"/>
      <c r="J13" s="25"/>
      <c r="K13" s="25" t="s">
        <v>39</v>
      </c>
      <c r="L13" s="25"/>
      <c r="M13" s="25"/>
      <c r="N13" s="25"/>
      <c r="O13" s="25" t="s">
        <v>39</v>
      </c>
      <c r="P13" s="25"/>
      <c r="Q13" s="25"/>
      <c r="R13" s="25"/>
      <c r="S13" s="25" t="s">
        <v>39</v>
      </c>
      <c r="T13" s="25"/>
      <c r="U13" s="105"/>
      <c r="V13" s="105"/>
      <c r="W13" s="105" t="s">
        <v>39</v>
      </c>
      <c r="X13" s="105"/>
      <c r="Y13" s="105"/>
      <c r="Z13" s="25"/>
      <c r="AA13" s="105" t="s">
        <v>39</v>
      </c>
      <c r="AB13" s="25"/>
      <c r="AC13" s="25"/>
      <c r="AD13" s="105"/>
      <c r="AE13" s="170" t="s">
        <v>39</v>
      </c>
      <c r="AF13" s="57"/>
    </row>
    <row r="14" spans="1:32" ht="158.25" customHeight="1" thickTop="1" x14ac:dyDescent="0.25">
      <c r="A14" s="118">
        <v>41561</v>
      </c>
      <c r="B14" s="259" t="s">
        <v>39</v>
      </c>
      <c r="C14" s="260"/>
      <c r="D14" s="41"/>
      <c r="E14" s="42"/>
      <c r="F14" s="43"/>
      <c r="G14" s="42" t="s">
        <v>37</v>
      </c>
      <c r="H14" s="42"/>
      <c r="I14" s="44" t="s">
        <v>71</v>
      </c>
      <c r="J14" s="44" t="s">
        <v>240</v>
      </c>
      <c r="K14" s="44" t="s">
        <v>53</v>
      </c>
      <c r="L14" s="175" t="s">
        <v>241</v>
      </c>
      <c r="M14" s="42"/>
      <c r="N14" s="42" t="s">
        <v>57</v>
      </c>
      <c r="O14" s="43"/>
      <c r="P14" s="42" t="s">
        <v>249</v>
      </c>
      <c r="Q14" s="44" t="s">
        <v>239</v>
      </c>
      <c r="R14" s="44" t="s">
        <v>240</v>
      </c>
      <c r="S14" s="42" t="s">
        <v>53</v>
      </c>
      <c r="T14" s="44" t="s">
        <v>230</v>
      </c>
      <c r="U14" s="44" t="s">
        <v>231</v>
      </c>
      <c r="V14" s="44" t="s">
        <v>223</v>
      </c>
      <c r="W14" s="44" t="s">
        <v>232</v>
      </c>
      <c r="X14" s="188" t="s">
        <v>218</v>
      </c>
      <c r="Y14" s="42" t="s">
        <v>250</v>
      </c>
      <c r="Z14" s="42" t="s">
        <v>57</v>
      </c>
      <c r="AA14" s="42" t="s">
        <v>175</v>
      </c>
      <c r="AB14" s="44" t="s">
        <v>230</v>
      </c>
      <c r="AC14" s="44" t="s">
        <v>155</v>
      </c>
      <c r="AD14" s="44" t="s">
        <v>231</v>
      </c>
      <c r="AE14" s="44" t="s">
        <v>223</v>
      </c>
      <c r="AF14" s="45"/>
    </row>
    <row r="15" spans="1:32" ht="58.5" customHeight="1" thickBot="1" x14ac:dyDescent="0.3">
      <c r="A15" s="118">
        <v>41589</v>
      </c>
      <c r="B15" s="263" t="s">
        <v>70</v>
      </c>
      <c r="C15" s="264"/>
      <c r="D15" s="46"/>
      <c r="E15" s="47" t="s">
        <v>67</v>
      </c>
      <c r="F15" s="48" t="s">
        <v>65</v>
      </c>
      <c r="G15" s="47"/>
      <c r="H15" s="47"/>
      <c r="I15" s="47"/>
      <c r="J15" s="49" t="s">
        <v>5</v>
      </c>
      <c r="K15" s="47" t="s">
        <v>14</v>
      </c>
      <c r="L15" s="49" t="s">
        <v>15</v>
      </c>
      <c r="M15" s="47"/>
      <c r="N15" s="47"/>
      <c r="O15" s="47"/>
      <c r="P15" s="160" t="s">
        <v>205</v>
      </c>
      <c r="Q15" s="47"/>
      <c r="R15" s="47" t="s">
        <v>5</v>
      </c>
      <c r="S15" s="47" t="s">
        <v>14</v>
      </c>
      <c r="T15" s="47" t="s">
        <v>130</v>
      </c>
      <c r="U15" s="47" t="s">
        <v>131</v>
      </c>
      <c r="V15" s="47" t="s">
        <v>132</v>
      </c>
      <c r="W15" s="47"/>
      <c r="X15" s="47" t="s">
        <v>16</v>
      </c>
      <c r="Y15" s="47"/>
      <c r="Z15" s="47"/>
      <c r="AA15" s="47" t="s">
        <v>168</v>
      </c>
      <c r="AB15" s="160" t="s">
        <v>227</v>
      </c>
      <c r="AC15" s="160" t="s">
        <v>205</v>
      </c>
      <c r="AD15" s="160" t="s">
        <v>226</v>
      </c>
      <c r="AE15" s="47" t="s">
        <v>192</v>
      </c>
      <c r="AF15" s="50"/>
    </row>
    <row r="16" spans="1:32" ht="17.25" customHeight="1" thickTop="1" x14ac:dyDescent="0.25">
      <c r="A16" s="117">
        <v>41606</v>
      </c>
      <c r="B16" s="252" t="s">
        <v>267</v>
      </c>
      <c r="C16" s="253"/>
      <c r="D16" s="193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86"/>
      <c r="Q16" s="21"/>
      <c r="R16" s="21"/>
      <c r="S16" s="21"/>
      <c r="T16" s="86"/>
      <c r="U16" s="86"/>
      <c r="V16" s="86"/>
      <c r="W16" s="86"/>
      <c r="X16" s="86"/>
      <c r="Y16" s="86"/>
      <c r="Z16" s="21"/>
      <c r="AA16" s="86"/>
      <c r="AB16" s="86"/>
      <c r="AC16" s="86"/>
      <c r="AD16" s="86"/>
      <c r="AE16" s="86"/>
      <c r="AF16" s="21"/>
    </row>
    <row r="17" spans="1:35" ht="16.5" x14ac:dyDescent="0.25">
      <c r="A17" s="120">
        <v>41607</v>
      </c>
      <c r="B17" s="265" t="s">
        <v>187</v>
      </c>
      <c r="C17" s="266"/>
      <c r="D17" s="192"/>
      <c r="P17" s="89"/>
      <c r="T17" s="89"/>
      <c r="U17" s="89"/>
      <c r="V17" s="89"/>
      <c r="W17" s="89"/>
      <c r="X17" s="89"/>
      <c r="Y17" s="89"/>
      <c r="AA17" s="89"/>
      <c r="AB17" s="89"/>
      <c r="AC17" s="89"/>
      <c r="AD17" s="89"/>
      <c r="AE17" s="89"/>
    </row>
    <row r="18" spans="1:35" ht="17.25" thickBot="1" x14ac:dyDescent="0.3">
      <c r="A18" s="120">
        <v>41633</v>
      </c>
      <c r="B18" s="265" t="s">
        <v>188</v>
      </c>
      <c r="C18" s="266"/>
      <c r="D18" s="192"/>
      <c r="P18" s="89"/>
      <c r="T18" s="89"/>
      <c r="U18" s="89"/>
      <c r="V18" s="89"/>
      <c r="W18" s="89"/>
      <c r="X18" s="89"/>
      <c r="Y18" s="89"/>
      <c r="AA18" s="89"/>
      <c r="AB18" s="89"/>
      <c r="AC18" s="89"/>
      <c r="AD18" s="89"/>
      <c r="AE18" s="89"/>
    </row>
    <row r="19" spans="1:35" ht="15.75" thickTop="1" x14ac:dyDescent="0.25">
      <c r="A19" s="115">
        <v>41640</v>
      </c>
      <c r="B19" s="1"/>
      <c r="C19" s="3"/>
      <c r="AG19" s="89"/>
      <c r="AH19" s="89"/>
      <c r="AI19" s="89"/>
    </row>
    <row r="20" spans="1:35" x14ac:dyDescent="0.25">
      <c r="A20" s="121">
        <v>41659</v>
      </c>
      <c r="B20" s="1"/>
      <c r="C20" s="3"/>
    </row>
    <row r="21" spans="1:35" x14ac:dyDescent="0.25">
      <c r="A21" s="118">
        <v>41687</v>
      </c>
      <c r="B21" s="1"/>
      <c r="C21" s="3"/>
    </row>
    <row r="22" spans="1:35" x14ac:dyDescent="0.25">
      <c r="A22" s="118">
        <v>41785</v>
      </c>
      <c r="B22" s="1"/>
      <c r="C22" s="3"/>
    </row>
    <row r="23" spans="1:35" x14ac:dyDescent="0.25">
      <c r="A23" s="118">
        <v>41824</v>
      </c>
      <c r="B23" s="1"/>
      <c r="C23" s="3"/>
    </row>
    <row r="24" spans="1:35" x14ac:dyDescent="0.25">
      <c r="A24" s="118">
        <v>41883</v>
      </c>
      <c r="B24" s="1"/>
      <c r="C24" s="3"/>
    </row>
    <row r="25" spans="1:35" x14ac:dyDescent="0.25">
      <c r="A25" s="118">
        <v>41925</v>
      </c>
      <c r="B25" s="1"/>
      <c r="C25" s="3"/>
    </row>
    <row r="26" spans="1:35" x14ac:dyDescent="0.25">
      <c r="A26" s="118">
        <v>41954</v>
      </c>
      <c r="B26" s="1"/>
      <c r="C26" s="3"/>
    </row>
    <row r="27" spans="1:35" x14ac:dyDescent="0.25">
      <c r="A27" s="118">
        <v>41970</v>
      </c>
      <c r="B27" s="1"/>
      <c r="C27" s="3"/>
    </row>
    <row r="28" spans="1:35" x14ac:dyDescent="0.25">
      <c r="A28" s="118">
        <v>41971</v>
      </c>
      <c r="B28" s="1"/>
      <c r="C28" s="3"/>
    </row>
    <row r="29" spans="1:35" x14ac:dyDescent="0.25">
      <c r="A29" s="118">
        <v>41998</v>
      </c>
    </row>
  </sheetData>
  <customSheetViews>
    <customSheetView guid="{77F5AE58-74E2-477E-A674-157EB37448E0}" scale="70" showPageBreaks="1" showGridLines="0" fitToPage="1" printArea="1" hiddenColumns="1" view="pageBreakPreview" topLeftCell="B1">
      <pane xSplit="2" ySplit="6" topLeftCell="D7" activePane="bottomRight" state="frozen"/>
      <selection pane="bottomRight" activeCell="D7" sqref="D7"/>
      <colBreaks count="2" manualBreakCount="2">
        <brk id="14" max="1048575" man="1"/>
        <brk id="25" max="17" man="1"/>
      </colBreaks>
      <pageMargins left="0.75" right="0.5" top="0.75" bottom="0.5" header="0.25" footer="0.25"/>
      <pageSetup paperSize="3" scale="82" fitToWidth="0" orientation="landscape" r:id="rId1"/>
      <headerFooter>
        <oddHeader>&amp;L&amp;G</oddHeader>
        <oddFooter xml:space="preserve">&amp;CCopyright © 2015 California Independent System Operator. All rights reserved.&amp;RFile: &amp;F
Tab: &amp;A </oddFooter>
      </headerFooter>
    </customSheetView>
    <customSheetView guid="{ED05FA55-EDA3-4B5D-8CD8-D7D69F893F08}" scale="70" showPageBreaks="1" showGridLines="0" fitToPage="1" printArea="1" hiddenColumns="1" view="pageBreakPreview">
      <pane xSplit="3" ySplit="5" topLeftCell="D6" activePane="bottomRight" state="frozen"/>
      <selection pane="bottomRight" activeCell="B1" sqref="B1"/>
      <colBreaks count="2" manualBreakCount="2">
        <brk id="14" max="1048575" man="1"/>
        <brk id="25" max="17" man="1"/>
      </colBreaks>
      <pageMargins left="0.75" right="0.25" top="1" bottom="0.5" header="0.3" footer="0.3"/>
      <pageSetup paperSize="3" scale="79" fitToWidth="0" orientation="landscape" r:id="rId2"/>
      <headerFooter>
        <oddFooter xml:space="preserve">&amp;CCopyright © 2015 California Independent System Operator. All rights reserved.&amp;RFile: &amp;F
Tab: &amp;A </oddFooter>
      </headerFooter>
    </customSheetView>
    <customSheetView guid="{DC89D13D-1D15-45F9-A9E3-A4173CC885CF}" scale="70" showPageBreaks="1" showGridLines="0" fitToPage="1" printArea="1" hiddenColumns="1" view="pageBreakPreview" topLeftCell="B1">
      <pane xSplit="2" ySplit="6" topLeftCell="D7" activePane="bottomRight" state="frozen"/>
      <selection pane="bottomRight" activeCell="D7" sqref="D7"/>
      <colBreaks count="2" manualBreakCount="2">
        <brk id="14" max="1048575" man="1"/>
        <brk id="25" max="17" man="1"/>
      </colBreaks>
      <pageMargins left="0.75" right="0.5" top="0.75" bottom="0.5" header="0.25" footer="0.25"/>
      <pageSetup paperSize="3" scale="82" fitToWidth="0" orientation="landscape" r:id="rId3"/>
      <headerFooter>
        <oddHeader>&amp;L&amp;G</oddHeader>
        <oddFooter xml:space="preserve">&amp;CCopyright © 2015 California Independent System Operator. All rights reserved.&amp;RFile: &amp;F
Tab: &amp;A </oddFooter>
      </headerFooter>
    </customSheetView>
  </customSheetViews>
  <mergeCells count="20">
    <mergeCell ref="L2:M2"/>
    <mergeCell ref="B9:C9"/>
    <mergeCell ref="B10:C10"/>
    <mergeCell ref="B11:C11"/>
    <mergeCell ref="G2:H2"/>
    <mergeCell ref="L9:M9"/>
    <mergeCell ref="L5:M5"/>
    <mergeCell ref="B5:C5"/>
    <mergeCell ref="B6:C6"/>
    <mergeCell ref="B17:C17"/>
    <mergeCell ref="B18:C18"/>
    <mergeCell ref="AF4:AF5"/>
    <mergeCell ref="B3:B4"/>
    <mergeCell ref="L3:M3"/>
    <mergeCell ref="D5:E5"/>
    <mergeCell ref="L4:M4"/>
    <mergeCell ref="B16:C16"/>
    <mergeCell ref="L6:M6"/>
    <mergeCell ref="B14:C14"/>
    <mergeCell ref="B15:C15"/>
  </mergeCells>
  <hyperlinks>
    <hyperlink ref="E11" r:id="rId4"/>
    <hyperlink ref="D11" r:id="rId5"/>
    <hyperlink ref="M11" r:id="rId6"/>
    <hyperlink ref="N11" r:id="rId7"/>
    <hyperlink ref="G11" r:id="rId8"/>
    <hyperlink ref="P11" r:id="rId9" display="http://www.caiso.com/Documents/AffidavitTemplate-Cluster5-LaterQueueClustersSeekingTPDeliverability.doc"/>
    <hyperlink ref="X11" r:id="rId10" display="http://www.caiso.com/Documents/DeliverabilityAllocationCustomerOptionsForm.doc"/>
    <hyperlink ref="Z11" r:id="rId11" display="http://www.caiso.com/planning/Pages/GeneratorInterconnection/GeneratorInterconnectionApplicationProcess/Default.aspx"/>
    <hyperlink ref="AC11" r:id="rId12"/>
  </hyperlinks>
  <pageMargins left="0.75" right="0.5" top="0.75" bottom="0.5" header="0.25" footer="0.25"/>
  <pageSetup paperSize="3" scale="82" fitToWidth="0" orientation="landscape" r:id="rId13"/>
  <headerFooter>
    <oddHeader>&amp;L&amp;G</oddHeader>
    <oddFooter xml:space="preserve">&amp;CCopyright © 2015 California Independent System Operator. All rights reserved.&amp;RFile: &amp;F
Tab: &amp;A </oddFooter>
  </headerFooter>
  <colBreaks count="2" manualBreakCount="2">
    <brk id="14" max="1048575" man="1"/>
    <brk id="25" max="17" man="1"/>
  </colBreaks>
  <legacyDrawingHF r:id="rId1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view="pageBreakPreview" zoomScaleNormal="100" zoomScaleSheetLayoutView="100" workbookViewId="0">
      <pane ySplit="1" topLeftCell="A2" activePane="bottomLeft" state="frozen"/>
      <selection pane="bottomLeft"/>
    </sheetView>
  </sheetViews>
  <sheetFormatPr defaultRowHeight="15" x14ac:dyDescent="0.25"/>
  <cols>
    <col min="2" max="2" width="85.42578125" bestFit="1" customWidth="1"/>
  </cols>
  <sheetData>
    <row r="1" spans="1:2" x14ac:dyDescent="0.25">
      <c r="A1" s="85" t="s">
        <v>96</v>
      </c>
      <c r="B1" s="85" t="s">
        <v>97</v>
      </c>
    </row>
    <row r="2" spans="1:2" x14ac:dyDescent="0.25">
      <c r="A2" s="84" t="s">
        <v>100</v>
      </c>
      <c r="B2" s="84" t="s">
        <v>101</v>
      </c>
    </row>
    <row r="3" spans="1:2" x14ac:dyDescent="0.25">
      <c r="A3" s="84" t="s">
        <v>115</v>
      </c>
      <c r="B3" s="84" t="s">
        <v>181</v>
      </c>
    </row>
    <row r="4" spans="1:2" x14ac:dyDescent="0.25">
      <c r="A4" s="84" t="s">
        <v>114</v>
      </c>
      <c r="B4" s="84" t="s">
        <v>116</v>
      </c>
    </row>
    <row r="5" spans="1:2" x14ac:dyDescent="0.25">
      <c r="A5" s="84" t="s">
        <v>189</v>
      </c>
      <c r="B5" s="84" t="s">
        <v>190</v>
      </c>
    </row>
    <row r="6" spans="1:2" x14ac:dyDescent="0.25">
      <c r="A6" s="84" t="s">
        <v>94</v>
      </c>
      <c r="B6" s="84" t="s">
        <v>95</v>
      </c>
    </row>
    <row r="7" spans="1:2" x14ac:dyDescent="0.25">
      <c r="A7" s="84" t="s">
        <v>90</v>
      </c>
      <c r="B7" s="84" t="s">
        <v>91</v>
      </c>
    </row>
    <row r="8" spans="1:2" x14ac:dyDescent="0.25">
      <c r="A8" s="84" t="s">
        <v>98</v>
      </c>
      <c r="B8" s="84" t="s">
        <v>99</v>
      </c>
    </row>
    <row r="9" spans="1:2" x14ac:dyDescent="0.25">
      <c r="A9" s="84" t="s">
        <v>179</v>
      </c>
      <c r="B9" s="84" t="s">
        <v>180</v>
      </c>
    </row>
    <row r="10" spans="1:2" x14ac:dyDescent="0.25">
      <c r="A10" s="84" t="s">
        <v>184</v>
      </c>
      <c r="B10" s="84" t="s">
        <v>185</v>
      </c>
    </row>
    <row r="11" spans="1:2" x14ac:dyDescent="0.25">
      <c r="A11" s="84" t="s">
        <v>144</v>
      </c>
      <c r="B11" s="84" t="s">
        <v>145</v>
      </c>
    </row>
    <row r="12" spans="1:2" x14ac:dyDescent="0.25">
      <c r="A12" s="84" t="s">
        <v>102</v>
      </c>
      <c r="B12" s="84" t="s">
        <v>186</v>
      </c>
    </row>
    <row r="13" spans="1:2" x14ac:dyDescent="0.25">
      <c r="A13" s="84" t="s">
        <v>92</v>
      </c>
      <c r="B13" s="84" t="s">
        <v>93</v>
      </c>
    </row>
    <row r="14" spans="1:2" x14ac:dyDescent="0.25">
      <c r="A14" s="84" t="s">
        <v>182</v>
      </c>
      <c r="B14" s="84" t="s">
        <v>183</v>
      </c>
    </row>
    <row r="15" spans="1:2" x14ac:dyDescent="0.25">
      <c r="A15" s="84" t="s">
        <v>103</v>
      </c>
      <c r="B15" s="84" t="s">
        <v>104</v>
      </c>
    </row>
    <row r="16" spans="1:2" x14ac:dyDescent="0.25">
      <c r="A16" s="113" t="s">
        <v>206</v>
      </c>
      <c r="B16" s="113" t="s">
        <v>207</v>
      </c>
    </row>
  </sheetData>
  <customSheetViews>
    <customSheetView guid="{77F5AE58-74E2-477E-A674-157EB37448E0}" showPageBreaks="1" view="pageBreakPreview">
      <pane ySplit="1" topLeftCell="A2" activePane="bottomLeft" state="frozen"/>
      <selection pane="bottomLeft"/>
      <pageMargins left="0.75" right="0.5" top="1" bottom="0.5" header="0.25" footer="0.25"/>
      <pageSetup orientation="landscape" r:id="rId1"/>
      <headerFooter alignWithMargins="0">
        <oddHeader>&amp;L&amp;G</oddHeader>
        <oddFooter xml:space="preserve">&amp;C
Copyright © 2014 
California Independent System Operator. 
All rights reserved.&amp;RFile: &amp;F
Tab: &amp;A </oddFooter>
      </headerFooter>
    </customSheetView>
    <customSheetView guid="{ED05FA55-EDA3-4B5D-8CD8-D7D69F893F08}">
      <selection activeCell="A18" sqref="A18"/>
      <pageMargins left="0.7" right="0.7" top="0.75" bottom="1" header="0.3" footer="0.5"/>
      <pageSetup orientation="landscape" r:id="rId2"/>
      <headerFooter alignWithMargins="0">
        <oddFooter xml:space="preserve">&amp;C
Copyright © 2014 
California Independent System Operator. 
All rights reserved.&amp;RFile: &amp;F
Tab: &amp;A </oddFooter>
      </headerFooter>
    </customSheetView>
    <customSheetView guid="{DC89D13D-1D15-45F9-A9E3-A4173CC885CF}" showPageBreaks="1" view="pageBreakPreview">
      <pane ySplit="1" topLeftCell="A2" activePane="bottomLeft" state="frozen"/>
      <selection pane="bottomLeft"/>
      <pageMargins left="0.75" right="0.5" top="1" bottom="0.5" header="0.25" footer="0.25"/>
      <pageSetup orientation="landscape" r:id="rId3"/>
      <headerFooter alignWithMargins="0">
        <oddHeader>&amp;L&amp;G</oddHeader>
        <oddFooter xml:space="preserve">&amp;C
Copyright © 2014 
California Independent System Operator. 
All rights reserved.&amp;RFile: &amp;F
Tab: &amp;A </oddFooter>
      </headerFooter>
    </customSheetView>
  </customSheetViews>
  <pageMargins left="0.75" right="0.5" top="1" bottom="0.5" header="0.25" footer="0.25"/>
  <pageSetup orientation="landscape" r:id="rId4"/>
  <headerFooter alignWithMargins="0">
    <oddHeader>&amp;L&amp;G</oddHeader>
    <oddFooter xml:space="preserve">&amp;C
Copyright © 2014 
California Independent System Operator. 
All rights reserved.&amp;RFile: &amp;F
Tab: &amp;A </oddFoot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78189"/>
    <pageSetUpPr fitToPage="1"/>
  </sheetPr>
  <dimension ref="A1:AG30"/>
  <sheetViews>
    <sheetView showGridLines="0" view="pageBreakPreview" topLeftCell="B1" zoomScale="70" zoomScaleNormal="80" zoomScaleSheetLayoutView="70" workbookViewId="0">
      <pane xSplit="2" ySplit="6" topLeftCell="J7" activePane="bottomRight" state="frozen"/>
      <selection activeCell="B1" sqref="B1"/>
      <selection pane="topRight" activeCell="D1" sqref="D1"/>
      <selection pane="bottomLeft" activeCell="B7" sqref="B7"/>
      <selection pane="bottomRight" activeCell="K11" sqref="K11"/>
    </sheetView>
  </sheetViews>
  <sheetFormatPr defaultColWidth="8.85546875" defaultRowHeight="15" x14ac:dyDescent="0.25"/>
  <cols>
    <col min="1" max="1" width="10.42578125" style="8" hidden="1" customWidth="1"/>
    <col min="2" max="2" width="32" style="2" bestFit="1" customWidth="1"/>
    <col min="3" max="3" width="5.42578125" style="3" customWidth="1"/>
    <col min="4" max="4" width="18.42578125" style="7" customWidth="1"/>
    <col min="5" max="5" width="19.5703125" style="192" bestFit="1" customWidth="1"/>
    <col min="6" max="6" width="15.7109375" style="192" customWidth="1"/>
    <col min="7" max="7" width="17.28515625" style="192" customWidth="1"/>
    <col min="8" max="8" width="20.28515625" style="192" customWidth="1"/>
    <col min="9" max="9" width="17.7109375" style="192" customWidth="1"/>
    <col min="10" max="10" width="20.28515625" style="39" customWidth="1"/>
    <col min="11" max="11" width="25" style="192" customWidth="1"/>
    <col min="12" max="12" width="20.5703125" style="192" customWidth="1"/>
    <col min="13" max="13" width="21.7109375" style="192" customWidth="1"/>
    <col min="14" max="14" width="19.140625" style="192" customWidth="1"/>
    <col min="15" max="15" width="20" style="192" customWidth="1"/>
    <col min="16" max="16" width="16.42578125" style="192" customWidth="1"/>
    <col min="17" max="17" width="15.7109375" style="192" customWidth="1"/>
    <col min="18" max="18" width="31.7109375" style="192" customWidth="1"/>
    <col min="19" max="19" width="17.5703125" style="192" customWidth="1"/>
    <col min="20" max="20" width="22" style="192" customWidth="1"/>
    <col min="21" max="21" width="23.85546875" style="192" customWidth="1"/>
    <col min="22" max="23" width="20.28515625" style="192" customWidth="1"/>
    <col min="24" max="24" width="16.140625" style="10" customWidth="1"/>
    <col min="25" max="25" width="20.28515625" style="192" customWidth="1"/>
    <col min="26" max="26" width="15.7109375" style="192" customWidth="1"/>
    <col min="27" max="27" width="21" style="192" customWidth="1"/>
    <col min="28" max="28" width="21.7109375" style="192" customWidth="1"/>
    <col min="29" max="30" width="17.140625" style="192" customWidth="1"/>
    <col min="31" max="16384" width="8.85546875" style="12"/>
  </cols>
  <sheetData>
    <row r="1" spans="1:33" s="13" customFormat="1" ht="18.75" thickBot="1" x14ac:dyDescent="0.3">
      <c r="A1" s="197">
        <v>42520</v>
      </c>
      <c r="B1" s="212" t="s">
        <v>304</v>
      </c>
      <c r="C1" s="3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80"/>
      <c r="W1" s="80"/>
      <c r="X1" s="69"/>
      <c r="Y1" s="80"/>
      <c r="Z1" s="69"/>
      <c r="AA1" s="69"/>
      <c r="AB1" s="69"/>
      <c r="AC1" s="69"/>
      <c r="AD1" s="4"/>
    </row>
    <row r="2" spans="1:33" s="16" customFormat="1" ht="86.25" customHeight="1" thickBot="1" x14ac:dyDescent="0.25">
      <c r="A2" s="201">
        <v>42555</v>
      </c>
      <c r="B2" s="51" t="s">
        <v>0</v>
      </c>
      <c r="C2" s="66"/>
      <c r="D2" s="227" t="s">
        <v>4</v>
      </c>
      <c r="E2" s="227" t="s">
        <v>138</v>
      </c>
      <c r="F2" s="254" t="s">
        <v>139</v>
      </c>
      <c r="G2" s="255"/>
      <c r="H2" s="98" t="s">
        <v>199</v>
      </c>
      <c r="I2" s="227" t="s">
        <v>200</v>
      </c>
      <c r="J2" s="92" t="s">
        <v>60</v>
      </c>
      <c r="K2" s="92" t="s">
        <v>51</v>
      </c>
      <c r="L2" s="94" t="s">
        <v>224</v>
      </c>
      <c r="M2" s="92" t="s">
        <v>221</v>
      </c>
      <c r="N2" s="92" t="s">
        <v>202</v>
      </c>
      <c r="O2" s="92" t="s">
        <v>40</v>
      </c>
      <c r="P2" s="93" t="s">
        <v>19</v>
      </c>
      <c r="Q2" s="95" t="s">
        <v>143</v>
      </c>
      <c r="R2" s="93" t="s">
        <v>49</v>
      </c>
      <c r="S2" s="93" t="s">
        <v>203</v>
      </c>
      <c r="T2" s="93" t="s">
        <v>204</v>
      </c>
      <c r="U2" s="95" t="s">
        <v>254</v>
      </c>
      <c r="V2" s="95" t="s">
        <v>217</v>
      </c>
      <c r="W2" s="96" t="s">
        <v>258</v>
      </c>
      <c r="X2" s="93" t="s">
        <v>41</v>
      </c>
      <c r="Y2" s="96" t="s">
        <v>265</v>
      </c>
      <c r="Z2" s="107" t="s">
        <v>174</v>
      </c>
      <c r="AA2" s="67" t="s">
        <v>273</v>
      </c>
      <c r="AB2" s="67" t="s">
        <v>271</v>
      </c>
      <c r="AC2" s="67" t="s">
        <v>272</v>
      </c>
      <c r="AD2" s="99" t="s">
        <v>198</v>
      </c>
      <c r="AE2" s="11"/>
    </row>
    <row r="3" spans="1:33" s="14" customFormat="1" x14ac:dyDescent="0.25">
      <c r="A3" s="201">
        <v>42618</v>
      </c>
      <c r="B3" s="241" t="s">
        <v>2</v>
      </c>
      <c r="C3" s="163" t="s">
        <v>32</v>
      </c>
      <c r="D3" s="128"/>
      <c r="E3" s="128">
        <v>43922</v>
      </c>
      <c r="F3" s="128"/>
      <c r="G3" s="128"/>
      <c r="H3" s="142"/>
      <c r="I3" s="128"/>
      <c r="J3" s="143">
        <v>44037</v>
      </c>
      <c r="K3" s="128">
        <f>J4</f>
        <v>44206</v>
      </c>
      <c r="L3" s="186"/>
      <c r="M3" s="128"/>
      <c r="N3" s="229"/>
      <c r="O3" s="229"/>
      <c r="P3" s="128">
        <v>44315</v>
      </c>
      <c r="Q3" s="229">
        <v>44484</v>
      </c>
      <c r="R3" s="128">
        <f>P4</f>
        <v>44520</v>
      </c>
      <c r="S3" s="128"/>
      <c r="T3" s="128"/>
      <c r="U3" s="128">
        <v>44582</v>
      </c>
      <c r="V3" s="128">
        <f>U4+1</f>
        <v>44635</v>
      </c>
      <c r="W3" s="130">
        <v>44657</v>
      </c>
      <c r="X3" s="229"/>
      <c r="Y3" s="130"/>
      <c r="Z3" s="229">
        <v>44850</v>
      </c>
      <c r="AA3" s="229" t="s">
        <v>86</v>
      </c>
      <c r="AB3" s="229" t="s">
        <v>86</v>
      </c>
      <c r="AC3" s="229" t="s">
        <v>86</v>
      </c>
      <c r="AD3" s="164"/>
      <c r="AE3" s="9"/>
    </row>
    <row r="4" spans="1:33" s="14" customFormat="1" x14ac:dyDescent="0.25">
      <c r="A4" s="201">
        <v>42653</v>
      </c>
      <c r="B4" s="241"/>
      <c r="C4" s="165" t="s">
        <v>33</v>
      </c>
      <c r="D4" s="128">
        <v>43891</v>
      </c>
      <c r="E4" s="229">
        <v>43936</v>
      </c>
      <c r="F4" s="229" t="s">
        <v>86</v>
      </c>
      <c r="G4" s="229">
        <v>44012</v>
      </c>
      <c r="H4" s="229">
        <v>44012</v>
      </c>
      <c r="I4" s="229" t="s">
        <v>86</v>
      </c>
      <c r="J4" s="145">
        <f>J3+169</f>
        <v>44206</v>
      </c>
      <c r="K4" s="229">
        <f>WORKDAY(K3,10,A1:A30)</f>
        <v>44218</v>
      </c>
      <c r="L4" s="229">
        <f>K4+30</f>
        <v>44248</v>
      </c>
      <c r="M4" s="229">
        <f>WORKDAY(L4,3,A1:A30)</f>
        <v>44251</v>
      </c>
      <c r="N4" s="229" t="s">
        <v>86</v>
      </c>
      <c r="O4" s="229">
        <f>K4+90</f>
        <v>44308</v>
      </c>
      <c r="P4" s="229">
        <f>P3+205</f>
        <v>44520</v>
      </c>
      <c r="Q4" s="229">
        <v>44531</v>
      </c>
      <c r="R4" s="229">
        <f>WORKDAY(R3,10,A1:A30)</f>
        <v>44533</v>
      </c>
      <c r="S4" s="229">
        <f>R3+30</f>
        <v>44550</v>
      </c>
      <c r="T4" s="229">
        <v>44556</v>
      </c>
      <c r="U4" s="229">
        <v>44634</v>
      </c>
      <c r="V4" s="229">
        <f>V3+7</f>
        <v>44642</v>
      </c>
      <c r="W4" s="131">
        <v>44773</v>
      </c>
      <c r="X4" s="229">
        <f>R3+180</f>
        <v>44700</v>
      </c>
      <c r="Y4" s="131">
        <v>44774</v>
      </c>
      <c r="Z4" s="229">
        <v>44896</v>
      </c>
      <c r="AA4" s="229" t="s">
        <v>86</v>
      </c>
      <c r="AB4" s="229" t="s">
        <v>86</v>
      </c>
      <c r="AC4" s="229" t="s">
        <v>86</v>
      </c>
      <c r="AD4" s="242" t="s">
        <v>58</v>
      </c>
      <c r="AE4" s="9"/>
    </row>
    <row r="5" spans="1:33" s="11" customFormat="1" ht="153.75" customHeight="1" x14ac:dyDescent="0.25">
      <c r="A5" s="201">
        <v>42685</v>
      </c>
      <c r="B5" s="243" t="s">
        <v>6</v>
      </c>
      <c r="C5" s="243"/>
      <c r="D5" s="198"/>
      <c r="E5" s="198" t="s">
        <v>299</v>
      </c>
      <c r="F5" s="198" t="s">
        <v>121</v>
      </c>
      <c r="G5" s="198"/>
      <c r="H5" s="198"/>
      <c r="I5" s="198" t="s">
        <v>146</v>
      </c>
      <c r="J5" s="198" t="s">
        <v>117</v>
      </c>
      <c r="K5" s="198"/>
      <c r="L5" s="198" t="s">
        <v>107</v>
      </c>
      <c r="M5" s="198" t="s">
        <v>110</v>
      </c>
      <c r="N5" s="198" t="s">
        <v>111</v>
      </c>
      <c r="O5" s="198" t="s">
        <v>108</v>
      </c>
      <c r="P5" s="198" t="s">
        <v>286</v>
      </c>
      <c r="Q5" s="198" t="s">
        <v>291</v>
      </c>
      <c r="R5" s="198"/>
      <c r="S5" s="198" t="s">
        <v>133</v>
      </c>
      <c r="T5" s="198" t="s">
        <v>159</v>
      </c>
      <c r="U5" s="198"/>
      <c r="V5" s="198"/>
      <c r="W5" s="198" t="s">
        <v>167</v>
      </c>
      <c r="X5" s="198" t="s">
        <v>136</v>
      </c>
      <c r="Y5" s="198" t="s">
        <v>172</v>
      </c>
      <c r="Z5" s="198" t="s">
        <v>291</v>
      </c>
      <c r="AA5" s="198" t="s">
        <v>282</v>
      </c>
      <c r="AB5" s="198" t="s">
        <v>283</v>
      </c>
      <c r="AC5" s="198" t="s">
        <v>276</v>
      </c>
      <c r="AD5" s="242"/>
      <c r="AE5" s="9"/>
      <c r="AF5" s="14"/>
      <c r="AG5" s="14"/>
    </row>
    <row r="6" spans="1:33" s="6" customFormat="1" ht="39.75" customHeight="1" x14ac:dyDescent="0.25">
      <c r="A6" s="201">
        <v>42698</v>
      </c>
      <c r="B6" s="243" t="s">
        <v>178</v>
      </c>
      <c r="C6" s="243"/>
      <c r="D6" s="133"/>
      <c r="E6" s="133" t="s">
        <v>44</v>
      </c>
      <c r="F6" s="133" t="s">
        <v>287</v>
      </c>
      <c r="G6" s="133" t="s">
        <v>176</v>
      </c>
      <c r="H6" s="133" t="s">
        <v>46</v>
      </c>
      <c r="I6" s="133"/>
      <c r="J6" s="133">
        <v>6.6</v>
      </c>
      <c r="K6" s="133" t="s">
        <v>288</v>
      </c>
      <c r="L6" s="133">
        <v>6.7</v>
      </c>
      <c r="M6" s="133">
        <v>6.7</v>
      </c>
      <c r="N6" s="146" t="s">
        <v>306</v>
      </c>
      <c r="O6" s="133" t="s">
        <v>55</v>
      </c>
      <c r="P6" s="133">
        <v>8.5</v>
      </c>
      <c r="Q6" s="133" t="s">
        <v>52</v>
      </c>
      <c r="R6" s="133">
        <v>8.5</v>
      </c>
      <c r="S6" s="133">
        <v>8.6999999999999993</v>
      </c>
      <c r="T6" s="133">
        <v>8.6999999999999993</v>
      </c>
      <c r="U6" s="133" t="s">
        <v>76</v>
      </c>
      <c r="V6" s="133" t="s">
        <v>255</v>
      </c>
      <c r="W6" s="133" t="s">
        <v>253</v>
      </c>
      <c r="X6" s="133" t="s">
        <v>87</v>
      </c>
      <c r="Y6" s="133" t="s">
        <v>253</v>
      </c>
      <c r="Z6" s="133" t="s">
        <v>158</v>
      </c>
      <c r="AA6" s="133">
        <v>13.1</v>
      </c>
      <c r="AB6" s="133">
        <v>13.2</v>
      </c>
      <c r="AC6" s="133" t="s">
        <v>59</v>
      </c>
      <c r="AD6" s="133" t="s">
        <v>56</v>
      </c>
      <c r="AE6" s="9"/>
      <c r="AF6" s="14"/>
      <c r="AG6" s="14"/>
    </row>
    <row r="7" spans="1:33" s="60" customFormat="1" ht="15.75" thickBot="1" x14ac:dyDescent="0.3">
      <c r="A7" s="201">
        <v>42699</v>
      </c>
      <c r="B7" s="28"/>
      <c r="C7" s="29"/>
      <c r="D7" s="30"/>
      <c r="E7" s="30"/>
      <c r="F7" s="30"/>
      <c r="G7" s="30"/>
      <c r="H7" s="30"/>
      <c r="I7" s="30"/>
      <c r="J7" s="38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9"/>
      <c r="AF7" s="14"/>
      <c r="AG7" s="14"/>
    </row>
    <row r="8" spans="1:33" s="18" customFormat="1" ht="17.25" thickTop="1" thickBot="1" x14ac:dyDescent="0.3">
      <c r="A8" s="200">
        <v>42730</v>
      </c>
      <c r="B8" s="58" t="s">
        <v>1</v>
      </c>
      <c r="C8" s="167"/>
      <c r="D8" s="106"/>
      <c r="E8" s="106"/>
      <c r="F8" s="106"/>
      <c r="G8" s="106" t="s">
        <v>1</v>
      </c>
      <c r="H8" s="106"/>
      <c r="I8" s="106" t="s">
        <v>1</v>
      </c>
      <c r="J8" s="106"/>
      <c r="K8" s="106"/>
      <c r="L8" s="106"/>
      <c r="M8" s="106" t="s">
        <v>1</v>
      </c>
      <c r="N8" s="106"/>
      <c r="O8" s="106"/>
      <c r="P8" s="106"/>
      <c r="Q8" s="106"/>
      <c r="R8" s="106"/>
      <c r="S8" s="106" t="s">
        <v>1</v>
      </c>
      <c r="T8" s="106"/>
      <c r="U8" s="106"/>
      <c r="V8" s="106"/>
      <c r="W8" s="106"/>
      <c r="X8" s="106" t="s">
        <v>1</v>
      </c>
      <c r="Y8" s="106"/>
      <c r="Z8" s="106"/>
      <c r="AA8" s="106"/>
      <c r="AB8" s="106" t="s">
        <v>1</v>
      </c>
      <c r="AC8" s="106"/>
      <c r="AD8" s="178"/>
      <c r="AE8" s="9"/>
      <c r="AF8" s="14"/>
      <c r="AG8" s="14"/>
    </row>
    <row r="9" spans="1:33" s="11" customFormat="1" ht="51.75" thickTop="1" x14ac:dyDescent="0.2">
      <c r="A9" s="200">
        <v>42737</v>
      </c>
      <c r="B9" s="239" t="s">
        <v>69</v>
      </c>
      <c r="C9" s="240"/>
      <c r="D9" s="147"/>
      <c r="E9" s="134"/>
      <c r="F9" s="134" t="s">
        <v>121</v>
      </c>
      <c r="G9" s="222">
        <v>44012</v>
      </c>
      <c r="H9" s="222">
        <v>44012</v>
      </c>
      <c r="I9" s="228"/>
      <c r="J9" s="134"/>
      <c r="K9" s="134" t="s">
        <v>195</v>
      </c>
      <c r="L9" s="134"/>
      <c r="M9" s="134" t="s">
        <v>196</v>
      </c>
      <c r="N9" s="228" t="s">
        <v>111</v>
      </c>
      <c r="O9" s="134" t="s">
        <v>108</v>
      </c>
      <c r="P9" s="134"/>
      <c r="Q9" s="134" t="s">
        <v>154</v>
      </c>
      <c r="R9" s="134" t="s">
        <v>112</v>
      </c>
      <c r="S9" s="134"/>
      <c r="T9" s="134" t="s">
        <v>134</v>
      </c>
      <c r="U9" s="134"/>
      <c r="V9" s="134" t="s">
        <v>137</v>
      </c>
      <c r="W9" s="134"/>
      <c r="X9" s="134" t="s">
        <v>136</v>
      </c>
      <c r="Y9" s="134"/>
      <c r="Z9" s="134" t="s">
        <v>154</v>
      </c>
      <c r="AA9" s="134" t="s">
        <v>135</v>
      </c>
      <c r="AB9" s="134"/>
      <c r="AC9" s="134"/>
      <c r="AD9" s="135" t="s">
        <v>30</v>
      </c>
      <c r="AE9" s="9"/>
    </row>
    <row r="10" spans="1:33" s="15" customFormat="1" ht="171.2" customHeight="1" x14ac:dyDescent="0.2">
      <c r="A10" s="200">
        <v>42751</v>
      </c>
      <c r="B10" s="244" t="s">
        <v>1</v>
      </c>
      <c r="C10" s="245"/>
      <c r="D10" s="136"/>
      <c r="E10" s="148" t="s">
        <v>210</v>
      </c>
      <c r="F10" s="138" t="s">
        <v>211</v>
      </c>
      <c r="G10" s="149" t="s">
        <v>212</v>
      </c>
      <c r="H10" s="22" t="s">
        <v>152</v>
      </c>
      <c r="I10" s="22" t="s">
        <v>147</v>
      </c>
      <c r="J10" s="22"/>
      <c r="K10" s="22" t="s">
        <v>11</v>
      </c>
      <c r="L10" s="22" t="s">
        <v>197</v>
      </c>
      <c r="M10" s="22" t="s">
        <v>243</v>
      </c>
      <c r="N10" s="22" t="s">
        <v>242</v>
      </c>
      <c r="O10" s="22" t="s">
        <v>17</v>
      </c>
      <c r="P10" s="22"/>
      <c r="Q10" s="22" t="s">
        <v>156</v>
      </c>
      <c r="R10" s="22" t="s">
        <v>278</v>
      </c>
      <c r="S10" s="22" t="s">
        <v>23</v>
      </c>
      <c r="T10" s="22" t="s">
        <v>54</v>
      </c>
      <c r="U10" s="22"/>
      <c r="V10" s="22" t="s">
        <v>279</v>
      </c>
      <c r="W10" s="139"/>
      <c r="X10" s="22" t="s">
        <v>27</v>
      </c>
      <c r="Y10" s="22" t="s">
        <v>261</v>
      </c>
      <c r="Z10" s="22" t="s">
        <v>280</v>
      </c>
      <c r="AA10" s="22" t="s">
        <v>281</v>
      </c>
      <c r="AB10" s="22"/>
      <c r="AC10" s="22" t="s">
        <v>277</v>
      </c>
      <c r="AD10" s="150" t="s">
        <v>29</v>
      </c>
      <c r="AE10" s="11"/>
    </row>
    <row r="11" spans="1:33" s="15" customFormat="1" ht="122.25" thickBot="1" x14ac:dyDescent="0.25">
      <c r="A11" s="200">
        <v>42786</v>
      </c>
      <c r="B11" s="246" t="s">
        <v>3</v>
      </c>
      <c r="C11" s="247"/>
      <c r="D11" s="140" t="s">
        <v>89</v>
      </c>
      <c r="E11" s="217" t="s">
        <v>307</v>
      </c>
      <c r="F11" s="36"/>
      <c r="G11" s="36"/>
      <c r="H11" s="211" t="str">
        <f>HYPERLINK("http://www.caiso.com/Documents/GeneratorInterconnection-DeliverabilityAllocationProceduresClusterProcessSummary.pdf","Generator Interconnection and Deliverability Allocation Procedures Cluster Process Summary")</f>
        <v>Generator Interconnection and Deliverability Allocation Procedures Cluster Process Summary</v>
      </c>
      <c r="I11" s="211" t="str">
        <f>HYPERLINK("http://www.caiso.com/Documents/GeneratorInterconnection-DeliverabilityAllocationProceduresClusterProcessSummary.pdf","Generator Interconnection and Deliverability Allocation Procedures Cluster Process Summary")</f>
        <v>Generator Interconnection and Deliverability Allocation Procedures Cluster Process Summary</v>
      </c>
      <c r="J11" s="76"/>
      <c r="K11" s="37"/>
      <c r="L11" s="37"/>
      <c r="M11" s="37"/>
      <c r="N11" s="140" t="s">
        <v>88</v>
      </c>
      <c r="O11" s="140" t="s">
        <v>216</v>
      </c>
      <c r="P11" s="140"/>
      <c r="Q11" s="226" t="s">
        <v>301</v>
      </c>
      <c r="R11" s="140"/>
      <c r="S11" s="140"/>
      <c r="T11" s="140"/>
      <c r="U11" s="140"/>
      <c r="V11" s="140" t="s">
        <v>84</v>
      </c>
      <c r="W11" s="140"/>
      <c r="X11" s="140" t="s">
        <v>106</v>
      </c>
      <c r="Y11" s="140"/>
      <c r="Z11" s="226" t="s">
        <v>327</v>
      </c>
      <c r="AA11" s="140"/>
      <c r="AB11" s="140"/>
      <c r="AC11" s="140"/>
      <c r="AD11" s="36" t="s">
        <v>105</v>
      </c>
      <c r="AE11" s="11"/>
    </row>
    <row r="12" spans="1:33" s="15" customFormat="1" ht="16.5" thickTop="1" thickBot="1" x14ac:dyDescent="0.25">
      <c r="A12" s="200">
        <v>42884</v>
      </c>
      <c r="B12" s="28"/>
      <c r="C12" s="29"/>
      <c r="D12" s="30"/>
      <c r="E12" s="30"/>
      <c r="F12" s="30"/>
      <c r="G12" s="77"/>
      <c r="H12" s="30"/>
      <c r="I12" s="30"/>
      <c r="J12" s="38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11"/>
    </row>
    <row r="13" spans="1:33" s="20" customFormat="1" ht="17.25" thickTop="1" thickBot="1" x14ac:dyDescent="0.25">
      <c r="A13" s="200">
        <v>42920</v>
      </c>
      <c r="B13" s="59" t="s">
        <v>39</v>
      </c>
      <c r="C13" s="25"/>
      <c r="D13" s="105"/>
      <c r="E13" s="105"/>
      <c r="F13" s="105"/>
      <c r="G13" s="105" t="s">
        <v>39</v>
      </c>
      <c r="H13" s="105"/>
      <c r="I13" s="105"/>
      <c r="J13" s="105"/>
      <c r="K13" s="105"/>
      <c r="L13" s="105"/>
      <c r="M13" s="105" t="s">
        <v>39</v>
      </c>
      <c r="N13" s="105"/>
      <c r="O13" s="105"/>
      <c r="P13" s="105"/>
      <c r="Q13" s="105"/>
      <c r="R13" s="105"/>
      <c r="S13" s="105" t="s">
        <v>39</v>
      </c>
      <c r="T13" s="105"/>
      <c r="U13" s="105"/>
      <c r="V13" s="105"/>
      <c r="W13" s="105"/>
      <c r="X13" s="105" t="s">
        <v>39</v>
      </c>
      <c r="Y13" s="105"/>
      <c r="Z13" s="105"/>
      <c r="AA13" s="105"/>
      <c r="AB13" s="105" t="s">
        <v>39</v>
      </c>
      <c r="AC13" s="105"/>
      <c r="AD13" s="179"/>
      <c r="AE13" s="19"/>
    </row>
    <row r="14" spans="1:33" s="11" customFormat="1" ht="162.75" customHeight="1" thickTop="1" x14ac:dyDescent="0.2">
      <c r="A14" s="200">
        <v>42982</v>
      </c>
      <c r="B14" s="248" t="s">
        <v>39</v>
      </c>
      <c r="C14" s="249"/>
      <c r="D14" s="166" t="s">
        <v>140</v>
      </c>
      <c r="E14" s="44" t="s">
        <v>7</v>
      </c>
      <c r="F14" s="44" t="s">
        <v>308</v>
      </c>
      <c r="G14" s="44" t="s">
        <v>309</v>
      </c>
      <c r="H14" s="44" t="s">
        <v>245</v>
      </c>
      <c r="I14" s="44" t="s">
        <v>149</v>
      </c>
      <c r="J14" s="44" t="s">
        <v>151</v>
      </c>
      <c r="K14" s="44" t="s">
        <v>239</v>
      </c>
      <c r="L14" s="44" t="s">
        <v>240</v>
      </c>
      <c r="M14" s="44" t="s">
        <v>53</v>
      </c>
      <c r="N14" s="175" t="s">
        <v>241</v>
      </c>
      <c r="O14" s="44" t="s">
        <v>248</v>
      </c>
      <c r="P14" s="44"/>
      <c r="Q14" s="44" t="s">
        <v>155</v>
      </c>
      <c r="R14" s="44" t="s">
        <v>239</v>
      </c>
      <c r="S14" s="44" t="s">
        <v>240</v>
      </c>
      <c r="T14" s="44" t="s">
        <v>53</v>
      </c>
      <c r="U14" s="44" t="s">
        <v>225</v>
      </c>
      <c r="V14" s="44" t="s">
        <v>220</v>
      </c>
      <c r="W14" s="195" t="s">
        <v>251</v>
      </c>
      <c r="X14" s="44" t="s">
        <v>248</v>
      </c>
      <c r="Y14" s="44" t="s">
        <v>262</v>
      </c>
      <c r="Z14" s="44" t="s">
        <v>249</v>
      </c>
      <c r="AA14" s="44" t="s">
        <v>230</v>
      </c>
      <c r="AB14" s="44" t="s">
        <v>231</v>
      </c>
      <c r="AC14" s="44" t="s">
        <v>223</v>
      </c>
      <c r="AD14" s="151"/>
      <c r="AF14" s="15"/>
    </row>
    <row r="15" spans="1:33" s="11" customFormat="1" ht="51.75" thickBot="1" x14ac:dyDescent="0.25">
      <c r="A15" s="200">
        <v>43017</v>
      </c>
      <c r="B15" s="250" t="s">
        <v>70</v>
      </c>
      <c r="C15" s="251"/>
      <c r="D15" s="177" t="s">
        <v>229</v>
      </c>
      <c r="E15" s="160" t="s">
        <v>124</v>
      </c>
      <c r="F15" s="160" t="s">
        <v>177</v>
      </c>
      <c r="G15" s="160" t="s">
        <v>125</v>
      </c>
      <c r="H15" s="160" t="s">
        <v>150</v>
      </c>
      <c r="I15" s="160" t="s">
        <v>150</v>
      </c>
      <c r="J15" s="48"/>
      <c r="K15" s="160"/>
      <c r="L15" s="160" t="s">
        <v>128</v>
      </c>
      <c r="M15" s="160" t="s">
        <v>129</v>
      </c>
      <c r="N15" s="161" t="s">
        <v>15</v>
      </c>
      <c r="O15" s="160"/>
      <c r="P15" s="48"/>
      <c r="Q15" s="160" t="s">
        <v>205</v>
      </c>
      <c r="R15" s="160"/>
      <c r="S15" s="160" t="s">
        <v>127</v>
      </c>
      <c r="T15" s="160" t="s">
        <v>160</v>
      </c>
      <c r="U15" s="160"/>
      <c r="V15" s="160" t="s">
        <v>16</v>
      </c>
      <c r="W15" s="160"/>
      <c r="X15" s="160"/>
      <c r="Y15" s="160" t="s">
        <v>168</v>
      </c>
      <c r="Z15" s="160" t="s">
        <v>274</v>
      </c>
      <c r="AA15" s="160" t="s">
        <v>282</v>
      </c>
      <c r="AB15" s="160" t="s">
        <v>275</v>
      </c>
      <c r="AC15" s="160" t="s">
        <v>276</v>
      </c>
      <c r="AD15" s="162"/>
    </row>
    <row r="16" spans="1:33" s="88" customFormat="1" ht="17.25" customHeight="1" thickTop="1" x14ac:dyDescent="0.2">
      <c r="A16" s="200">
        <v>43049</v>
      </c>
      <c r="B16" s="252" t="s">
        <v>305</v>
      </c>
      <c r="C16" s="253"/>
      <c r="D16" s="86"/>
      <c r="E16" s="86"/>
      <c r="F16" s="86"/>
      <c r="G16" s="86"/>
      <c r="H16" s="86"/>
      <c r="I16" s="86"/>
      <c r="J16" s="87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Y16" s="86"/>
      <c r="Z16" s="86"/>
      <c r="AA16" s="86"/>
      <c r="AB16" s="86"/>
      <c r="AC16" s="86"/>
      <c r="AD16" s="86"/>
    </row>
    <row r="17" spans="1:30" ht="16.5" x14ac:dyDescent="0.25">
      <c r="A17" s="200">
        <v>43062</v>
      </c>
      <c r="B17" s="180" t="s">
        <v>187</v>
      </c>
      <c r="C17" s="181"/>
      <c r="D17" s="17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90"/>
      <c r="Y17" s="89"/>
      <c r="Z17" s="89"/>
      <c r="AA17" s="89"/>
      <c r="AB17" s="89"/>
      <c r="AC17" s="89"/>
      <c r="AD17" s="89"/>
    </row>
    <row r="18" spans="1:30" ht="16.5" x14ac:dyDescent="0.25">
      <c r="A18" s="200">
        <v>43063</v>
      </c>
      <c r="B18" s="180" t="s">
        <v>188</v>
      </c>
      <c r="C18" s="182"/>
      <c r="D18" s="17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90"/>
      <c r="Y18" s="89"/>
      <c r="Z18" s="89"/>
      <c r="AA18" s="89"/>
      <c r="AB18" s="89"/>
      <c r="AC18" s="89"/>
      <c r="AD18" s="89"/>
    </row>
    <row r="19" spans="1:30" x14ac:dyDescent="0.25">
      <c r="A19" s="200">
        <v>43094</v>
      </c>
    </row>
    <row r="20" spans="1:30" x14ac:dyDescent="0.25">
      <c r="A20" s="8">
        <v>43101</v>
      </c>
    </row>
    <row r="21" spans="1:30" x14ac:dyDescent="0.25">
      <c r="A21" s="200">
        <v>43115</v>
      </c>
    </row>
    <row r="22" spans="1:30" x14ac:dyDescent="0.25">
      <c r="A22" s="200">
        <v>43119</v>
      </c>
    </row>
    <row r="23" spans="1:30" x14ac:dyDescent="0.25">
      <c r="A23" s="200">
        <v>43248</v>
      </c>
    </row>
    <row r="24" spans="1:30" x14ac:dyDescent="0.25">
      <c r="A24" s="200">
        <v>43285</v>
      </c>
    </row>
    <row r="25" spans="1:30" x14ac:dyDescent="0.25">
      <c r="A25" s="200">
        <v>43346</v>
      </c>
    </row>
    <row r="26" spans="1:30" x14ac:dyDescent="0.25">
      <c r="A26" s="200">
        <v>43381</v>
      </c>
    </row>
    <row r="27" spans="1:30" x14ac:dyDescent="0.25">
      <c r="A27" s="200">
        <v>43415</v>
      </c>
    </row>
    <row r="28" spans="1:30" x14ac:dyDescent="0.25">
      <c r="A28" s="200">
        <v>43426</v>
      </c>
    </row>
    <row r="29" spans="1:30" x14ac:dyDescent="0.25">
      <c r="A29" s="200">
        <v>43427</v>
      </c>
    </row>
    <row r="30" spans="1:30" x14ac:dyDescent="0.25">
      <c r="A30" s="200">
        <v>43459</v>
      </c>
    </row>
  </sheetData>
  <mergeCells count="11">
    <mergeCell ref="AD4:AD5"/>
    <mergeCell ref="B5:C5"/>
    <mergeCell ref="B6:C6"/>
    <mergeCell ref="B9:C9"/>
    <mergeCell ref="B10:C10"/>
    <mergeCell ref="B11:C11"/>
    <mergeCell ref="B14:C14"/>
    <mergeCell ref="B15:C15"/>
    <mergeCell ref="B16:C16"/>
    <mergeCell ref="F2:G2"/>
    <mergeCell ref="B3:B4"/>
  </mergeCells>
  <hyperlinks>
    <hyperlink ref="O11" r:id="rId1" display="http://www.caiso.com/planning/Pages/GeneratorInterconnection/GeneratorInterconnectionApplicationProcess/Default.aspx"/>
    <hyperlink ref="N11" r:id="rId2" display="http://www.caiso.com/Documents/AppendixB-GeneratorInterconnectionStudyProcessAgreement.doc"/>
    <hyperlink ref="V11" r:id="rId3" display="http://www.caiso.com/Documents/DeliverabilityAllocationCustomerOptionsForm.doc"/>
    <hyperlink ref="X11" r:id="rId4" display="http://www.caiso.com/planning/Pages/GeneratorInterconnection/GeneratorInterconnectionApplicationProcess/Default.aspx"/>
    <hyperlink ref="D11" r:id="rId5" display="http://www.caiso.com/informed/Pages/Notifications/MarketNotices/Default.aspx"/>
    <hyperlink ref="E11" r:id="rId6" display="GIDAP Interconnection Request - Generating Facility Data"/>
    <hyperlink ref="Q11" r:id="rId7"/>
    <hyperlink ref="Z11" r:id="rId8"/>
  </hyperlinks>
  <printOptions headings="1"/>
  <pageMargins left="0.75" right="0.5" top="0.75" bottom="0.5" header="0.25" footer="0.25"/>
  <pageSetup paperSize="3" scale="71" fitToWidth="0" orientation="landscape" r:id="rId9"/>
  <headerFooter>
    <oddHeader>&amp;L&amp;G</oddHeader>
    <oddFooter xml:space="preserve">&amp;CCopyright © 2016 California Independent System Operator. All rights reserved.&amp;RFile: &amp;F
Tab: &amp;A </oddFooter>
  </headerFooter>
  <colBreaks count="3" manualBreakCount="3">
    <brk id="9" max="18" man="1"/>
    <brk id="15" max="1048575" man="1"/>
    <brk id="20" max="18" man="1"/>
  </colBreaks>
  <legacyDrawingHF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0"/>
  <sheetViews>
    <sheetView showGridLines="0" view="pageBreakPreview" topLeftCell="B1" zoomScale="70" zoomScaleNormal="80" zoomScaleSheetLayoutView="70" workbookViewId="0">
      <pane xSplit="2" ySplit="6" topLeftCell="G10" activePane="bottomRight" state="frozen"/>
      <selection activeCell="B1" sqref="B1"/>
      <selection pane="topRight" activeCell="D1" sqref="D1"/>
      <selection pane="bottomLeft" activeCell="B7" sqref="B7"/>
      <selection pane="bottomRight" activeCell="P4" sqref="P4"/>
    </sheetView>
  </sheetViews>
  <sheetFormatPr defaultColWidth="8.85546875" defaultRowHeight="15" x14ac:dyDescent="0.25"/>
  <cols>
    <col min="1" max="1" width="10.42578125" style="8" hidden="1" customWidth="1"/>
    <col min="2" max="2" width="32" style="2" bestFit="1" customWidth="1"/>
    <col min="3" max="3" width="5.42578125" style="3" customWidth="1"/>
    <col min="4" max="4" width="18.42578125" style="7" customWidth="1"/>
    <col min="5" max="5" width="19.5703125" style="192" bestFit="1" customWidth="1"/>
    <col min="6" max="6" width="15.7109375" style="192" customWidth="1"/>
    <col min="7" max="7" width="17.28515625" style="192" customWidth="1"/>
    <col min="8" max="8" width="20.28515625" style="192" customWidth="1"/>
    <col min="9" max="9" width="17.7109375" style="192" customWidth="1"/>
    <col min="10" max="10" width="20.28515625" style="39" customWidth="1"/>
    <col min="11" max="11" width="25" style="192" customWidth="1"/>
    <col min="12" max="12" width="20.5703125" style="192" customWidth="1"/>
    <col min="13" max="13" width="21.7109375" style="192" customWidth="1"/>
    <col min="14" max="14" width="19.140625" style="192" customWidth="1"/>
    <col min="15" max="15" width="20" style="192" customWidth="1"/>
    <col min="16" max="16" width="16.42578125" style="192" customWidth="1"/>
    <col min="17" max="17" width="15.7109375" style="192" customWidth="1"/>
    <col min="18" max="18" width="31.7109375" style="192" customWidth="1"/>
    <col min="19" max="19" width="17.5703125" style="192" customWidth="1"/>
    <col min="20" max="20" width="22" style="192" customWidth="1"/>
    <col min="21" max="21" width="23.85546875" style="192" customWidth="1"/>
    <col min="22" max="23" width="20.28515625" style="192" customWidth="1"/>
    <col min="24" max="24" width="16.140625" style="10" customWidth="1"/>
    <col min="25" max="25" width="20.28515625" style="192" customWidth="1"/>
    <col min="26" max="26" width="15.7109375" style="192" customWidth="1"/>
    <col min="27" max="27" width="21" style="192" customWidth="1"/>
    <col min="28" max="28" width="21.7109375" style="192" customWidth="1"/>
    <col min="29" max="30" width="17.140625" style="192" customWidth="1"/>
    <col min="31" max="16384" width="8.85546875" style="12"/>
  </cols>
  <sheetData>
    <row r="1" spans="1:33" s="13" customFormat="1" ht="18.75" thickBot="1" x14ac:dyDescent="0.3">
      <c r="A1" s="197">
        <v>42520</v>
      </c>
      <c r="B1" s="212" t="s">
        <v>298</v>
      </c>
      <c r="C1" s="3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80"/>
      <c r="W1" s="80"/>
      <c r="X1" s="69"/>
      <c r="Y1" s="80"/>
      <c r="Z1" s="69"/>
      <c r="AA1" s="69"/>
      <c r="AB1" s="69"/>
      <c r="AC1" s="69"/>
      <c r="AD1" s="4"/>
    </row>
    <row r="2" spans="1:33" s="16" customFormat="1" ht="86.25" customHeight="1" thickBot="1" x14ac:dyDescent="0.25">
      <c r="A2" s="201">
        <v>42555</v>
      </c>
      <c r="B2" s="51" t="s">
        <v>0</v>
      </c>
      <c r="C2" s="66"/>
      <c r="D2" s="223" t="s">
        <v>4</v>
      </c>
      <c r="E2" s="223" t="s">
        <v>138</v>
      </c>
      <c r="F2" s="254" t="s">
        <v>139</v>
      </c>
      <c r="G2" s="255"/>
      <c r="H2" s="98" t="s">
        <v>199</v>
      </c>
      <c r="I2" s="223" t="s">
        <v>200</v>
      </c>
      <c r="J2" s="92" t="s">
        <v>60</v>
      </c>
      <c r="K2" s="92" t="s">
        <v>51</v>
      </c>
      <c r="L2" s="94" t="s">
        <v>224</v>
      </c>
      <c r="M2" s="92" t="s">
        <v>221</v>
      </c>
      <c r="N2" s="92" t="s">
        <v>202</v>
      </c>
      <c r="O2" s="92" t="s">
        <v>40</v>
      </c>
      <c r="P2" s="93" t="s">
        <v>19</v>
      </c>
      <c r="Q2" s="95" t="s">
        <v>143</v>
      </c>
      <c r="R2" s="93" t="s">
        <v>259</v>
      </c>
      <c r="S2" s="93" t="s">
        <v>203</v>
      </c>
      <c r="T2" s="93" t="s">
        <v>204</v>
      </c>
      <c r="U2" s="95" t="s">
        <v>254</v>
      </c>
      <c r="V2" s="95" t="s">
        <v>217</v>
      </c>
      <c r="W2" s="96" t="s">
        <v>258</v>
      </c>
      <c r="X2" s="93" t="s">
        <v>41</v>
      </c>
      <c r="Y2" s="96" t="s">
        <v>265</v>
      </c>
      <c r="Z2" s="107" t="s">
        <v>174</v>
      </c>
      <c r="AA2" s="67" t="s">
        <v>273</v>
      </c>
      <c r="AB2" s="67" t="s">
        <v>271</v>
      </c>
      <c r="AC2" s="67" t="s">
        <v>272</v>
      </c>
      <c r="AD2" s="99" t="s">
        <v>198</v>
      </c>
      <c r="AE2" s="11"/>
    </row>
    <row r="3" spans="1:33" s="14" customFormat="1" x14ac:dyDescent="0.25">
      <c r="A3" s="201">
        <v>42618</v>
      </c>
      <c r="B3" s="241" t="s">
        <v>2</v>
      </c>
      <c r="C3" s="163" t="s">
        <v>32</v>
      </c>
      <c r="D3" s="128"/>
      <c r="E3" s="128">
        <v>43556</v>
      </c>
      <c r="F3" s="128"/>
      <c r="G3" s="128"/>
      <c r="H3" s="142"/>
      <c r="I3" s="128"/>
      <c r="J3" s="143">
        <v>43671</v>
      </c>
      <c r="K3" s="128">
        <f>J4</f>
        <v>43840</v>
      </c>
      <c r="L3" s="186"/>
      <c r="M3" s="128"/>
      <c r="N3" s="225"/>
      <c r="O3" s="225"/>
      <c r="P3" s="128">
        <v>43950</v>
      </c>
      <c r="Q3" s="225">
        <v>44119</v>
      </c>
      <c r="R3" s="128">
        <f>P4</f>
        <v>44155</v>
      </c>
      <c r="S3" s="128"/>
      <c r="T3" s="128"/>
      <c r="U3" s="128">
        <v>44217</v>
      </c>
      <c r="V3" s="128">
        <f>U4+1</f>
        <v>44270</v>
      </c>
      <c r="W3" s="130">
        <v>44292</v>
      </c>
      <c r="X3" s="225"/>
      <c r="Y3" s="130"/>
      <c r="Z3" s="225">
        <v>44485</v>
      </c>
      <c r="AA3" s="225" t="s">
        <v>86</v>
      </c>
      <c r="AB3" s="225" t="s">
        <v>86</v>
      </c>
      <c r="AC3" s="225" t="s">
        <v>86</v>
      </c>
      <c r="AD3" s="164"/>
      <c r="AE3" s="9"/>
    </row>
    <row r="4" spans="1:33" s="14" customFormat="1" x14ac:dyDescent="0.25">
      <c r="A4" s="201">
        <v>42653</v>
      </c>
      <c r="B4" s="241"/>
      <c r="C4" s="165" t="s">
        <v>33</v>
      </c>
      <c r="D4" s="128">
        <v>43525</v>
      </c>
      <c r="E4" s="225">
        <v>43570</v>
      </c>
      <c r="F4" s="225" t="s">
        <v>86</v>
      </c>
      <c r="G4" s="225" t="s">
        <v>300</v>
      </c>
      <c r="H4" s="225">
        <v>43646</v>
      </c>
      <c r="I4" s="225" t="s">
        <v>86</v>
      </c>
      <c r="J4" s="145">
        <f>J3+169</f>
        <v>43840</v>
      </c>
      <c r="K4" s="225">
        <f>WORKDAY(K3,10,A1:A30)</f>
        <v>43854</v>
      </c>
      <c r="L4" s="225">
        <f>K3+30</f>
        <v>43870</v>
      </c>
      <c r="M4" s="225">
        <f>WORKDAY(L4,3,A1:A30)</f>
        <v>43873</v>
      </c>
      <c r="N4" s="225" t="s">
        <v>86</v>
      </c>
      <c r="O4" s="225">
        <f>J4+90</f>
        <v>43930</v>
      </c>
      <c r="P4" s="225">
        <f>P3+205</f>
        <v>44155</v>
      </c>
      <c r="Q4" s="225">
        <v>44166</v>
      </c>
      <c r="R4" s="225">
        <f>WORKDAY(R3,10,A1:A30)</f>
        <v>44169</v>
      </c>
      <c r="S4" s="225">
        <f>R3+30</f>
        <v>44185</v>
      </c>
      <c r="T4" s="225">
        <v>44191</v>
      </c>
      <c r="U4" s="225">
        <v>44269</v>
      </c>
      <c r="V4" s="225">
        <f>V3+7</f>
        <v>44277</v>
      </c>
      <c r="W4" s="131">
        <v>44408</v>
      </c>
      <c r="X4" s="225">
        <f>R3+180</f>
        <v>44335</v>
      </c>
      <c r="Y4" s="131">
        <v>44409</v>
      </c>
      <c r="Z4" s="225">
        <v>44531</v>
      </c>
      <c r="AA4" s="225" t="s">
        <v>86</v>
      </c>
      <c r="AB4" s="225" t="s">
        <v>86</v>
      </c>
      <c r="AC4" s="225" t="s">
        <v>86</v>
      </c>
      <c r="AD4" s="242" t="s">
        <v>58</v>
      </c>
      <c r="AE4" s="9"/>
    </row>
    <row r="5" spans="1:33" s="11" customFormat="1" ht="153.75" customHeight="1" x14ac:dyDescent="0.25">
      <c r="A5" s="201">
        <v>42685</v>
      </c>
      <c r="B5" s="243" t="s">
        <v>6</v>
      </c>
      <c r="C5" s="243"/>
      <c r="D5" s="198"/>
      <c r="E5" s="198" t="s">
        <v>299</v>
      </c>
      <c r="F5" s="198" t="s">
        <v>121</v>
      </c>
      <c r="G5" s="198" t="s">
        <v>303</v>
      </c>
      <c r="H5" s="198"/>
      <c r="I5" s="198" t="s">
        <v>146</v>
      </c>
      <c r="J5" s="198" t="s">
        <v>117</v>
      </c>
      <c r="K5" s="198"/>
      <c r="L5" s="198" t="s">
        <v>107</v>
      </c>
      <c r="M5" s="198" t="s">
        <v>110</v>
      </c>
      <c r="N5" s="198" t="s">
        <v>111</v>
      </c>
      <c r="O5" s="198" t="s">
        <v>108</v>
      </c>
      <c r="P5" s="198" t="s">
        <v>286</v>
      </c>
      <c r="Q5" s="198" t="s">
        <v>291</v>
      </c>
      <c r="R5" s="198"/>
      <c r="S5" s="198" t="s">
        <v>133</v>
      </c>
      <c r="T5" s="198" t="s">
        <v>159</v>
      </c>
      <c r="U5" s="198"/>
      <c r="V5" s="198"/>
      <c r="W5" s="198" t="s">
        <v>167</v>
      </c>
      <c r="X5" s="198" t="s">
        <v>136</v>
      </c>
      <c r="Y5" s="198" t="s">
        <v>172</v>
      </c>
      <c r="Z5" s="198" t="s">
        <v>291</v>
      </c>
      <c r="AA5" s="198" t="s">
        <v>282</v>
      </c>
      <c r="AB5" s="198" t="s">
        <v>283</v>
      </c>
      <c r="AC5" s="198" t="s">
        <v>276</v>
      </c>
      <c r="AD5" s="242"/>
      <c r="AE5" s="9"/>
      <c r="AF5" s="14"/>
      <c r="AG5" s="14"/>
    </row>
    <row r="6" spans="1:33" s="6" customFormat="1" ht="39.75" customHeight="1" x14ac:dyDescent="0.25">
      <c r="A6" s="201">
        <v>42698</v>
      </c>
      <c r="B6" s="243" t="s">
        <v>178</v>
      </c>
      <c r="C6" s="243"/>
      <c r="D6" s="133"/>
      <c r="E6" s="133" t="s">
        <v>44</v>
      </c>
      <c r="F6" s="133" t="s">
        <v>287</v>
      </c>
      <c r="G6" s="133" t="s">
        <v>176</v>
      </c>
      <c r="H6" s="133" t="s">
        <v>46</v>
      </c>
      <c r="I6" s="133" t="s">
        <v>45</v>
      </c>
      <c r="J6" s="133">
        <v>6.6</v>
      </c>
      <c r="K6" s="133" t="s">
        <v>288</v>
      </c>
      <c r="L6" s="133">
        <v>6.7</v>
      </c>
      <c r="M6" s="133">
        <v>6.7</v>
      </c>
      <c r="N6" s="146" t="s">
        <v>48</v>
      </c>
      <c r="O6" s="133" t="s">
        <v>55</v>
      </c>
      <c r="P6" s="133">
        <v>8.5</v>
      </c>
      <c r="Q6" s="133" t="s">
        <v>52</v>
      </c>
      <c r="R6" s="133">
        <v>8.5</v>
      </c>
      <c r="S6" s="133">
        <v>8.6999999999999993</v>
      </c>
      <c r="T6" s="133">
        <v>8.6999999999999993</v>
      </c>
      <c r="U6" s="133" t="s">
        <v>76</v>
      </c>
      <c r="V6" s="133" t="s">
        <v>255</v>
      </c>
      <c r="W6" s="133" t="s">
        <v>253</v>
      </c>
      <c r="X6" s="133" t="s">
        <v>87</v>
      </c>
      <c r="Y6" s="133" t="s">
        <v>253</v>
      </c>
      <c r="Z6" s="133" t="s">
        <v>158</v>
      </c>
      <c r="AA6" s="133">
        <v>13.1</v>
      </c>
      <c r="AB6" s="133">
        <v>13.2</v>
      </c>
      <c r="AC6" s="133" t="s">
        <v>59</v>
      </c>
      <c r="AD6" s="133" t="s">
        <v>56</v>
      </c>
      <c r="AE6" s="9"/>
      <c r="AF6" s="14"/>
      <c r="AG6" s="14"/>
    </row>
    <row r="7" spans="1:33" s="60" customFormat="1" ht="15.75" thickBot="1" x14ac:dyDescent="0.3">
      <c r="A7" s="201">
        <v>42699</v>
      </c>
      <c r="B7" s="28"/>
      <c r="C7" s="29"/>
      <c r="D7" s="30"/>
      <c r="E7" s="30"/>
      <c r="F7" s="30"/>
      <c r="G7" s="30"/>
      <c r="H7" s="30"/>
      <c r="I7" s="30"/>
      <c r="J7" s="38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9"/>
      <c r="AF7" s="14"/>
      <c r="AG7" s="14"/>
    </row>
    <row r="8" spans="1:33" s="18" customFormat="1" ht="17.25" thickTop="1" thickBot="1" x14ac:dyDescent="0.3">
      <c r="A8" s="200">
        <v>42730</v>
      </c>
      <c r="B8" s="58" t="s">
        <v>1</v>
      </c>
      <c r="C8" s="167"/>
      <c r="D8" s="106"/>
      <c r="E8" s="106"/>
      <c r="F8" s="106"/>
      <c r="G8" s="106" t="s">
        <v>1</v>
      </c>
      <c r="H8" s="106"/>
      <c r="I8" s="106" t="s">
        <v>1</v>
      </c>
      <c r="J8" s="106"/>
      <c r="K8" s="106"/>
      <c r="L8" s="106"/>
      <c r="M8" s="106" t="s">
        <v>1</v>
      </c>
      <c r="N8" s="106"/>
      <c r="O8" s="106"/>
      <c r="P8" s="106"/>
      <c r="Q8" s="106"/>
      <c r="R8" s="106"/>
      <c r="S8" s="106" t="s">
        <v>1</v>
      </c>
      <c r="T8" s="106"/>
      <c r="U8" s="106"/>
      <c r="V8" s="106"/>
      <c r="W8" s="106"/>
      <c r="X8" s="106" t="s">
        <v>1</v>
      </c>
      <c r="Y8" s="106"/>
      <c r="Z8" s="106"/>
      <c r="AA8" s="106"/>
      <c r="AB8" s="106" t="s">
        <v>1</v>
      </c>
      <c r="AC8" s="106"/>
      <c r="AD8" s="178"/>
      <c r="AE8" s="9"/>
      <c r="AF8" s="14"/>
      <c r="AG8" s="14"/>
    </row>
    <row r="9" spans="1:33" s="11" customFormat="1" ht="51.75" thickTop="1" x14ac:dyDescent="0.2">
      <c r="A9" s="200">
        <v>42737</v>
      </c>
      <c r="B9" s="239" t="s">
        <v>69</v>
      </c>
      <c r="C9" s="240"/>
      <c r="D9" s="147"/>
      <c r="E9" s="134"/>
      <c r="F9" s="134" t="s">
        <v>121</v>
      </c>
      <c r="G9" s="222">
        <v>43646</v>
      </c>
      <c r="H9" s="222">
        <v>43646</v>
      </c>
      <c r="I9" s="224"/>
      <c r="J9" s="134"/>
      <c r="K9" s="134" t="s">
        <v>195</v>
      </c>
      <c r="L9" s="134"/>
      <c r="M9" s="134" t="s">
        <v>196</v>
      </c>
      <c r="N9" s="224" t="s">
        <v>111</v>
      </c>
      <c r="O9" s="134" t="s">
        <v>108</v>
      </c>
      <c r="P9" s="134"/>
      <c r="Q9" s="134" t="s">
        <v>154</v>
      </c>
      <c r="R9" s="134" t="s">
        <v>112</v>
      </c>
      <c r="S9" s="134"/>
      <c r="T9" s="134" t="s">
        <v>134</v>
      </c>
      <c r="U9" s="134"/>
      <c r="V9" s="134" t="s">
        <v>137</v>
      </c>
      <c r="W9" s="134"/>
      <c r="X9" s="134" t="s">
        <v>136</v>
      </c>
      <c r="Y9" s="134"/>
      <c r="Z9" s="134" t="s">
        <v>154</v>
      </c>
      <c r="AA9" s="134" t="s">
        <v>135</v>
      </c>
      <c r="AB9" s="134"/>
      <c r="AC9" s="134"/>
      <c r="AD9" s="135" t="s">
        <v>30</v>
      </c>
      <c r="AE9" s="9"/>
    </row>
    <row r="10" spans="1:33" s="15" customFormat="1" ht="171.2" customHeight="1" x14ac:dyDescent="0.2">
      <c r="A10" s="200">
        <v>42751</v>
      </c>
      <c r="B10" s="244" t="s">
        <v>1</v>
      </c>
      <c r="C10" s="245"/>
      <c r="D10" s="136"/>
      <c r="E10" s="148" t="s">
        <v>210</v>
      </c>
      <c r="F10" s="138" t="s">
        <v>211</v>
      </c>
      <c r="G10" s="149" t="s">
        <v>212</v>
      </c>
      <c r="H10" s="22" t="s">
        <v>152</v>
      </c>
      <c r="I10" s="22" t="s">
        <v>147</v>
      </c>
      <c r="J10" s="22"/>
      <c r="K10" s="22" t="s">
        <v>11</v>
      </c>
      <c r="L10" s="22" t="s">
        <v>197</v>
      </c>
      <c r="M10" s="22" t="s">
        <v>243</v>
      </c>
      <c r="N10" s="22" t="s">
        <v>242</v>
      </c>
      <c r="O10" s="22" t="s">
        <v>17</v>
      </c>
      <c r="P10" s="22"/>
      <c r="Q10" s="22" t="s">
        <v>156</v>
      </c>
      <c r="R10" s="22" t="s">
        <v>278</v>
      </c>
      <c r="S10" s="22" t="s">
        <v>23</v>
      </c>
      <c r="T10" s="22" t="s">
        <v>54</v>
      </c>
      <c r="U10" s="22"/>
      <c r="V10" s="22" t="s">
        <v>279</v>
      </c>
      <c r="W10" s="139"/>
      <c r="X10" s="22" t="s">
        <v>27</v>
      </c>
      <c r="Y10" s="22" t="s">
        <v>261</v>
      </c>
      <c r="Z10" s="22" t="s">
        <v>280</v>
      </c>
      <c r="AA10" s="22" t="s">
        <v>281</v>
      </c>
      <c r="AB10" s="22"/>
      <c r="AC10" s="22" t="s">
        <v>277</v>
      </c>
      <c r="AD10" s="150" t="s">
        <v>29</v>
      </c>
      <c r="AE10" s="11"/>
    </row>
    <row r="11" spans="1:33" s="15" customFormat="1" ht="121.5" customHeight="1" thickBot="1" x14ac:dyDescent="0.25">
      <c r="A11" s="200">
        <v>42786</v>
      </c>
      <c r="B11" s="246" t="s">
        <v>3</v>
      </c>
      <c r="C11" s="247"/>
      <c r="D11" s="140" t="s">
        <v>89</v>
      </c>
      <c r="E11" s="140" t="s">
        <v>142</v>
      </c>
      <c r="F11" s="36"/>
      <c r="G11" s="36"/>
      <c r="H11" s="211" t="str">
        <f>HYPERLINK("http://www.caiso.com/Documents/GeneratorInterconnection-DeliverabilityAllocationProceduresClusterProcessSummary.pdf","Generator Interconnection and Deliverability Allocation Procedures Cluster Process Summary")</f>
        <v>Generator Interconnection and Deliverability Allocation Procedures Cluster Process Summary</v>
      </c>
      <c r="I11" s="211" t="str">
        <f>HYPERLINK("http://www.caiso.com/Documents/GeneratorInterconnection-DeliverabilityAllocationProceduresClusterProcessSummary.pdf","Generator Interconnection and Deliverability Allocation Procedures Cluster Process Summary")</f>
        <v>Generator Interconnection and Deliverability Allocation Procedures Cluster Process Summary</v>
      </c>
      <c r="J11" s="76"/>
      <c r="K11" s="37"/>
      <c r="L11" s="37"/>
      <c r="M11" s="37"/>
      <c r="N11" s="140" t="s">
        <v>88</v>
      </c>
      <c r="O11" s="140" t="s">
        <v>216</v>
      </c>
      <c r="P11" s="140"/>
      <c r="Q11" s="226" t="s">
        <v>301</v>
      </c>
      <c r="R11" s="140"/>
      <c r="S11" s="140"/>
      <c r="T11" s="140"/>
      <c r="U11" s="140"/>
      <c r="V11" s="140" t="s">
        <v>84</v>
      </c>
      <c r="W11" s="140"/>
      <c r="X11" s="140" t="s">
        <v>106</v>
      </c>
      <c r="Y11" s="140"/>
      <c r="Z11" s="226" t="s">
        <v>327</v>
      </c>
      <c r="AA11" s="140"/>
      <c r="AB11" s="140"/>
      <c r="AC11" s="140"/>
      <c r="AD11" s="36" t="s">
        <v>105</v>
      </c>
      <c r="AE11" s="11"/>
    </row>
    <row r="12" spans="1:33" s="15" customFormat="1" ht="16.5" thickTop="1" thickBot="1" x14ac:dyDescent="0.25">
      <c r="A12" s="200">
        <v>42884</v>
      </c>
      <c r="B12" s="28"/>
      <c r="C12" s="29"/>
      <c r="D12" s="30"/>
      <c r="E12" s="30"/>
      <c r="F12" s="30"/>
      <c r="G12" s="77"/>
      <c r="H12" s="30"/>
      <c r="I12" s="30"/>
      <c r="J12" s="38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11"/>
    </row>
    <row r="13" spans="1:33" s="20" customFormat="1" ht="17.25" thickTop="1" thickBot="1" x14ac:dyDescent="0.25">
      <c r="A13" s="200">
        <v>42920</v>
      </c>
      <c r="B13" s="59" t="s">
        <v>39</v>
      </c>
      <c r="C13" s="25"/>
      <c r="D13" s="105"/>
      <c r="E13" s="105"/>
      <c r="F13" s="105"/>
      <c r="G13" s="105" t="s">
        <v>39</v>
      </c>
      <c r="H13" s="105"/>
      <c r="I13" s="105"/>
      <c r="J13" s="105"/>
      <c r="K13" s="105"/>
      <c r="L13" s="105"/>
      <c r="M13" s="105" t="s">
        <v>39</v>
      </c>
      <c r="N13" s="105"/>
      <c r="O13" s="105"/>
      <c r="P13" s="105"/>
      <c r="Q13" s="105"/>
      <c r="R13" s="105"/>
      <c r="S13" s="105" t="s">
        <v>39</v>
      </c>
      <c r="T13" s="105"/>
      <c r="U13" s="105"/>
      <c r="V13" s="105"/>
      <c r="W13" s="105"/>
      <c r="X13" s="105" t="s">
        <v>39</v>
      </c>
      <c r="Y13" s="105"/>
      <c r="Z13" s="105"/>
      <c r="AA13" s="105"/>
      <c r="AB13" s="105" t="s">
        <v>39</v>
      </c>
      <c r="AC13" s="105"/>
      <c r="AD13" s="179"/>
      <c r="AE13" s="19"/>
    </row>
    <row r="14" spans="1:33" s="11" customFormat="1" ht="162.75" customHeight="1" thickTop="1" x14ac:dyDescent="0.2">
      <c r="A14" s="200">
        <v>42982</v>
      </c>
      <c r="B14" s="248" t="s">
        <v>39</v>
      </c>
      <c r="C14" s="249"/>
      <c r="D14" s="166" t="s">
        <v>140</v>
      </c>
      <c r="E14" s="44" t="s">
        <v>7</v>
      </c>
      <c r="F14" s="44" t="s">
        <v>213</v>
      </c>
      <c r="G14" s="44" t="s">
        <v>214</v>
      </c>
      <c r="H14" s="44" t="s">
        <v>245</v>
      </c>
      <c r="I14" s="44" t="s">
        <v>149</v>
      </c>
      <c r="J14" s="44" t="s">
        <v>151</v>
      </c>
      <c r="K14" s="44" t="s">
        <v>239</v>
      </c>
      <c r="L14" s="44" t="s">
        <v>240</v>
      </c>
      <c r="M14" s="44" t="s">
        <v>53</v>
      </c>
      <c r="N14" s="175" t="s">
        <v>241</v>
      </c>
      <c r="O14" s="44" t="s">
        <v>248</v>
      </c>
      <c r="P14" s="44"/>
      <c r="Q14" s="44" t="s">
        <v>155</v>
      </c>
      <c r="R14" s="44" t="s">
        <v>239</v>
      </c>
      <c r="S14" s="44" t="s">
        <v>240</v>
      </c>
      <c r="T14" s="44" t="s">
        <v>53</v>
      </c>
      <c r="U14" s="44" t="s">
        <v>225</v>
      </c>
      <c r="V14" s="44" t="s">
        <v>220</v>
      </c>
      <c r="W14" s="195" t="s">
        <v>251</v>
      </c>
      <c r="X14" s="44" t="s">
        <v>248</v>
      </c>
      <c r="Y14" s="44" t="s">
        <v>262</v>
      </c>
      <c r="Z14" s="44" t="s">
        <v>249</v>
      </c>
      <c r="AA14" s="44" t="s">
        <v>230</v>
      </c>
      <c r="AB14" s="44" t="s">
        <v>231</v>
      </c>
      <c r="AC14" s="44" t="s">
        <v>223</v>
      </c>
      <c r="AD14" s="151"/>
      <c r="AF14" s="15"/>
    </row>
    <row r="15" spans="1:33" s="11" customFormat="1" ht="64.5" thickBot="1" x14ac:dyDescent="0.25">
      <c r="A15" s="200">
        <v>43017</v>
      </c>
      <c r="B15" s="250" t="s">
        <v>70</v>
      </c>
      <c r="C15" s="251"/>
      <c r="D15" s="177" t="s">
        <v>229</v>
      </c>
      <c r="E15" s="160" t="s">
        <v>124</v>
      </c>
      <c r="F15" s="160" t="s">
        <v>177</v>
      </c>
      <c r="G15" s="160" t="s">
        <v>125</v>
      </c>
      <c r="H15" s="160" t="s">
        <v>148</v>
      </c>
      <c r="I15" s="160" t="s">
        <v>150</v>
      </c>
      <c r="J15" s="48"/>
      <c r="K15" s="160"/>
      <c r="L15" s="160" t="s">
        <v>128</v>
      </c>
      <c r="M15" s="160" t="s">
        <v>129</v>
      </c>
      <c r="N15" s="161" t="s">
        <v>15</v>
      </c>
      <c r="O15" s="160"/>
      <c r="P15" s="48"/>
      <c r="Q15" s="160" t="s">
        <v>205</v>
      </c>
      <c r="R15" s="160"/>
      <c r="S15" s="160" t="s">
        <v>127</v>
      </c>
      <c r="T15" s="160" t="s">
        <v>160</v>
      </c>
      <c r="U15" s="160"/>
      <c r="V15" s="160" t="s">
        <v>16</v>
      </c>
      <c r="W15" s="160"/>
      <c r="X15" s="160"/>
      <c r="Y15" s="160" t="s">
        <v>168</v>
      </c>
      <c r="Z15" s="160" t="s">
        <v>274</v>
      </c>
      <c r="AA15" s="160" t="s">
        <v>282</v>
      </c>
      <c r="AB15" s="160" t="s">
        <v>275</v>
      </c>
      <c r="AC15" s="160" t="s">
        <v>276</v>
      </c>
      <c r="AD15" s="162"/>
    </row>
    <row r="16" spans="1:33" s="88" customFormat="1" ht="17.25" customHeight="1" thickTop="1" x14ac:dyDescent="0.2">
      <c r="A16" s="200">
        <v>43049</v>
      </c>
      <c r="B16" s="252" t="s">
        <v>302</v>
      </c>
      <c r="C16" s="253"/>
      <c r="D16" s="86"/>
      <c r="E16" s="86"/>
      <c r="F16" s="86"/>
      <c r="G16" s="86"/>
      <c r="H16" s="86"/>
      <c r="I16" s="86"/>
      <c r="J16" s="87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Y16" s="86"/>
      <c r="Z16" s="86"/>
      <c r="AA16" s="86"/>
      <c r="AB16" s="86"/>
      <c r="AC16" s="86"/>
      <c r="AD16" s="86"/>
    </row>
    <row r="17" spans="1:30" ht="16.5" x14ac:dyDescent="0.25">
      <c r="A17" s="200">
        <v>43062</v>
      </c>
      <c r="B17" s="180" t="s">
        <v>187</v>
      </c>
      <c r="C17" s="181"/>
      <c r="D17" s="17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90"/>
      <c r="Y17" s="89"/>
      <c r="Z17" s="89"/>
      <c r="AA17" s="89"/>
      <c r="AB17" s="89"/>
      <c r="AC17" s="89"/>
      <c r="AD17" s="89"/>
    </row>
    <row r="18" spans="1:30" ht="16.5" x14ac:dyDescent="0.25">
      <c r="A18" s="200">
        <v>43063</v>
      </c>
      <c r="B18" s="180" t="s">
        <v>188</v>
      </c>
      <c r="C18" s="182"/>
      <c r="D18" s="17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90"/>
      <c r="Y18" s="89"/>
      <c r="Z18" s="89"/>
      <c r="AA18" s="89"/>
      <c r="AB18" s="89"/>
      <c r="AC18" s="89"/>
      <c r="AD18" s="89"/>
    </row>
    <row r="19" spans="1:30" x14ac:dyDescent="0.25">
      <c r="A19" s="200">
        <v>43094</v>
      </c>
    </row>
    <row r="20" spans="1:30" x14ac:dyDescent="0.25">
      <c r="A20" s="8">
        <v>43101</v>
      </c>
    </row>
    <row r="21" spans="1:30" x14ac:dyDescent="0.25">
      <c r="A21" s="200">
        <v>43115</v>
      </c>
    </row>
    <row r="22" spans="1:30" x14ac:dyDescent="0.25">
      <c r="A22" s="200">
        <v>43119</v>
      </c>
    </row>
    <row r="23" spans="1:30" x14ac:dyDescent="0.25">
      <c r="A23" s="200">
        <v>43248</v>
      </c>
    </row>
    <row r="24" spans="1:30" x14ac:dyDescent="0.25">
      <c r="A24" s="200">
        <v>43285</v>
      </c>
    </row>
    <row r="25" spans="1:30" x14ac:dyDescent="0.25">
      <c r="A25" s="200">
        <v>43346</v>
      </c>
    </row>
    <row r="26" spans="1:30" x14ac:dyDescent="0.25">
      <c r="A26" s="200">
        <v>43381</v>
      </c>
    </row>
    <row r="27" spans="1:30" x14ac:dyDescent="0.25">
      <c r="A27" s="200">
        <v>43415</v>
      </c>
    </row>
    <row r="28" spans="1:30" x14ac:dyDescent="0.25">
      <c r="A28" s="200">
        <v>43426</v>
      </c>
    </row>
    <row r="29" spans="1:30" x14ac:dyDescent="0.25">
      <c r="A29" s="200">
        <v>43427</v>
      </c>
    </row>
    <row r="30" spans="1:30" x14ac:dyDescent="0.25">
      <c r="A30" s="200">
        <v>43459</v>
      </c>
    </row>
  </sheetData>
  <mergeCells count="11">
    <mergeCell ref="B15:C15"/>
    <mergeCell ref="B16:C16"/>
    <mergeCell ref="F2:G2"/>
    <mergeCell ref="B3:B4"/>
    <mergeCell ref="B11:C11"/>
    <mergeCell ref="B14:C14"/>
    <mergeCell ref="AD4:AD5"/>
    <mergeCell ref="B5:C5"/>
    <mergeCell ref="B6:C6"/>
    <mergeCell ref="B9:C9"/>
    <mergeCell ref="B10:C10"/>
  </mergeCells>
  <hyperlinks>
    <hyperlink ref="O11" r:id="rId1" display="http://www.caiso.com/planning/Pages/GeneratorInterconnection/GeneratorInterconnectionApplicationProcess/Default.aspx"/>
    <hyperlink ref="N11" r:id="rId2" display="http://www.caiso.com/Documents/AppendixB-GeneratorInterconnectionStudyProcessAgreement.doc"/>
    <hyperlink ref="V11" r:id="rId3" display="http://www.caiso.com/Documents/DeliverabilityAllocationCustomerOptionsForm.doc"/>
    <hyperlink ref="X11" r:id="rId4" display="http://www.caiso.com/planning/Pages/GeneratorInterconnection/GeneratorInterconnectionApplicationProcess/Default.aspx"/>
    <hyperlink ref="D11" r:id="rId5" display="http://www.caiso.com/informed/Pages/Notifications/MarketNotices/Default.aspx"/>
    <hyperlink ref="E11" r:id="rId6"/>
    <hyperlink ref="Q11" r:id="rId7"/>
    <hyperlink ref="Z11" r:id="rId8"/>
  </hyperlinks>
  <printOptions headings="1"/>
  <pageMargins left="0.75" right="0.5" top="0.75" bottom="0.5" header="0.25" footer="0.25"/>
  <pageSetup paperSize="3" scale="70" fitToWidth="0" orientation="landscape" r:id="rId9"/>
  <headerFooter>
    <oddHeader>&amp;L&amp;G</oddHeader>
    <oddFooter xml:space="preserve">&amp;CCopyright © 2016 California Independent System Operator. All rights reserved.&amp;RFile: &amp;F
Tab: &amp;A </oddFooter>
  </headerFooter>
  <colBreaks count="3" manualBreakCount="3">
    <brk id="9" max="18" man="1"/>
    <brk id="15" max="1048575" man="1"/>
    <brk id="20" max="18" man="1"/>
  </colBreaks>
  <legacyDrawingHF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004AE"/>
    <pageSetUpPr fitToPage="1"/>
  </sheetPr>
  <dimension ref="A1:AI30"/>
  <sheetViews>
    <sheetView showGridLines="0" view="pageBreakPreview" topLeftCell="B1" zoomScale="70" zoomScaleNormal="80" zoomScaleSheetLayoutView="70" workbookViewId="0">
      <pane xSplit="2" ySplit="6" topLeftCell="D7" activePane="bottomRight" state="frozen"/>
      <selection activeCell="B1" sqref="B1"/>
      <selection pane="topRight" activeCell="D1" sqref="D1"/>
      <selection pane="bottomLeft" activeCell="B7" sqref="B7"/>
      <selection pane="bottomRight" activeCell="L4" sqref="L4"/>
    </sheetView>
  </sheetViews>
  <sheetFormatPr defaultColWidth="8.85546875" defaultRowHeight="15" x14ac:dyDescent="0.25"/>
  <cols>
    <col min="1" max="1" width="10.42578125" style="8" hidden="1" customWidth="1"/>
    <col min="2" max="2" width="32" style="2" bestFit="1" customWidth="1"/>
    <col min="3" max="3" width="5.42578125" style="3" customWidth="1"/>
    <col min="4" max="4" width="18.42578125" style="7" customWidth="1"/>
    <col min="5" max="5" width="19.5703125" style="192" bestFit="1" customWidth="1"/>
    <col min="6" max="6" width="15.7109375" style="192" customWidth="1"/>
    <col min="7" max="7" width="17.28515625" style="192" customWidth="1"/>
    <col min="8" max="8" width="20.5703125" style="192" customWidth="1"/>
    <col min="9" max="9" width="20.28515625" style="192" customWidth="1"/>
    <col min="10" max="10" width="17.7109375" style="192" customWidth="1"/>
    <col min="11" max="11" width="15.7109375" style="192" customWidth="1"/>
    <col min="12" max="12" width="20.28515625" style="39" customWidth="1"/>
    <col min="13" max="13" width="25" style="192" customWidth="1"/>
    <col min="14" max="14" width="20.5703125" style="192" customWidth="1"/>
    <col min="15" max="15" width="21.7109375" style="192" customWidth="1"/>
    <col min="16" max="16" width="19.140625" style="192" customWidth="1"/>
    <col min="17" max="17" width="20" style="192" customWidth="1"/>
    <col min="18" max="18" width="16.42578125" style="192" customWidth="1"/>
    <col min="19" max="19" width="15.7109375" style="192" customWidth="1"/>
    <col min="20" max="20" width="31.7109375" style="192" customWidth="1"/>
    <col min="21" max="21" width="17.5703125" style="192" customWidth="1"/>
    <col min="22" max="22" width="22" style="192" customWidth="1"/>
    <col min="23" max="23" width="23.85546875" style="192" customWidth="1"/>
    <col min="24" max="25" width="20.28515625" style="192" customWidth="1"/>
    <col min="26" max="26" width="16.140625" style="10" customWidth="1"/>
    <col min="27" max="27" width="20.28515625" style="192" customWidth="1"/>
    <col min="28" max="28" width="15.7109375" style="192" customWidth="1"/>
    <col min="29" max="29" width="21" style="192" customWidth="1"/>
    <col min="30" max="30" width="21.7109375" style="192" customWidth="1"/>
    <col min="31" max="32" width="17.140625" style="192" customWidth="1"/>
    <col min="33" max="16384" width="8.85546875" style="12"/>
  </cols>
  <sheetData>
    <row r="1" spans="1:35" s="13" customFormat="1" ht="18.75" thickBot="1" x14ac:dyDescent="0.3">
      <c r="A1" s="197">
        <v>42520</v>
      </c>
      <c r="B1" s="212" t="s">
        <v>285</v>
      </c>
      <c r="C1" s="3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80"/>
      <c r="Y1" s="80"/>
      <c r="Z1" s="69"/>
      <c r="AA1" s="80"/>
      <c r="AB1" s="69"/>
      <c r="AC1" s="69"/>
      <c r="AD1" s="69"/>
      <c r="AE1" s="69"/>
      <c r="AF1" s="4"/>
    </row>
    <row r="2" spans="1:35" s="16" customFormat="1" ht="86.25" customHeight="1" thickBot="1" x14ac:dyDescent="0.25">
      <c r="A2" s="201">
        <v>42555</v>
      </c>
      <c r="B2" s="51" t="s">
        <v>0</v>
      </c>
      <c r="C2" s="66"/>
      <c r="D2" s="218" t="s">
        <v>4</v>
      </c>
      <c r="E2" s="218" t="s">
        <v>138</v>
      </c>
      <c r="F2" s="254" t="s">
        <v>139</v>
      </c>
      <c r="G2" s="255"/>
      <c r="H2" s="218" t="s">
        <v>236</v>
      </c>
      <c r="I2" s="98" t="s">
        <v>199</v>
      </c>
      <c r="J2" s="218" t="s">
        <v>200</v>
      </c>
      <c r="K2" s="98" t="s">
        <v>201</v>
      </c>
      <c r="L2" s="92" t="s">
        <v>60</v>
      </c>
      <c r="M2" s="92" t="s">
        <v>51</v>
      </c>
      <c r="N2" s="94" t="s">
        <v>224</v>
      </c>
      <c r="O2" s="92" t="s">
        <v>221</v>
      </c>
      <c r="P2" s="92" t="s">
        <v>202</v>
      </c>
      <c r="Q2" s="92" t="s">
        <v>40</v>
      </c>
      <c r="R2" s="93" t="s">
        <v>19</v>
      </c>
      <c r="S2" s="95" t="s">
        <v>143</v>
      </c>
      <c r="T2" s="93" t="s">
        <v>259</v>
      </c>
      <c r="U2" s="93" t="s">
        <v>203</v>
      </c>
      <c r="V2" s="93" t="s">
        <v>204</v>
      </c>
      <c r="W2" s="95" t="s">
        <v>254</v>
      </c>
      <c r="X2" s="95" t="s">
        <v>217</v>
      </c>
      <c r="Y2" s="96" t="s">
        <v>258</v>
      </c>
      <c r="Z2" s="93" t="s">
        <v>41</v>
      </c>
      <c r="AA2" s="96" t="s">
        <v>265</v>
      </c>
      <c r="AB2" s="107" t="s">
        <v>174</v>
      </c>
      <c r="AC2" s="67" t="s">
        <v>273</v>
      </c>
      <c r="AD2" s="67" t="s">
        <v>271</v>
      </c>
      <c r="AE2" s="67" t="s">
        <v>272</v>
      </c>
      <c r="AF2" s="99" t="s">
        <v>198</v>
      </c>
      <c r="AG2" s="11"/>
    </row>
    <row r="3" spans="1:35" s="14" customFormat="1" x14ac:dyDescent="0.25">
      <c r="A3" s="201">
        <v>42618</v>
      </c>
      <c r="B3" s="241" t="s">
        <v>2</v>
      </c>
      <c r="C3" s="163" t="s">
        <v>32</v>
      </c>
      <c r="D3" s="128"/>
      <c r="E3" s="128">
        <v>43191</v>
      </c>
      <c r="F3" s="128"/>
      <c r="G3" s="128"/>
      <c r="H3" s="128"/>
      <c r="I3" s="142"/>
      <c r="J3" s="128"/>
      <c r="K3" s="128"/>
      <c r="L3" s="143">
        <v>43306</v>
      </c>
      <c r="M3" s="128">
        <f>L4</f>
        <v>43475</v>
      </c>
      <c r="N3" s="186"/>
      <c r="O3" s="128"/>
      <c r="P3" s="219"/>
      <c r="Q3" s="219"/>
      <c r="R3" s="128">
        <v>43584</v>
      </c>
      <c r="S3" s="219">
        <v>43753</v>
      </c>
      <c r="T3" s="128">
        <f>R4</f>
        <v>43789</v>
      </c>
      <c r="U3" s="128"/>
      <c r="V3" s="128"/>
      <c r="W3" s="128">
        <v>43851</v>
      </c>
      <c r="X3" s="128">
        <f>W4+1</f>
        <v>43905</v>
      </c>
      <c r="Y3" s="130">
        <v>43927</v>
      </c>
      <c r="Z3" s="219"/>
      <c r="AA3" s="130"/>
      <c r="AB3" s="219">
        <v>44120</v>
      </c>
      <c r="AC3" s="219" t="s">
        <v>86</v>
      </c>
      <c r="AD3" s="219" t="s">
        <v>86</v>
      </c>
      <c r="AE3" s="219" t="s">
        <v>86</v>
      </c>
      <c r="AF3" s="164"/>
      <c r="AG3" s="9"/>
    </row>
    <row r="4" spans="1:35" s="14" customFormat="1" x14ac:dyDescent="0.25">
      <c r="A4" s="201">
        <v>42653</v>
      </c>
      <c r="B4" s="241"/>
      <c r="C4" s="165" t="s">
        <v>33</v>
      </c>
      <c r="D4" s="128">
        <v>43160</v>
      </c>
      <c r="E4" s="219">
        <v>43205</v>
      </c>
      <c r="F4" s="219" t="s">
        <v>86</v>
      </c>
      <c r="G4" s="219">
        <v>43251</v>
      </c>
      <c r="H4" s="219">
        <v>43251</v>
      </c>
      <c r="I4" s="219">
        <v>43281</v>
      </c>
      <c r="J4" s="219" t="s">
        <v>86</v>
      </c>
      <c r="K4" s="144">
        <f>I4+30</f>
        <v>43311</v>
      </c>
      <c r="L4" s="145">
        <f>L3+169</f>
        <v>43475</v>
      </c>
      <c r="M4" s="219">
        <f>WORKDAY(M3,10,A1:A30)</f>
        <v>43489</v>
      </c>
      <c r="N4" s="219">
        <f>M3+30</f>
        <v>43505</v>
      </c>
      <c r="O4" s="219">
        <f>WORKDAY(N4,3,A1:A30)</f>
        <v>43509</v>
      </c>
      <c r="P4" s="219" t="s">
        <v>86</v>
      </c>
      <c r="Q4" s="219">
        <f>L4+90</f>
        <v>43565</v>
      </c>
      <c r="R4" s="219">
        <f>R3+205</f>
        <v>43789</v>
      </c>
      <c r="S4" s="219">
        <v>43800</v>
      </c>
      <c r="T4" s="219">
        <f>WORKDAY(T3,10,A1:A30)</f>
        <v>43803</v>
      </c>
      <c r="U4" s="219">
        <f>T3+30</f>
        <v>43819</v>
      </c>
      <c r="V4" s="219">
        <v>43825</v>
      </c>
      <c r="W4" s="219">
        <v>43904</v>
      </c>
      <c r="X4" s="219">
        <f>X3+7</f>
        <v>43912</v>
      </c>
      <c r="Y4" s="131">
        <v>44043</v>
      </c>
      <c r="Z4" s="219">
        <f>T3+180</f>
        <v>43969</v>
      </c>
      <c r="AA4" s="131">
        <v>44044</v>
      </c>
      <c r="AB4" s="219">
        <v>44166</v>
      </c>
      <c r="AC4" s="219" t="s">
        <v>86</v>
      </c>
      <c r="AD4" s="219" t="s">
        <v>86</v>
      </c>
      <c r="AE4" s="219" t="s">
        <v>86</v>
      </c>
      <c r="AF4" s="242" t="s">
        <v>58</v>
      </c>
      <c r="AG4" s="9"/>
    </row>
    <row r="5" spans="1:35" s="11" customFormat="1" ht="153.75" customHeight="1" x14ac:dyDescent="0.25">
      <c r="A5" s="201">
        <v>42685</v>
      </c>
      <c r="B5" s="243" t="s">
        <v>6</v>
      </c>
      <c r="C5" s="243"/>
      <c r="D5" s="198"/>
      <c r="E5" s="198" t="s">
        <v>292</v>
      </c>
      <c r="F5" s="198" t="s">
        <v>121</v>
      </c>
      <c r="G5" s="198" t="s">
        <v>293</v>
      </c>
      <c r="H5" s="198" t="s">
        <v>294</v>
      </c>
      <c r="I5" s="198" t="s">
        <v>295</v>
      </c>
      <c r="J5" s="198" t="s">
        <v>146</v>
      </c>
      <c r="K5" s="198" t="s">
        <v>113</v>
      </c>
      <c r="L5" s="198" t="s">
        <v>117</v>
      </c>
      <c r="M5" s="198"/>
      <c r="N5" s="198" t="s">
        <v>107</v>
      </c>
      <c r="O5" s="198" t="s">
        <v>110</v>
      </c>
      <c r="P5" s="198" t="s">
        <v>111</v>
      </c>
      <c r="Q5" s="198" t="s">
        <v>108</v>
      </c>
      <c r="R5" s="198" t="s">
        <v>286</v>
      </c>
      <c r="S5" s="198" t="s">
        <v>291</v>
      </c>
      <c r="T5" s="198"/>
      <c r="U5" s="198" t="s">
        <v>133</v>
      </c>
      <c r="V5" s="198" t="s">
        <v>159</v>
      </c>
      <c r="W5" s="198"/>
      <c r="X5" s="198"/>
      <c r="Y5" s="198" t="s">
        <v>167</v>
      </c>
      <c r="Z5" s="198" t="s">
        <v>136</v>
      </c>
      <c r="AA5" s="198" t="s">
        <v>172</v>
      </c>
      <c r="AB5" s="198" t="s">
        <v>291</v>
      </c>
      <c r="AC5" s="198" t="s">
        <v>282</v>
      </c>
      <c r="AD5" s="198" t="s">
        <v>283</v>
      </c>
      <c r="AE5" s="198" t="s">
        <v>276</v>
      </c>
      <c r="AF5" s="242"/>
      <c r="AG5" s="9"/>
      <c r="AH5" s="14"/>
      <c r="AI5" s="14"/>
    </row>
    <row r="6" spans="1:35" s="6" customFormat="1" ht="39.75" customHeight="1" x14ac:dyDescent="0.25">
      <c r="A6" s="201">
        <v>42698</v>
      </c>
      <c r="B6" s="243" t="s">
        <v>178</v>
      </c>
      <c r="C6" s="243"/>
      <c r="D6" s="133"/>
      <c r="E6" s="133" t="s">
        <v>44</v>
      </c>
      <c r="F6" s="133" t="s">
        <v>287</v>
      </c>
      <c r="G6" s="133" t="s">
        <v>176</v>
      </c>
      <c r="H6" s="133" t="s">
        <v>45</v>
      </c>
      <c r="I6" s="133" t="s">
        <v>46</v>
      </c>
      <c r="J6" s="133" t="s">
        <v>45</v>
      </c>
      <c r="K6" s="133" t="s">
        <v>45</v>
      </c>
      <c r="L6" s="133">
        <v>6.6</v>
      </c>
      <c r="M6" s="133" t="s">
        <v>288</v>
      </c>
      <c r="N6" s="133">
        <v>6.7</v>
      </c>
      <c r="O6" s="133">
        <v>6.7</v>
      </c>
      <c r="P6" s="146" t="s">
        <v>48</v>
      </c>
      <c r="Q6" s="133" t="s">
        <v>55</v>
      </c>
      <c r="R6" s="133">
        <v>8.5</v>
      </c>
      <c r="S6" s="133" t="s">
        <v>52</v>
      </c>
      <c r="T6" s="133">
        <v>8.5</v>
      </c>
      <c r="U6" s="133">
        <v>8.6999999999999993</v>
      </c>
      <c r="V6" s="133">
        <v>8.6999999999999993</v>
      </c>
      <c r="W6" s="133" t="s">
        <v>76</v>
      </c>
      <c r="X6" s="133" t="s">
        <v>255</v>
      </c>
      <c r="Y6" s="133" t="s">
        <v>253</v>
      </c>
      <c r="Z6" s="133" t="s">
        <v>87</v>
      </c>
      <c r="AA6" s="133" t="s">
        <v>253</v>
      </c>
      <c r="AB6" s="133" t="s">
        <v>158</v>
      </c>
      <c r="AC6" s="133">
        <v>13.1</v>
      </c>
      <c r="AD6" s="133">
        <v>13.2</v>
      </c>
      <c r="AE6" s="133" t="s">
        <v>59</v>
      </c>
      <c r="AF6" s="133" t="s">
        <v>56</v>
      </c>
      <c r="AG6" s="9"/>
      <c r="AH6" s="14"/>
      <c r="AI6" s="14"/>
    </row>
    <row r="7" spans="1:35" s="60" customFormat="1" ht="15.75" thickBot="1" x14ac:dyDescent="0.3">
      <c r="A7" s="201">
        <v>42699</v>
      </c>
      <c r="B7" s="28"/>
      <c r="C7" s="29"/>
      <c r="D7" s="30"/>
      <c r="E7" s="30"/>
      <c r="F7" s="30"/>
      <c r="G7" s="30"/>
      <c r="H7" s="30"/>
      <c r="I7" s="30"/>
      <c r="J7" s="30"/>
      <c r="K7" s="30"/>
      <c r="L7" s="38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9"/>
      <c r="AH7" s="14"/>
      <c r="AI7" s="14"/>
    </row>
    <row r="8" spans="1:35" s="18" customFormat="1" ht="17.25" thickTop="1" thickBot="1" x14ac:dyDescent="0.3">
      <c r="A8" s="200">
        <v>42730</v>
      </c>
      <c r="B8" s="58" t="s">
        <v>1</v>
      </c>
      <c r="C8" s="167"/>
      <c r="D8" s="106"/>
      <c r="E8" s="106"/>
      <c r="F8" s="106"/>
      <c r="G8" s="106" t="s">
        <v>1</v>
      </c>
      <c r="H8" s="106"/>
      <c r="I8" s="106"/>
      <c r="J8" s="106" t="s">
        <v>1</v>
      </c>
      <c r="K8" s="106"/>
      <c r="L8" s="106"/>
      <c r="M8" s="106"/>
      <c r="N8" s="106"/>
      <c r="O8" s="106" t="s">
        <v>1</v>
      </c>
      <c r="P8" s="106"/>
      <c r="Q8" s="106"/>
      <c r="R8" s="106"/>
      <c r="S8" s="106"/>
      <c r="T8" s="106"/>
      <c r="U8" s="106" t="s">
        <v>1</v>
      </c>
      <c r="V8" s="106"/>
      <c r="W8" s="106"/>
      <c r="X8" s="106"/>
      <c r="Y8" s="106"/>
      <c r="Z8" s="106" t="s">
        <v>1</v>
      </c>
      <c r="AA8" s="106"/>
      <c r="AB8" s="106"/>
      <c r="AC8" s="106"/>
      <c r="AD8" s="106" t="s">
        <v>1</v>
      </c>
      <c r="AE8" s="106"/>
      <c r="AF8" s="178"/>
      <c r="AG8" s="9"/>
      <c r="AH8" s="14"/>
      <c r="AI8" s="14"/>
    </row>
    <row r="9" spans="1:35" s="11" customFormat="1" ht="51.75" thickTop="1" x14ac:dyDescent="0.2">
      <c r="A9" s="200">
        <v>42737</v>
      </c>
      <c r="B9" s="239" t="s">
        <v>69</v>
      </c>
      <c r="C9" s="240"/>
      <c r="D9" s="147"/>
      <c r="E9" s="134"/>
      <c r="F9" s="134" t="s">
        <v>121</v>
      </c>
      <c r="G9" s="222">
        <v>43251</v>
      </c>
      <c r="H9" s="134"/>
      <c r="I9" s="222">
        <v>43281</v>
      </c>
      <c r="J9" s="220"/>
      <c r="K9" s="220" t="s">
        <v>113</v>
      </c>
      <c r="L9" s="134"/>
      <c r="M9" s="134" t="s">
        <v>195</v>
      </c>
      <c r="N9" s="134"/>
      <c r="O9" s="134" t="s">
        <v>196</v>
      </c>
      <c r="P9" s="220" t="s">
        <v>111</v>
      </c>
      <c r="Q9" s="134" t="s">
        <v>108</v>
      </c>
      <c r="R9" s="134"/>
      <c r="S9" s="134" t="s">
        <v>154</v>
      </c>
      <c r="T9" s="134" t="s">
        <v>112</v>
      </c>
      <c r="U9" s="134"/>
      <c r="V9" s="134" t="s">
        <v>134</v>
      </c>
      <c r="W9" s="134"/>
      <c r="X9" s="134" t="s">
        <v>137</v>
      </c>
      <c r="Y9" s="134"/>
      <c r="Z9" s="134" t="s">
        <v>136</v>
      </c>
      <c r="AA9" s="134"/>
      <c r="AB9" s="134" t="s">
        <v>154</v>
      </c>
      <c r="AC9" s="134" t="s">
        <v>135</v>
      </c>
      <c r="AD9" s="134"/>
      <c r="AE9" s="134"/>
      <c r="AF9" s="135" t="s">
        <v>30</v>
      </c>
      <c r="AG9" s="9"/>
    </row>
    <row r="10" spans="1:35" s="15" customFormat="1" ht="171.2" customHeight="1" x14ac:dyDescent="0.2">
      <c r="A10" s="200">
        <v>42751</v>
      </c>
      <c r="B10" s="244" t="s">
        <v>1</v>
      </c>
      <c r="C10" s="245"/>
      <c r="D10" s="136"/>
      <c r="E10" s="148" t="s">
        <v>210</v>
      </c>
      <c r="F10" s="138" t="s">
        <v>211</v>
      </c>
      <c r="G10" s="149" t="s">
        <v>212</v>
      </c>
      <c r="H10" s="149" t="s">
        <v>238</v>
      </c>
      <c r="I10" s="22" t="s">
        <v>152</v>
      </c>
      <c r="J10" s="22" t="s">
        <v>147</v>
      </c>
      <c r="K10" s="22" t="s">
        <v>237</v>
      </c>
      <c r="L10" s="22"/>
      <c r="M10" s="22" t="s">
        <v>11</v>
      </c>
      <c r="N10" s="22" t="s">
        <v>197</v>
      </c>
      <c r="O10" s="22" t="s">
        <v>243</v>
      </c>
      <c r="P10" s="22" t="s">
        <v>242</v>
      </c>
      <c r="Q10" s="22" t="s">
        <v>17</v>
      </c>
      <c r="R10" s="22"/>
      <c r="S10" s="22" t="s">
        <v>156</v>
      </c>
      <c r="T10" s="22" t="s">
        <v>278</v>
      </c>
      <c r="U10" s="22" t="s">
        <v>23</v>
      </c>
      <c r="V10" s="22" t="s">
        <v>54</v>
      </c>
      <c r="W10" s="22"/>
      <c r="X10" s="22" t="s">
        <v>279</v>
      </c>
      <c r="Y10" s="139"/>
      <c r="Z10" s="22" t="s">
        <v>27</v>
      </c>
      <c r="AA10" s="22" t="s">
        <v>261</v>
      </c>
      <c r="AB10" s="22" t="s">
        <v>280</v>
      </c>
      <c r="AC10" s="22" t="s">
        <v>281</v>
      </c>
      <c r="AD10" s="22" t="s">
        <v>166</v>
      </c>
      <c r="AE10" s="22" t="s">
        <v>277</v>
      </c>
      <c r="AF10" s="150" t="s">
        <v>29</v>
      </c>
      <c r="AG10" s="11"/>
    </row>
    <row r="11" spans="1:35" s="15" customFormat="1" ht="121.5" customHeight="1" thickBot="1" x14ac:dyDescent="0.25">
      <c r="A11" s="200">
        <v>42786</v>
      </c>
      <c r="B11" s="246" t="s">
        <v>3</v>
      </c>
      <c r="C11" s="247"/>
      <c r="D11" s="140" t="s">
        <v>89</v>
      </c>
      <c r="E11" s="140" t="s">
        <v>142</v>
      </c>
      <c r="F11" s="36"/>
      <c r="G11" s="36"/>
      <c r="H11" s="36"/>
      <c r="I11" s="211" t="str">
        <f>HYPERLINK("http://www.caiso.com/Documents/GeneratorInterconnection-DeliverabilityAllocationProceduresClusterProcessSummary.pdf","Generator Interconnection and Deliverability Allocation Procedures Cluster Process Summary")</f>
        <v>Generator Interconnection and Deliverability Allocation Procedures Cluster Process Summary</v>
      </c>
      <c r="J11" s="211" t="str">
        <f>HYPERLINK("http://www.caiso.com/Documents/GeneratorInterconnection-DeliverabilityAllocationProceduresClusterProcessSummary.pdf","Generator Interconnection and Deliverability Allocation Procedures Cluster Process Summary")</f>
        <v>Generator Interconnection and Deliverability Allocation Procedures Cluster Process Summary</v>
      </c>
      <c r="K11" s="211" t="str">
        <f>HYPERLINK("http://www.caiso.com/Documents/GeneratorInterconnection-DeliverabilityAllocationProceduresClusterProcessSummary.pdf","Generator Interconnection and Deliverability Allocation Procedures Cluster Process Summary")</f>
        <v>Generator Interconnection and Deliverability Allocation Procedures Cluster Process Summary</v>
      </c>
      <c r="L11" s="76"/>
      <c r="M11" s="37" t="s">
        <v>80</v>
      </c>
      <c r="N11" s="37"/>
      <c r="O11" s="37"/>
      <c r="P11" s="140" t="s">
        <v>88</v>
      </c>
      <c r="Q11" s="140" t="s">
        <v>216</v>
      </c>
      <c r="R11" s="140"/>
      <c r="S11" s="221" t="s">
        <v>289</v>
      </c>
      <c r="T11" s="140"/>
      <c r="U11" s="140"/>
      <c r="V11" s="140"/>
      <c r="W11" s="140"/>
      <c r="X11" s="140" t="s">
        <v>84</v>
      </c>
      <c r="Y11" s="140"/>
      <c r="Z11" s="140" t="s">
        <v>106</v>
      </c>
      <c r="AA11" s="140"/>
      <c r="AB11" s="217" t="s">
        <v>290</v>
      </c>
      <c r="AC11" s="140"/>
      <c r="AD11" s="140"/>
      <c r="AE11" s="140"/>
      <c r="AF11" s="36" t="s">
        <v>105</v>
      </c>
      <c r="AG11" s="11"/>
    </row>
    <row r="12" spans="1:35" s="15" customFormat="1" ht="16.5" thickTop="1" thickBot="1" x14ac:dyDescent="0.25">
      <c r="A12" s="200">
        <v>42884</v>
      </c>
      <c r="B12" s="28"/>
      <c r="C12" s="29"/>
      <c r="D12" s="30"/>
      <c r="E12" s="30"/>
      <c r="F12" s="30"/>
      <c r="G12" s="77"/>
      <c r="H12" s="30"/>
      <c r="I12" s="30"/>
      <c r="J12" s="30"/>
      <c r="K12" s="30"/>
      <c r="L12" s="38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11"/>
    </row>
    <row r="13" spans="1:35" s="20" customFormat="1" ht="17.25" thickTop="1" thickBot="1" x14ac:dyDescent="0.25">
      <c r="A13" s="200">
        <v>42920</v>
      </c>
      <c r="B13" s="59" t="s">
        <v>39</v>
      </c>
      <c r="C13" s="25"/>
      <c r="D13" s="105"/>
      <c r="E13" s="105"/>
      <c r="F13" s="105"/>
      <c r="G13" s="105" t="s">
        <v>39</v>
      </c>
      <c r="H13" s="105"/>
      <c r="I13" s="105"/>
      <c r="J13" s="105"/>
      <c r="K13" s="105" t="s">
        <v>39</v>
      </c>
      <c r="L13" s="105"/>
      <c r="M13" s="105"/>
      <c r="N13" s="105"/>
      <c r="O13" s="105" t="s">
        <v>39</v>
      </c>
      <c r="P13" s="105"/>
      <c r="Q13" s="105"/>
      <c r="R13" s="105"/>
      <c r="S13" s="105"/>
      <c r="T13" s="105"/>
      <c r="U13" s="105" t="s">
        <v>39</v>
      </c>
      <c r="V13" s="105"/>
      <c r="W13" s="105"/>
      <c r="X13" s="105"/>
      <c r="Y13" s="105"/>
      <c r="Z13" s="105" t="s">
        <v>39</v>
      </c>
      <c r="AA13" s="105"/>
      <c r="AB13" s="105"/>
      <c r="AC13" s="105"/>
      <c r="AD13" s="105" t="s">
        <v>39</v>
      </c>
      <c r="AE13" s="105"/>
      <c r="AF13" s="179"/>
      <c r="AG13" s="19"/>
    </row>
    <row r="14" spans="1:35" s="11" customFormat="1" ht="162.75" customHeight="1" thickTop="1" x14ac:dyDescent="0.2">
      <c r="A14" s="200">
        <v>42982</v>
      </c>
      <c r="B14" s="248" t="s">
        <v>39</v>
      </c>
      <c r="C14" s="249"/>
      <c r="D14" s="166" t="s">
        <v>140</v>
      </c>
      <c r="E14" s="44" t="s">
        <v>7</v>
      </c>
      <c r="F14" s="44" t="s">
        <v>213</v>
      </c>
      <c r="G14" s="44" t="s">
        <v>214</v>
      </c>
      <c r="H14" s="44" t="s">
        <v>215</v>
      </c>
      <c r="I14" s="44" t="s">
        <v>245</v>
      </c>
      <c r="J14" s="44" t="s">
        <v>149</v>
      </c>
      <c r="K14" s="44" t="s">
        <v>153</v>
      </c>
      <c r="L14" s="44" t="s">
        <v>151</v>
      </c>
      <c r="M14" s="44" t="s">
        <v>239</v>
      </c>
      <c r="N14" s="44" t="s">
        <v>240</v>
      </c>
      <c r="O14" s="44" t="s">
        <v>53</v>
      </c>
      <c r="P14" s="175" t="s">
        <v>241</v>
      </c>
      <c r="Q14" s="44" t="s">
        <v>248</v>
      </c>
      <c r="R14" s="44"/>
      <c r="S14" s="44" t="s">
        <v>155</v>
      </c>
      <c r="T14" s="44" t="s">
        <v>239</v>
      </c>
      <c r="U14" s="44" t="s">
        <v>240</v>
      </c>
      <c r="V14" s="44" t="s">
        <v>53</v>
      </c>
      <c r="W14" s="44" t="s">
        <v>225</v>
      </c>
      <c r="X14" s="44" t="s">
        <v>220</v>
      </c>
      <c r="Y14" s="195" t="s">
        <v>251</v>
      </c>
      <c r="Z14" s="44" t="s">
        <v>248</v>
      </c>
      <c r="AA14" s="44" t="s">
        <v>262</v>
      </c>
      <c r="AB14" s="44" t="s">
        <v>249</v>
      </c>
      <c r="AC14" s="44" t="s">
        <v>230</v>
      </c>
      <c r="AD14" s="44" t="s">
        <v>231</v>
      </c>
      <c r="AE14" s="44" t="s">
        <v>223</v>
      </c>
      <c r="AF14" s="151"/>
      <c r="AH14" s="15"/>
    </row>
    <row r="15" spans="1:35" s="11" customFormat="1" ht="64.5" thickBot="1" x14ac:dyDescent="0.25">
      <c r="A15" s="200">
        <v>43017</v>
      </c>
      <c r="B15" s="250" t="s">
        <v>70</v>
      </c>
      <c r="C15" s="251"/>
      <c r="D15" s="177" t="s">
        <v>229</v>
      </c>
      <c r="E15" s="160" t="s">
        <v>124</v>
      </c>
      <c r="F15" s="160" t="s">
        <v>177</v>
      </c>
      <c r="G15" s="160" t="s">
        <v>125</v>
      </c>
      <c r="H15" s="160" t="s">
        <v>119</v>
      </c>
      <c r="I15" s="160" t="s">
        <v>148</v>
      </c>
      <c r="J15" s="160" t="s">
        <v>150</v>
      </c>
      <c r="K15" s="160" t="s">
        <v>126</v>
      </c>
      <c r="L15" s="48"/>
      <c r="M15" s="160"/>
      <c r="N15" s="160" t="s">
        <v>128</v>
      </c>
      <c r="O15" s="160" t="s">
        <v>129</v>
      </c>
      <c r="P15" s="161" t="s">
        <v>15</v>
      </c>
      <c r="Q15" s="160"/>
      <c r="R15" s="48"/>
      <c r="S15" s="160" t="s">
        <v>205</v>
      </c>
      <c r="T15" s="160"/>
      <c r="U15" s="160" t="s">
        <v>127</v>
      </c>
      <c r="V15" s="160" t="s">
        <v>160</v>
      </c>
      <c r="W15" s="160"/>
      <c r="X15" s="160" t="s">
        <v>16</v>
      </c>
      <c r="Y15" s="160"/>
      <c r="Z15" s="160"/>
      <c r="AA15" s="160" t="s">
        <v>168</v>
      </c>
      <c r="AB15" s="160" t="s">
        <v>274</v>
      </c>
      <c r="AC15" s="160" t="s">
        <v>282</v>
      </c>
      <c r="AD15" s="160" t="s">
        <v>275</v>
      </c>
      <c r="AE15" s="160" t="s">
        <v>276</v>
      </c>
      <c r="AF15" s="162"/>
    </row>
    <row r="16" spans="1:35" s="88" customFormat="1" ht="17.25" customHeight="1" thickTop="1" x14ac:dyDescent="0.2">
      <c r="A16" s="200">
        <v>43049</v>
      </c>
      <c r="B16" s="252" t="s">
        <v>296</v>
      </c>
      <c r="C16" s="253"/>
      <c r="D16" s="86"/>
      <c r="E16" s="86"/>
      <c r="F16" s="86"/>
      <c r="G16" s="86"/>
      <c r="H16" s="86"/>
      <c r="I16" s="86"/>
      <c r="J16" s="86"/>
      <c r="K16" s="86"/>
      <c r="L16" s="87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AA16" s="86"/>
      <c r="AB16" s="86"/>
      <c r="AC16" s="86"/>
      <c r="AD16" s="86"/>
      <c r="AE16" s="86"/>
      <c r="AF16" s="86"/>
    </row>
    <row r="17" spans="1:32" ht="16.5" x14ac:dyDescent="0.25">
      <c r="A17" s="200">
        <v>43062</v>
      </c>
      <c r="B17" s="180" t="s">
        <v>187</v>
      </c>
      <c r="C17" s="181"/>
      <c r="D17" s="17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90"/>
      <c r="AA17" s="89"/>
      <c r="AB17" s="89"/>
      <c r="AC17" s="89"/>
      <c r="AD17" s="89"/>
      <c r="AE17" s="89"/>
      <c r="AF17" s="89"/>
    </row>
    <row r="18" spans="1:32" ht="16.5" x14ac:dyDescent="0.25">
      <c r="A18" s="200">
        <v>43063</v>
      </c>
      <c r="B18" s="180" t="s">
        <v>188</v>
      </c>
      <c r="C18" s="182"/>
      <c r="D18" s="17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90"/>
      <c r="AA18" s="89"/>
      <c r="AB18" s="89"/>
      <c r="AC18" s="89"/>
      <c r="AD18" s="89"/>
      <c r="AE18" s="89"/>
      <c r="AF18" s="89"/>
    </row>
    <row r="19" spans="1:32" x14ac:dyDescent="0.25">
      <c r="A19" s="200">
        <v>43094</v>
      </c>
    </row>
    <row r="20" spans="1:32" x14ac:dyDescent="0.25">
      <c r="A20" s="8">
        <v>43101</v>
      </c>
    </row>
    <row r="21" spans="1:32" x14ac:dyDescent="0.25">
      <c r="A21" s="200">
        <v>43115</v>
      </c>
    </row>
    <row r="22" spans="1:32" x14ac:dyDescent="0.25">
      <c r="A22" s="200">
        <v>43119</v>
      </c>
    </row>
    <row r="23" spans="1:32" x14ac:dyDescent="0.25">
      <c r="A23" s="200">
        <v>43248</v>
      </c>
    </row>
    <row r="24" spans="1:32" x14ac:dyDescent="0.25">
      <c r="A24" s="200">
        <v>43285</v>
      </c>
    </row>
    <row r="25" spans="1:32" x14ac:dyDescent="0.25">
      <c r="A25" s="200">
        <v>43346</v>
      </c>
    </row>
    <row r="26" spans="1:32" x14ac:dyDescent="0.25">
      <c r="A26" s="200">
        <v>43381</v>
      </c>
    </row>
    <row r="27" spans="1:32" x14ac:dyDescent="0.25">
      <c r="A27" s="200">
        <v>43415</v>
      </c>
    </row>
    <row r="28" spans="1:32" x14ac:dyDescent="0.25">
      <c r="A28" s="200">
        <v>43426</v>
      </c>
    </row>
    <row r="29" spans="1:32" x14ac:dyDescent="0.25">
      <c r="A29" s="200">
        <v>43427</v>
      </c>
    </row>
    <row r="30" spans="1:32" x14ac:dyDescent="0.25">
      <c r="A30" s="200">
        <v>43459</v>
      </c>
    </row>
  </sheetData>
  <mergeCells count="11">
    <mergeCell ref="B14:C14"/>
    <mergeCell ref="B15:C15"/>
    <mergeCell ref="B16:C16"/>
    <mergeCell ref="F2:G2"/>
    <mergeCell ref="B3:B4"/>
    <mergeCell ref="B11:C11"/>
    <mergeCell ref="AF4:AF5"/>
    <mergeCell ref="B5:C5"/>
    <mergeCell ref="B6:C6"/>
    <mergeCell ref="B9:C9"/>
    <mergeCell ref="B10:C10"/>
  </mergeCells>
  <hyperlinks>
    <hyperlink ref="Q11" r:id="rId1" display="http://www.caiso.com/planning/Pages/GeneratorInterconnection/GeneratorInterconnectionApplicationProcess/Default.aspx"/>
    <hyperlink ref="P11" r:id="rId2" display="http://www.caiso.com/Documents/AppendixB-GeneratorInterconnectionStudyProcessAgreement.doc"/>
    <hyperlink ref="X11" r:id="rId3" display="http://www.caiso.com/Documents/DeliverabilityAllocationCustomerOptionsForm.doc"/>
    <hyperlink ref="Z11" r:id="rId4" display="http://www.caiso.com/planning/Pages/GeneratorInterconnection/GeneratorInterconnectionApplicationProcess/Default.aspx"/>
    <hyperlink ref="D11" r:id="rId5" display="http://www.caiso.com/informed/Pages/Notifications/MarketNotices/Default.aspx"/>
    <hyperlink ref="E11" r:id="rId6"/>
  </hyperlinks>
  <printOptions headings="1"/>
  <pageMargins left="0.75" right="0.5" top="0.75" bottom="0.5" header="0.25" footer="0.25"/>
  <pageSetup paperSize="3" scale="70" fitToWidth="0" orientation="landscape" r:id="rId7"/>
  <headerFooter>
    <oddHeader>&amp;L&amp;G</oddHeader>
    <oddFooter xml:space="preserve">&amp;CCopyright © 2016 California Independent System Operator. All rights reserved.&amp;RFile: &amp;F
Tab: &amp;A </oddFooter>
  </headerFooter>
  <colBreaks count="3" manualBreakCount="3">
    <brk id="11" max="18" man="1"/>
    <brk id="17" max="1048575" man="1"/>
    <brk id="22" max="18" man="1"/>
  </colBreaks>
  <legacyDrawingHF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3363"/>
    <pageSetUpPr fitToPage="1"/>
  </sheetPr>
  <dimension ref="A1:AI30"/>
  <sheetViews>
    <sheetView showGridLines="0" view="pageBreakPreview" topLeftCell="B1" zoomScale="70" zoomScaleNormal="80" zoomScaleSheetLayoutView="70" workbookViewId="0">
      <pane xSplit="2" ySplit="6" topLeftCell="D7" activePane="bottomRight" state="frozen"/>
      <selection activeCell="B1" sqref="B1"/>
      <selection pane="topRight" activeCell="D1" sqref="D1"/>
      <selection pane="bottomLeft" activeCell="B7" sqref="B7"/>
      <selection pane="bottomRight" activeCell="L4" sqref="L4"/>
    </sheetView>
  </sheetViews>
  <sheetFormatPr defaultColWidth="8.85546875" defaultRowHeight="15" x14ac:dyDescent="0.25"/>
  <cols>
    <col min="1" max="1" width="10.42578125" style="8" hidden="1" customWidth="1"/>
    <col min="2" max="2" width="32" style="2" bestFit="1" customWidth="1"/>
    <col min="3" max="3" width="5.42578125" style="3" customWidth="1"/>
    <col min="4" max="4" width="18.42578125" style="7" customWidth="1"/>
    <col min="5" max="5" width="19.5703125" style="192" bestFit="1" customWidth="1"/>
    <col min="6" max="6" width="15.7109375" style="192" customWidth="1"/>
    <col min="7" max="7" width="17.28515625" style="192" customWidth="1"/>
    <col min="8" max="8" width="20.5703125" style="192" customWidth="1"/>
    <col min="9" max="9" width="20.28515625" style="192" customWidth="1"/>
    <col min="10" max="10" width="17.7109375" style="192" customWidth="1"/>
    <col min="11" max="11" width="15.7109375" style="192" customWidth="1"/>
    <col min="12" max="12" width="20.28515625" style="39" customWidth="1"/>
    <col min="13" max="13" width="25" style="192" customWidth="1"/>
    <col min="14" max="14" width="20.5703125" style="192" customWidth="1"/>
    <col min="15" max="15" width="21.7109375" style="192" customWidth="1"/>
    <col min="16" max="16" width="19.140625" style="192" customWidth="1"/>
    <col min="17" max="17" width="20" style="192" customWidth="1"/>
    <col min="18" max="18" width="16.42578125" style="192" customWidth="1"/>
    <col min="19" max="19" width="15.7109375" style="192" customWidth="1"/>
    <col min="20" max="20" width="31.7109375" style="192" customWidth="1"/>
    <col min="21" max="21" width="17.5703125" style="192" customWidth="1"/>
    <col min="22" max="22" width="22" style="192" customWidth="1"/>
    <col min="23" max="23" width="23.85546875" style="192" customWidth="1"/>
    <col min="24" max="25" width="20.28515625" style="192" customWidth="1"/>
    <col min="26" max="26" width="16.140625" style="10" customWidth="1"/>
    <col min="27" max="27" width="20.28515625" style="192" customWidth="1"/>
    <col min="28" max="28" width="15.7109375" style="192" customWidth="1"/>
    <col min="29" max="29" width="21" style="192" customWidth="1"/>
    <col min="30" max="30" width="21.7109375" style="192" customWidth="1"/>
    <col min="31" max="32" width="17.140625" style="192" customWidth="1"/>
    <col min="33" max="16384" width="8.85546875" style="12"/>
  </cols>
  <sheetData>
    <row r="1" spans="1:35" s="13" customFormat="1" ht="18.75" thickBot="1" x14ac:dyDescent="0.3">
      <c r="A1" s="197">
        <v>42520</v>
      </c>
      <c r="B1" s="212" t="s">
        <v>284</v>
      </c>
      <c r="C1" s="3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80"/>
      <c r="Y1" s="80"/>
      <c r="Z1" s="69"/>
      <c r="AA1" s="80"/>
      <c r="AB1" s="69"/>
      <c r="AC1" s="69"/>
      <c r="AD1" s="69"/>
      <c r="AE1" s="69"/>
      <c r="AF1" s="4"/>
    </row>
    <row r="2" spans="1:35" s="16" customFormat="1" ht="86.25" customHeight="1" thickBot="1" x14ac:dyDescent="0.25">
      <c r="A2" s="201">
        <v>42555</v>
      </c>
      <c r="B2" s="51" t="s">
        <v>0</v>
      </c>
      <c r="C2" s="66"/>
      <c r="D2" s="214" t="s">
        <v>4</v>
      </c>
      <c r="E2" s="214" t="s">
        <v>138</v>
      </c>
      <c r="F2" s="254" t="s">
        <v>139</v>
      </c>
      <c r="G2" s="255"/>
      <c r="H2" s="214" t="s">
        <v>236</v>
      </c>
      <c r="I2" s="98" t="s">
        <v>199</v>
      </c>
      <c r="J2" s="214" t="s">
        <v>200</v>
      </c>
      <c r="K2" s="98" t="s">
        <v>201</v>
      </c>
      <c r="L2" s="92" t="s">
        <v>60</v>
      </c>
      <c r="M2" s="92" t="s">
        <v>51</v>
      </c>
      <c r="N2" s="94" t="s">
        <v>224</v>
      </c>
      <c r="O2" s="92" t="s">
        <v>221</v>
      </c>
      <c r="P2" s="92" t="s">
        <v>202</v>
      </c>
      <c r="Q2" s="92" t="s">
        <v>40</v>
      </c>
      <c r="R2" s="93" t="s">
        <v>19</v>
      </c>
      <c r="S2" s="95" t="s">
        <v>143</v>
      </c>
      <c r="T2" s="93" t="s">
        <v>259</v>
      </c>
      <c r="U2" s="93" t="s">
        <v>203</v>
      </c>
      <c r="V2" s="93" t="s">
        <v>204</v>
      </c>
      <c r="W2" s="95" t="s">
        <v>254</v>
      </c>
      <c r="X2" s="95" t="s">
        <v>217</v>
      </c>
      <c r="Y2" s="96" t="s">
        <v>258</v>
      </c>
      <c r="Z2" s="93" t="s">
        <v>41</v>
      </c>
      <c r="AA2" s="96" t="s">
        <v>265</v>
      </c>
      <c r="AB2" s="107" t="s">
        <v>174</v>
      </c>
      <c r="AC2" s="67" t="s">
        <v>273</v>
      </c>
      <c r="AD2" s="67" t="s">
        <v>271</v>
      </c>
      <c r="AE2" s="67" t="s">
        <v>272</v>
      </c>
      <c r="AF2" s="99" t="s">
        <v>198</v>
      </c>
      <c r="AG2" s="11"/>
    </row>
    <row r="3" spans="1:35" s="14" customFormat="1" x14ac:dyDescent="0.25">
      <c r="A3" s="201">
        <v>42618</v>
      </c>
      <c r="B3" s="241" t="s">
        <v>2</v>
      </c>
      <c r="C3" s="163" t="s">
        <v>32</v>
      </c>
      <c r="D3" s="128"/>
      <c r="E3" s="128">
        <v>42826</v>
      </c>
      <c r="F3" s="128"/>
      <c r="G3" s="128"/>
      <c r="H3" s="128"/>
      <c r="I3" s="142"/>
      <c r="J3" s="128"/>
      <c r="K3" s="128"/>
      <c r="L3" s="143">
        <v>42941</v>
      </c>
      <c r="M3" s="128">
        <f>L4</f>
        <v>43110</v>
      </c>
      <c r="N3" s="186"/>
      <c r="O3" s="128"/>
      <c r="P3" s="216"/>
      <c r="Q3" s="216"/>
      <c r="R3" s="128">
        <v>43219</v>
      </c>
      <c r="S3" s="216">
        <v>43388</v>
      </c>
      <c r="T3" s="128">
        <f>R4</f>
        <v>43424</v>
      </c>
      <c r="U3" s="128"/>
      <c r="V3" s="128"/>
      <c r="W3" s="128">
        <v>43486</v>
      </c>
      <c r="X3" s="128">
        <f>W4+1</f>
        <v>43539</v>
      </c>
      <c r="Y3" s="130">
        <v>43561</v>
      </c>
      <c r="Z3" s="216"/>
      <c r="AA3" s="130"/>
      <c r="AB3" s="216">
        <v>43754</v>
      </c>
      <c r="AC3" s="216" t="s">
        <v>86</v>
      </c>
      <c r="AD3" s="216" t="s">
        <v>86</v>
      </c>
      <c r="AE3" s="216" t="s">
        <v>86</v>
      </c>
      <c r="AF3" s="164"/>
      <c r="AG3" s="9"/>
    </row>
    <row r="4" spans="1:35" s="14" customFormat="1" x14ac:dyDescent="0.25">
      <c r="A4" s="201">
        <v>42653</v>
      </c>
      <c r="B4" s="241"/>
      <c r="C4" s="165" t="s">
        <v>33</v>
      </c>
      <c r="D4" s="128">
        <v>42795</v>
      </c>
      <c r="E4" s="216">
        <v>42855</v>
      </c>
      <c r="F4" s="216" t="s">
        <v>86</v>
      </c>
      <c r="G4" s="216">
        <f>(WORKDAY(E4,20,A1:A30))</f>
        <v>42881</v>
      </c>
      <c r="H4" s="216">
        <f>E4+30</f>
        <v>42885</v>
      </c>
      <c r="I4" s="216">
        <f>E4+60</f>
        <v>42915</v>
      </c>
      <c r="J4" s="216" t="s">
        <v>86</v>
      </c>
      <c r="K4" s="144">
        <f>I4+30</f>
        <v>42945</v>
      </c>
      <c r="L4" s="145">
        <f>L3+169</f>
        <v>43110</v>
      </c>
      <c r="M4" s="216">
        <f>WORKDAY(M3,10,A1:A30)</f>
        <v>43126</v>
      </c>
      <c r="N4" s="216">
        <f>M3+30</f>
        <v>43140</v>
      </c>
      <c r="O4" s="216">
        <f>WORKDAY(N4,3,A1:A30)</f>
        <v>43145</v>
      </c>
      <c r="P4" s="216" t="s">
        <v>86</v>
      </c>
      <c r="Q4" s="216">
        <f>L4+90</f>
        <v>43200</v>
      </c>
      <c r="R4" s="216">
        <f>R3+205</f>
        <v>43424</v>
      </c>
      <c r="S4" s="216">
        <v>43435</v>
      </c>
      <c r="T4" s="216">
        <f>WORKDAY(T3,10,A1:A30)</f>
        <v>43440</v>
      </c>
      <c r="U4" s="216">
        <f>T3+30</f>
        <v>43454</v>
      </c>
      <c r="V4" s="216">
        <f>WORKDAY(U4,3,A1:A30)</f>
        <v>43460</v>
      </c>
      <c r="W4" s="216">
        <v>43538</v>
      </c>
      <c r="X4" s="216">
        <f>X3+7</f>
        <v>43546</v>
      </c>
      <c r="Y4" s="131">
        <v>43677</v>
      </c>
      <c r="Z4" s="216">
        <f>T3+180</f>
        <v>43604</v>
      </c>
      <c r="AA4" s="131">
        <v>43678</v>
      </c>
      <c r="AB4" s="216">
        <v>43800</v>
      </c>
      <c r="AC4" s="216" t="s">
        <v>86</v>
      </c>
      <c r="AD4" s="216" t="s">
        <v>86</v>
      </c>
      <c r="AE4" s="216" t="s">
        <v>86</v>
      </c>
      <c r="AF4" s="242" t="s">
        <v>58</v>
      </c>
      <c r="AG4" s="9"/>
    </row>
    <row r="5" spans="1:35" s="11" customFormat="1" ht="51" x14ac:dyDescent="0.25">
      <c r="A5" s="201">
        <v>42685</v>
      </c>
      <c r="B5" s="243" t="s">
        <v>6</v>
      </c>
      <c r="C5" s="243"/>
      <c r="D5" s="198"/>
      <c r="E5" s="198" t="s">
        <v>120</v>
      </c>
      <c r="F5" s="198" t="s">
        <v>121</v>
      </c>
      <c r="G5" s="198" t="s">
        <v>122</v>
      </c>
      <c r="H5" s="198" t="s">
        <v>119</v>
      </c>
      <c r="I5" s="198" t="s">
        <v>118</v>
      </c>
      <c r="J5" s="198" t="s">
        <v>146</v>
      </c>
      <c r="K5" s="198" t="s">
        <v>113</v>
      </c>
      <c r="L5" s="198" t="s">
        <v>117</v>
      </c>
      <c r="M5" s="198"/>
      <c r="N5" s="198" t="s">
        <v>107</v>
      </c>
      <c r="O5" s="198" t="s">
        <v>110</v>
      </c>
      <c r="P5" s="198" t="s">
        <v>111</v>
      </c>
      <c r="Q5" s="198" t="s">
        <v>108</v>
      </c>
      <c r="R5" s="198" t="s">
        <v>109</v>
      </c>
      <c r="S5" s="198" t="s">
        <v>291</v>
      </c>
      <c r="T5" s="198"/>
      <c r="U5" s="198" t="s">
        <v>133</v>
      </c>
      <c r="V5" s="198" t="s">
        <v>159</v>
      </c>
      <c r="W5" s="198"/>
      <c r="X5" s="198"/>
      <c r="Y5" s="198" t="s">
        <v>167</v>
      </c>
      <c r="Z5" s="198" t="s">
        <v>136</v>
      </c>
      <c r="AA5" s="198" t="s">
        <v>172</v>
      </c>
      <c r="AB5" s="198" t="s">
        <v>291</v>
      </c>
      <c r="AC5" s="198" t="s">
        <v>282</v>
      </c>
      <c r="AD5" s="198" t="s">
        <v>283</v>
      </c>
      <c r="AE5" s="198" t="s">
        <v>276</v>
      </c>
      <c r="AF5" s="242"/>
      <c r="AG5" s="9"/>
      <c r="AH5" s="14"/>
      <c r="AI5" s="14"/>
    </row>
    <row r="6" spans="1:35" s="6" customFormat="1" ht="39.75" customHeight="1" x14ac:dyDescent="0.25">
      <c r="A6" s="201">
        <v>42698</v>
      </c>
      <c r="B6" s="243" t="s">
        <v>178</v>
      </c>
      <c r="C6" s="243"/>
      <c r="D6" s="133"/>
      <c r="E6" s="133" t="s">
        <v>44</v>
      </c>
      <c r="F6" s="133" t="s">
        <v>176</v>
      </c>
      <c r="G6" s="133" t="s">
        <v>176</v>
      </c>
      <c r="H6" s="133" t="s">
        <v>45</v>
      </c>
      <c r="I6" s="133" t="s">
        <v>46</v>
      </c>
      <c r="J6" s="133" t="s">
        <v>45</v>
      </c>
      <c r="K6" s="133" t="s">
        <v>45</v>
      </c>
      <c r="L6" s="133">
        <v>6.6</v>
      </c>
      <c r="M6" s="133">
        <v>6.7</v>
      </c>
      <c r="N6" s="133">
        <v>6.7</v>
      </c>
      <c r="O6" s="133">
        <v>6.7</v>
      </c>
      <c r="P6" s="146" t="s">
        <v>48</v>
      </c>
      <c r="Q6" s="133" t="s">
        <v>55</v>
      </c>
      <c r="R6" s="133">
        <v>8.5</v>
      </c>
      <c r="S6" s="133" t="s">
        <v>52</v>
      </c>
      <c r="T6" s="133">
        <v>8.5</v>
      </c>
      <c r="U6" s="133">
        <v>8.6999999999999993</v>
      </c>
      <c r="V6" s="133">
        <v>8.6999999999999993</v>
      </c>
      <c r="W6" s="133" t="s">
        <v>76</v>
      </c>
      <c r="X6" s="133" t="s">
        <v>255</v>
      </c>
      <c r="Y6" s="133" t="s">
        <v>253</v>
      </c>
      <c r="Z6" s="133" t="s">
        <v>87</v>
      </c>
      <c r="AA6" s="133" t="s">
        <v>253</v>
      </c>
      <c r="AB6" s="133" t="s">
        <v>158</v>
      </c>
      <c r="AC6" s="133">
        <v>13.1</v>
      </c>
      <c r="AD6" s="133">
        <v>13.2</v>
      </c>
      <c r="AE6" s="133" t="s">
        <v>59</v>
      </c>
      <c r="AF6" s="133" t="s">
        <v>56</v>
      </c>
      <c r="AG6" s="9"/>
      <c r="AH6" s="14"/>
      <c r="AI6" s="14"/>
    </row>
    <row r="7" spans="1:35" s="60" customFormat="1" ht="15.75" thickBot="1" x14ac:dyDescent="0.3">
      <c r="A7" s="201">
        <v>42699</v>
      </c>
      <c r="B7" s="28"/>
      <c r="C7" s="29"/>
      <c r="D7" s="30"/>
      <c r="E7" s="30"/>
      <c r="F7" s="30"/>
      <c r="G7" s="30"/>
      <c r="H7" s="30"/>
      <c r="I7" s="30"/>
      <c r="J7" s="30"/>
      <c r="K7" s="30"/>
      <c r="L7" s="38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9"/>
      <c r="AH7" s="14"/>
      <c r="AI7" s="14"/>
    </row>
    <row r="8" spans="1:35" s="18" customFormat="1" ht="17.25" thickTop="1" thickBot="1" x14ac:dyDescent="0.3">
      <c r="A8" s="200">
        <v>42730</v>
      </c>
      <c r="B8" s="58" t="s">
        <v>1</v>
      </c>
      <c r="C8" s="167"/>
      <c r="D8" s="106"/>
      <c r="E8" s="106"/>
      <c r="F8" s="106"/>
      <c r="G8" s="106" t="s">
        <v>1</v>
      </c>
      <c r="H8" s="106"/>
      <c r="I8" s="106"/>
      <c r="J8" s="106" t="s">
        <v>1</v>
      </c>
      <c r="K8" s="106"/>
      <c r="L8" s="106"/>
      <c r="M8" s="106"/>
      <c r="N8" s="106"/>
      <c r="O8" s="106" t="s">
        <v>1</v>
      </c>
      <c r="P8" s="106"/>
      <c r="Q8" s="106"/>
      <c r="R8" s="106"/>
      <c r="S8" s="106"/>
      <c r="T8" s="106"/>
      <c r="U8" s="106" t="s">
        <v>1</v>
      </c>
      <c r="V8" s="106"/>
      <c r="W8" s="106"/>
      <c r="X8" s="106"/>
      <c r="Y8" s="106"/>
      <c r="Z8" s="106" t="s">
        <v>1</v>
      </c>
      <c r="AA8" s="106"/>
      <c r="AB8" s="106"/>
      <c r="AC8" s="106"/>
      <c r="AD8" s="106" t="s">
        <v>1</v>
      </c>
      <c r="AE8" s="106"/>
      <c r="AF8" s="178"/>
      <c r="AG8" s="9"/>
      <c r="AH8" s="14"/>
      <c r="AI8" s="14"/>
    </row>
    <row r="9" spans="1:35" s="11" customFormat="1" ht="51.75" thickTop="1" x14ac:dyDescent="0.2">
      <c r="A9" s="200">
        <v>42737</v>
      </c>
      <c r="B9" s="239" t="s">
        <v>69</v>
      </c>
      <c r="C9" s="240"/>
      <c r="D9" s="147"/>
      <c r="E9" s="134"/>
      <c r="F9" s="134" t="s">
        <v>121</v>
      </c>
      <c r="G9" s="134" t="s">
        <v>122</v>
      </c>
      <c r="H9" s="134"/>
      <c r="I9" s="134" t="s">
        <v>123</v>
      </c>
      <c r="J9" s="215"/>
      <c r="K9" s="215" t="s">
        <v>113</v>
      </c>
      <c r="L9" s="134"/>
      <c r="M9" s="134" t="s">
        <v>195</v>
      </c>
      <c r="N9" s="134"/>
      <c r="O9" s="134" t="s">
        <v>196</v>
      </c>
      <c r="P9" s="215" t="s">
        <v>111</v>
      </c>
      <c r="Q9" s="134" t="s">
        <v>108</v>
      </c>
      <c r="R9" s="134"/>
      <c r="S9" s="134" t="s">
        <v>154</v>
      </c>
      <c r="T9" s="134" t="s">
        <v>112</v>
      </c>
      <c r="U9" s="134"/>
      <c r="V9" s="134" t="s">
        <v>134</v>
      </c>
      <c r="W9" s="134"/>
      <c r="X9" s="134" t="s">
        <v>137</v>
      </c>
      <c r="Y9" s="134"/>
      <c r="Z9" s="134" t="s">
        <v>136</v>
      </c>
      <c r="AA9" s="134"/>
      <c r="AB9" s="134" t="s">
        <v>154</v>
      </c>
      <c r="AC9" s="134" t="s">
        <v>135</v>
      </c>
      <c r="AD9" s="134"/>
      <c r="AE9" s="134"/>
      <c r="AF9" s="135" t="s">
        <v>30</v>
      </c>
      <c r="AG9" s="9"/>
    </row>
    <row r="10" spans="1:35" s="15" customFormat="1" ht="171.2" customHeight="1" x14ac:dyDescent="0.2">
      <c r="A10" s="200">
        <v>42751</v>
      </c>
      <c r="B10" s="244" t="s">
        <v>1</v>
      </c>
      <c r="C10" s="245"/>
      <c r="D10" s="136"/>
      <c r="E10" s="148" t="s">
        <v>210</v>
      </c>
      <c r="F10" s="138" t="s">
        <v>211</v>
      </c>
      <c r="G10" s="149" t="s">
        <v>212</v>
      </c>
      <c r="H10" s="149" t="s">
        <v>238</v>
      </c>
      <c r="I10" s="22" t="s">
        <v>152</v>
      </c>
      <c r="J10" s="22" t="s">
        <v>147</v>
      </c>
      <c r="K10" s="22" t="s">
        <v>237</v>
      </c>
      <c r="L10" s="22"/>
      <c r="M10" s="22" t="s">
        <v>11</v>
      </c>
      <c r="N10" s="22" t="s">
        <v>197</v>
      </c>
      <c r="O10" s="22" t="s">
        <v>243</v>
      </c>
      <c r="P10" s="22" t="s">
        <v>242</v>
      </c>
      <c r="Q10" s="22" t="s">
        <v>17</v>
      </c>
      <c r="R10" s="22"/>
      <c r="S10" s="22" t="s">
        <v>156</v>
      </c>
      <c r="T10" s="22" t="s">
        <v>278</v>
      </c>
      <c r="U10" s="22" t="s">
        <v>23</v>
      </c>
      <c r="V10" s="22" t="s">
        <v>54</v>
      </c>
      <c r="W10" s="22"/>
      <c r="X10" s="22" t="s">
        <v>279</v>
      </c>
      <c r="Y10" s="139"/>
      <c r="Z10" s="22" t="s">
        <v>27</v>
      </c>
      <c r="AA10" s="22" t="s">
        <v>261</v>
      </c>
      <c r="AB10" s="22" t="s">
        <v>280</v>
      </c>
      <c r="AC10" s="22" t="s">
        <v>281</v>
      </c>
      <c r="AD10" s="22" t="s">
        <v>166</v>
      </c>
      <c r="AE10" s="22" t="s">
        <v>277</v>
      </c>
      <c r="AF10" s="150" t="s">
        <v>29</v>
      </c>
      <c r="AG10" s="11"/>
    </row>
    <row r="11" spans="1:35" s="15" customFormat="1" ht="121.5" customHeight="1" thickBot="1" x14ac:dyDescent="0.25">
      <c r="A11" s="200">
        <v>42786</v>
      </c>
      <c r="B11" s="246" t="s">
        <v>3</v>
      </c>
      <c r="C11" s="247"/>
      <c r="D11" s="140" t="s">
        <v>89</v>
      </c>
      <c r="E11" s="140" t="s">
        <v>142</v>
      </c>
      <c r="F11" s="36"/>
      <c r="G11" s="36"/>
      <c r="H11" s="36"/>
      <c r="I11" s="211" t="str">
        <f>HYPERLINK("http://www.caiso.com/Documents/GeneratorInterconnection-DeliverabilityAllocationProceduresClusterProcessSummary.pdf","Generator Interconnection and Deliverability Allocation Procedures Cluster Process Summary")</f>
        <v>Generator Interconnection and Deliverability Allocation Procedures Cluster Process Summary</v>
      </c>
      <c r="J11" s="211" t="str">
        <f>HYPERLINK("http://www.caiso.com/Documents/GeneratorInterconnection-DeliverabilityAllocationProceduresClusterProcessSummary.pdf","Generator Interconnection and Deliverability Allocation Procedures Cluster Process Summary")</f>
        <v>Generator Interconnection and Deliverability Allocation Procedures Cluster Process Summary</v>
      </c>
      <c r="K11" s="211" t="str">
        <f>HYPERLINK("http://www.caiso.com/Documents/GeneratorInterconnection-DeliverabilityAllocationProceduresClusterProcessSummary.pdf","Generator Interconnection and Deliverability Allocation Procedures Cluster Process Summary")</f>
        <v>Generator Interconnection and Deliverability Allocation Procedures Cluster Process Summary</v>
      </c>
      <c r="L11" s="76"/>
      <c r="M11" s="37" t="s">
        <v>80</v>
      </c>
      <c r="N11" s="37"/>
      <c r="O11" s="37"/>
      <c r="P11" s="140" t="s">
        <v>88</v>
      </c>
      <c r="Q11" s="140" t="s">
        <v>216</v>
      </c>
      <c r="R11" s="140"/>
      <c r="S11" s="140" t="s">
        <v>83</v>
      </c>
      <c r="T11" s="140"/>
      <c r="U11" s="140"/>
      <c r="V11" s="140"/>
      <c r="W11" s="140"/>
      <c r="X11" s="140" t="s">
        <v>84</v>
      </c>
      <c r="Y11" s="140"/>
      <c r="Z11" s="140" t="s">
        <v>106</v>
      </c>
      <c r="AA11" s="140"/>
      <c r="AB11" s="217" t="s">
        <v>266</v>
      </c>
      <c r="AC11" s="140"/>
      <c r="AD11" s="140"/>
      <c r="AE11" s="140"/>
      <c r="AF11" s="36" t="s">
        <v>105</v>
      </c>
      <c r="AG11" s="11"/>
    </row>
    <row r="12" spans="1:35" s="15" customFormat="1" ht="16.5" thickTop="1" thickBot="1" x14ac:dyDescent="0.25">
      <c r="A12" s="200">
        <v>42884</v>
      </c>
      <c r="B12" s="28"/>
      <c r="C12" s="29"/>
      <c r="D12" s="30"/>
      <c r="E12" s="30"/>
      <c r="F12" s="30"/>
      <c r="G12" s="77"/>
      <c r="H12" s="30"/>
      <c r="I12" s="30"/>
      <c r="J12" s="30"/>
      <c r="K12" s="30"/>
      <c r="L12" s="38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11"/>
    </row>
    <row r="13" spans="1:35" s="20" customFormat="1" ht="17.25" thickTop="1" thickBot="1" x14ac:dyDescent="0.25">
      <c r="A13" s="200">
        <v>42920</v>
      </c>
      <c r="B13" s="59" t="s">
        <v>39</v>
      </c>
      <c r="C13" s="25"/>
      <c r="D13" s="105"/>
      <c r="E13" s="105"/>
      <c r="F13" s="105"/>
      <c r="G13" s="105" t="s">
        <v>39</v>
      </c>
      <c r="H13" s="105"/>
      <c r="I13" s="105"/>
      <c r="J13" s="105"/>
      <c r="K13" s="105" t="s">
        <v>39</v>
      </c>
      <c r="L13" s="105"/>
      <c r="M13" s="105"/>
      <c r="N13" s="105"/>
      <c r="O13" s="105" t="s">
        <v>39</v>
      </c>
      <c r="P13" s="105"/>
      <c r="Q13" s="105"/>
      <c r="R13" s="105"/>
      <c r="S13" s="105"/>
      <c r="T13" s="105"/>
      <c r="U13" s="105" t="s">
        <v>39</v>
      </c>
      <c r="V13" s="105"/>
      <c r="W13" s="105"/>
      <c r="X13" s="105"/>
      <c r="Y13" s="105"/>
      <c r="Z13" s="105" t="s">
        <v>39</v>
      </c>
      <c r="AA13" s="105"/>
      <c r="AB13" s="105"/>
      <c r="AC13" s="105"/>
      <c r="AD13" s="105" t="s">
        <v>39</v>
      </c>
      <c r="AE13" s="105"/>
      <c r="AF13" s="179"/>
      <c r="AG13" s="19"/>
    </row>
    <row r="14" spans="1:35" s="11" customFormat="1" ht="162.75" customHeight="1" thickTop="1" x14ac:dyDescent="0.2">
      <c r="A14" s="200">
        <v>42982</v>
      </c>
      <c r="B14" s="248" t="s">
        <v>39</v>
      </c>
      <c r="C14" s="249"/>
      <c r="D14" s="166" t="s">
        <v>140</v>
      </c>
      <c r="E14" s="44" t="s">
        <v>7</v>
      </c>
      <c r="F14" s="44" t="s">
        <v>213</v>
      </c>
      <c r="G14" s="44" t="s">
        <v>214</v>
      </c>
      <c r="H14" s="44" t="s">
        <v>215</v>
      </c>
      <c r="I14" s="44" t="s">
        <v>245</v>
      </c>
      <c r="J14" s="44" t="s">
        <v>149</v>
      </c>
      <c r="K14" s="44" t="s">
        <v>153</v>
      </c>
      <c r="L14" s="44" t="s">
        <v>151</v>
      </c>
      <c r="M14" s="44" t="s">
        <v>239</v>
      </c>
      <c r="N14" s="44" t="s">
        <v>240</v>
      </c>
      <c r="O14" s="44" t="s">
        <v>53</v>
      </c>
      <c r="P14" s="175" t="s">
        <v>241</v>
      </c>
      <c r="Q14" s="44" t="s">
        <v>248</v>
      </c>
      <c r="R14" s="44"/>
      <c r="S14" s="44" t="s">
        <v>155</v>
      </c>
      <c r="T14" s="44" t="s">
        <v>239</v>
      </c>
      <c r="U14" s="44" t="s">
        <v>240</v>
      </c>
      <c r="V14" s="44" t="s">
        <v>53</v>
      </c>
      <c r="W14" s="44" t="s">
        <v>225</v>
      </c>
      <c r="X14" s="44" t="s">
        <v>220</v>
      </c>
      <c r="Y14" s="195" t="s">
        <v>251</v>
      </c>
      <c r="Z14" s="44" t="s">
        <v>248</v>
      </c>
      <c r="AA14" s="44" t="s">
        <v>262</v>
      </c>
      <c r="AB14" s="44" t="s">
        <v>249</v>
      </c>
      <c r="AC14" s="44" t="s">
        <v>230</v>
      </c>
      <c r="AD14" s="44" t="s">
        <v>231</v>
      </c>
      <c r="AE14" s="44" t="s">
        <v>223</v>
      </c>
      <c r="AF14" s="151"/>
      <c r="AH14" s="15"/>
    </row>
    <row r="15" spans="1:35" s="11" customFormat="1" ht="64.5" thickBot="1" x14ac:dyDescent="0.25">
      <c r="A15" s="200">
        <v>43017</v>
      </c>
      <c r="B15" s="250" t="s">
        <v>70</v>
      </c>
      <c r="C15" s="251"/>
      <c r="D15" s="177" t="s">
        <v>229</v>
      </c>
      <c r="E15" s="160" t="s">
        <v>124</v>
      </c>
      <c r="F15" s="160" t="s">
        <v>177</v>
      </c>
      <c r="G15" s="160" t="s">
        <v>125</v>
      </c>
      <c r="H15" s="160" t="s">
        <v>119</v>
      </c>
      <c r="I15" s="160" t="s">
        <v>148</v>
      </c>
      <c r="J15" s="160" t="s">
        <v>150</v>
      </c>
      <c r="K15" s="160" t="s">
        <v>126</v>
      </c>
      <c r="L15" s="48"/>
      <c r="M15" s="160"/>
      <c r="N15" s="160" t="s">
        <v>128</v>
      </c>
      <c r="O15" s="160" t="s">
        <v>129</v>
      </c>
      <c r="P15" s="161" t="s">
        <v>15</v>
      </c>
      <c r="Q15" s="160"/>
      <c r="R15" s="48"/>
      <c r="S15" s="160" t="s">
        <v>205</v>
      </c>
      <c r="T15" s="160"/>
      <c r="U15" s="160" t="s">
        <v>127</v>
      </c>
      <c r="V15" s="160" t="s">
        <v>160</v>
      </c>
      <c r="W15" s="160"/>
      <c r="X15" s="160" t="s">
        <v>16</v>
      </c>
      <c r="Y15" s="160"/>
      <c r="Z15" s="160"/>
      <c r="AA15" s="160" t="s">
        <v>168</v>
      </c>
      <c r="AB15" s="160" t="s">
        <v>274</v>
      </c>
      <c r="AC15" s="160" t="s">
        <v>282</v>
      </c>
      <c r="AD15" s="160" t="s">
        <v>275</v>
      </c>
      <c r="AE15" s="160" t="s">
        <v>276</v>
      </c>
      <c r="AF15" s="162"/>
    </row>
    <row r="16" spans="1:35" s="88" customFormat="1" ht="17.25" customHeight="1" thickTop="1" x14ac:dyDescent="0.2">
      <c r="A16" s="200">
        <v>43049</v>
      </c>
      <c r="B16" s="252" t="s">
        <v>297</v>
      </c>
      <c r="C16" s="253"/>
      <c r="D16" s="86"/>
      <c r="E16" s="86"/>
      <c r="F16" s="86"/>
      <c r="G16" s="86"/>
      <c r="H16" s="86"/>
      <c r="I16" s="86"/>
      <c r="J16" s="86"/>
      <c r="K16" s="86"/>
      <c r="L16" s="87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AA16" s="86"/>
      <c r="AB16" s="86"/>
      <c r="AC16" s="86"/>
      <c r="AD16" s="86"/>
      <c r="AE16" s="86"/>
      <c r="AF16" s="86"/>
    </row>
    <row r="17" spans="1:32" ht="16.5" x14ac:dyDescent="0.25">
      <c r="A17" s="200">
        <v>43062</v>
      </c>
      <c r="B17" s="180" t="s">
        <v>187</v>
      </c>
      <c r="C17" s="181"/>
      <c r="D17" s="17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90"/>
      <c r="AA17" s="89"/>
      <c r="AB17" s="89"/>
      <c r="AC17" s="89"/>
      <c r="AD17" s="89"/>
      <c r="AE17" s="89"/>
      <c r="AF17" s="89"/>
    </row>
    <row r="18" spans="1:32" ht="16.5" x14ac:dyDescent="0.25">
      <c r="A18" s="200">
        <v>43063</v>
      </c>
      <c r="B18" s="180" t="s">
        <v>188</v>
      </c>
      <c r="C18" s="182"/>
      <c r="D18" s="17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90"/>
      <c r="AA18" s="89"/>
      <c r="AB18" s="89"/>
      <c r="AC18" s="89"/>
      <c r="AD18" s="89"/>
      <c r="AE18" s="89"/>
      <c r="AF18" s="89"/>
    </row>
    <row r="19" spans="1:32" x14ac:dyDescent="0.25">
      <c r="A19" s="200">
        <v>43094</v>
      </c>
    </row>
    <row r="20" spans="1:32" x14ac:dyDescent="0.25">
      <c r="A20" s="8">
        <v>43101</v>
      </c>
    </row>
    <row r="21" spans="1:32" x14ac:dyDescent="0.25">
      <c r="A21" s="200">
        <v>43115</v>
      </c>
    </row>
    <row r="22" spans="1:32" x14ac:dyDescent="0.25">
      <c r="A22" s="200">
        <v>43119</v>
      </c>
    </row>
    <row r="23" spans="1:32" x14ac:dyDescent="0.25">
      <c r="A23" s="200">
        <v>43248</v>
      </c>
    </row>
    <row r="24" spans="1:32" x14ac:dyDescent="0.25">
      <c r="A24" s="200">
        <v>43285</v>
      </c>
    </row>
    <row r="25" spans="1:32" x14ac:dyDescent="0.25">
      <c r="A25" s="200">
        <v>43346</v>
      </c>
    </row>
    <row r="26" spans="1:32" x14ac:dyDescent="0.25">
      <c r="A26" s="200">
        <v>43381</v>
      </c>
    </row>
    <row r="27" spans="1:32" x14ac:dyDescent="0.25">
      <c r="A27" s="200">
        <v>43415</v>
      </c>
    </row>
    <row r="28" spans="1:32" x14ac:dyDescent="0.25">
      <c r="A28" s="200">
        <v>43426</v>
      </c>
    </row>
    <row r="29" spans="1:32" x14ac:dyDescent="0.25">
      <c r="A29" s="200">
        <v>43427</v>
      </c>
    </row>
    <row r="30" spans="1:32" x14ac:dyDescent="0.25">
      <c r="A30" s="200">
        <v>43459</v>
      </c>
    </row>
  </sheetData>
  <mergeCells count="11">
    <mergeCell ref="B14:C14"/>
    <mergeCell ref="B15:C15"/>
    <mergeCell ref="B16:C16"/>
    <mergeCell ref="F2:G2"/>
    <mergeCell ref="B3:B4"/>
    <mergeCell ref="B11:C11"/>
    <mergeCell ref="AF4:AF5"/>
    <mergeCell ref="B5:C5"/>
    <mergeCell ref="B6:C6"/>
    <mergeCell ref="B9:C9"/>
    <mergeCell ref="B10:C10"/>
  </mergeCells>
  <hyperlinks>
    <hyperlink ref="Q11" r:id="rId1" display="http://www.caiso.com/planning/Pages/GeneratorInterconnection/GeneratorInterconnectionApplicationProcess/Default.aspx"/>
    <hyperlink ref="P11" r:id="rId2" display="http://www.caiso.com/Documents/AppendixB-GeneratorInterconnectionStudyProcessAgreement.doc"/>
    <hyperlink ref="X11" r:id="rId3" display="http://www.caiso.com/Documents/DeliverabilityAllocationCustomerOptionsForm.doc"/>
    <hyperlink ref="Z11" r:id="rId4" display="http://www.caiso.com/planning/Pages/GeneratorInterconnection/GeneratorInterconnectionApplicationProcess/Default.aspx"/>
    <hyperlink ref="D11" r:id="rId5" display="http://www.caiso.com/informed/Pages/Notifications/MarketNotices/Default.aspx"/>
    <hyperlink ref="E11" r:id="rId6"/>
    <hyperlink ref="S11" r:id="rId7" display="http://www.caiso.com/Documents/AffidavitTemplate-Cluster5-LaterQueueClustersSeekingTPDeliverability.doc"/>
    <hyperlink ref="AB11" r:id="rId8" display="Affidavit Template for Projects Previously Allocated Transmission Plan Deliverability"/>
  </hyperlinks>
  <printOptions headings="1"/>
  <pageMargins left="0.75" right="0.5" top="0.75" bottom="0.5" header="0.25" footer="0.25"/>
  <pageSetup paperSize="3" scale="77" fitToWidth="0" orientation="landscape" r:id="rId9"/>
  <headerFooter>
    <oddHeader>&amp;L&amp;G</oddHeader>
    <oddFooter xml:space="preserve">&amp;CCopyright © 2016 California Independent System Operator. All rights reserved.&amp;RFile: &amp;F
Tab: &amp;A </oddFooter>
  </headerFooter>
  <colBreaks count="3" manualBreakCount="3">
    <brk id="11" max="18" man="1"/>
    <brk id="17" max="1048575" man="1"/>
    <brk id="22" max="18" man="1"/>
  </colBreaks>
  <legacyDrawingHF r:id="rId1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I30"/>
  <sheetViews>
    <sheetView showGridLines="0" view="pageBreakPreview" topLeftCell="B1" zoomScale="70" zoomScaleNormal="80" zoomScaleSheetLayoutView="70" workbookViewId="0">
      <pane xSplit="2" ySplit="6" topLeftCell="O7" activePane="bottomRight" state="frozen"/>
      <selection activeCell="B1" sqref="B1"/>
      <selection pane="topRight" activeCell="D1" sqref="D1"/>
      <selection pane="bottomLeft" activeCell="B7" sqref="B7"/>
      <selection pane="bottomRight" activeCell="R5" sqref="R5"/>
    </sheetView>
  </sheetViews>
  <sheetFormatPr defaultColWidth="8.85546875" defaultRowHeight="15" x14ac:dyDescent="0.25"/>
  <cols>
    <col min="1" max="1" width="10.42578125" style="8" hidden="1" customWidth="1"/>
    <col min="2" max="2" width="32" style="2" bestFit="1" customWidth="1"/>
    <col min="3" max="3" width="5.42578125" style="3" customWidth="1"/>
    <col min="4" max="4" width="18.42578125" style="7" customWidth="1"/>
    <col min="5" max="5" width="19.5703125" style="192" bestFit="1" customWidth="1"/>
    <col min="6" max="6" width="15.7109375" style="192" customWidth="1"/>
    <col min="7" max="7" width="17.28515625" style="192" customWidth="1"/>
    <col min="8" max="8" width="20.5703125" style="192" customWidth="1"/>
    <col min="9" max="9" width="20.28515625" style="192" customWidth="1"/>
    <col min="10" max="10" width="17.7109375" style="192" customWidth="1"/>
    <col min="11" max="11" width="15.7109375" style="192" customWidth="1"/>
    <col min="12" max="12" width="20.28515625" style="39" customWidth="1"/>
    <col min="13" max="13" width="25" style="192" customWidth="1"/>
    <col min="14" max="14" width="20.5703125" style="192" customWidth="1"/>
    <col min="15" max="15" width="21.7109375" style="192" customWidth="1"/>
    <col min="16" max="16" width="19.140625" style="192" customWidth="1"/>
    <col min="17" max="17" width="20" style="192" customWidth="1"/>
    <col min="18" max="18" width="16.42578125" style="192" customWidth="1"/>
    <col min="19" max="19" width="15.7109375" style="192" customWidth="1"/>
    <col min="20" max="20" width="31.7109375" style="192" customWidth="1"/>
    <col min="21" max="21" width="17.5703125" style="192" customWidth="1"/>
    <col min="22" max="22" width="22" style="192" customWidth="1"/>
    <col min="23" max="23" width="23.85546875" style="192" customWidth="1"/>
    <col min="24" max="25" width="20.28515625" style="192" customWidth="1"/>
    <col min="26" max="26" width="16.140625" style="10" customWidth="1"/>
    <col min="27" max="27" width="20.28515625" style="192" customWidth="1"/>
    <col min="28" max="28" width="15.7109375" style="192" customWidth="1"/>
    <col min="29" max="29" width="21" style="192" customWidth="1"/>
    <col min="30" max="30" width="21.7109375" style="192" customWidth="1"/>
    <col min="31" max="32" width="17.140625" style="192" customWidth="1"/>
    <col min="33" max="16384" width="8.85546875" style="12"/>
  </cols>
  <sheetData>
    <row r="1" spans="1:35" s="13" customFormat="1" ht="18.75" thickBot="1" x14ac:dyDescent="0.3">
      <c r="A1" s="197">
        <v>42520</v>
      </c>
      <c r="B1" s="212" t="s">
        <v>269</v>
      </c>
      <c r="C1" s="3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80"/>
      <c r="Y1" s="80"/>
      <c r="Z1" s="69"/>
      <c r="AA1" s="80"/>
      <c r="AB1" s="69"/>
      <c r="AC1" s="69"/>
      <c r="AD1" s="69"/>
      <c r="AE1" s="69"/>
      <c r="AF1" s="4"/>
    </row>
    <row r="2" spans="1:35" s="16" customFormat="1" ht="86.25" customHeight="1" thickBot="1" x14ac:dyDescent="0.25">
      <c r="A2" s="201">
        <v>42555</v>
      </c>
      <c r="B2" s="51" t="s">
        <v>0</v>
      </c>
      <c r="C2" s="66"/>
      <c r="D2" s="208" t="s">
        <v>4</v>
      </c>
      <c r="E2" s="208" t="s">
        <v>138</v>
      </c>
      <c r="F2" s="254" t="s">
        <v>139</v>
      </c>
      <c r="G2" s="255"/>
      <c r="H2" s="208" t="s">
        <v>236</v>
      </c>
      <c r="I2" s="98" t="s">
        <v>199</v>
      </c>
      <c r="J2" s="208" t="s">
        <v>200</v>
      </c>
      <c r="K2" s="98" t="s">
        <v>201</v>
      </c>
      <c r="L2" s="92" t="s">
        <v>60</v>
      </c>
      <c r="M2" s="92" t="s">
        <v>51</v>
      </c>
      <c r="N2" s="94" t="s">
        <v>224</v>
      </c>
      <c r="O2" s="92" t="s">
        <v>221</v>
      </c>
      <c r="P2" s="92" t="s">
        <v>202</v>
      </c>
      <c r="Q2" s="92" t="s">
        <v>40</v>
      </c>
      <c r="R2" s="93" t="s">
        <v>19</v>
      </c>
      <c r="S2" s="95" t="s">
        <v>143</v>
      </c>
      <c r="T2" s="93" t="s">
        <v>259</v>
      </c>
      <c r="U2" s="93" t="s">
        <v>203</v>
      </c>
      <c r="V2" s="93" t="s">
        <v>204</v>
      </c>
      <c r="W2" s="95" t="s">
        <v>254</v>
      </c>
      <c r="X2" s="95" t="s">
        <v>217</v>
      </c>
      <c r="Y2" s="96" t="s">
        <v>258</v>
      </c>
      <c r="Z2" s="93" t="s">
        <v>41</v>
      </c>
      <c r="AA2" s="96" t="s">
        <v>265</v>
      </c>
      <c r="AB2" s="107" t="s">
        <v>174</v>
      </c>
      <c r="AC2" s="67" t="s">
        <v>273</v>
      </c>
      <c r="AD2" s="67" t="s">
        <v>271</v>
      </c>
      <c r="AE2" s="67" t="s">
        <v>272</v>
      </c>
      <c r="AF2" s="99" t="s">
        <v>198</v>
      </c>
      <c r="AG2" s="11"/>
    </row>
    <row r="3" spans="1:35" s="14" customFormat="1" x14ac:dyDescent="0.25">
      <c r="A3" s="201">
        <v>42618</v>
      </c>
      <c r="B3" s="241" t="s">
        <v>2</v>
      </c>
      <c r="C3" s="163" t="s">
        <v>32</v>
      </c>
      <c r="D3" s="128"/>
      <c r="E3" s="128">
        <v>42461</v>
      </c>
      <c r="F3" s="128"/>
      <c r="G3" s="128"/>
      <c r="H3" s="128"/>
      <c r="I3" s="142"/>
      <c r="J3" s="128"/>
      <c r="K3" s="128"/>
      <c r="L3" s="143">
        <v>42576</v>
      </c>
      <c r="M3" s="128">
        <f>L4</f>
        <v>42752</v>
      </c>
      <c r="N3" s="186"/>
      <c r="O3" s="128"/>
      <c r="P3" s="209"/>
      <c r="Q3" s="209"/>
      <c r="R3" s="128">
        <v>42854</v>
      </c>
      <c r="S3" s="209">
        <v>43024</v>
      </c>
      <c r="T3" s="128">
        <f>R4</f>
        <v>43059</v>
      </c>
      <c r="U3" s="128"/>
      <c r="V3" s="128"/>
      <c r="W3" s="128">
        <v>43120</v>
      </c>
      <c r="X3" s="128">
        <f>W4+1</f>
        <v>43174</v>
      </c>
      <c r="Y3" s="130">
        <v>43196</v>
      </c>
      <c r="Z3" s="209"/>
      <c r="AA3" s="130"/>
      <c r="AB3" s="209">
        <v>43389</v>
      </c>
      <c r="AC3" s="213" t="s">
        <v>86</v>
      </c>
      <c r="AD3" s="213" t="s">
        <v>86</v>
      </c>
      <c r="AE3" s="213" t="s">
        <v>86</v>
      </c>
      <c r="AF3" s="164"/>
      <c r="AG3" s="9"/>
    </row>
    <row r="4" spans="1:35" s="14" customFormat="1" x14ac:dyDescent="0.25">
      <c r="A4" s="201">
        <v>42653</v>
      </c>
      <c r="B4" s="241"/>
      <c r="C4" s="165" t="s">
        <v>33</v>
      </c>
      <c r="D4" s="128">
        <v>42430</v>
      </c>
      <c r="E4" s="209">
        <v>42490</v>
      </c>
      <c r="F4" s="209" t="s">
        <v>86</v>
      </c>
      <c r="G4" s="209">
        <f>(WORKDAY(E4,20,A1:A30))</f>
        <v>42517</v>
      </c>
      <c r="H4" s="209">
        <f>E4+30</f>
        <v>42520</v>
      </c>
      <c r="I4" s="209">
        <f>E4+60</f>
        <v>42550</v>
      </c>
      <c r="J4" s="209" t="s">
        <v>86</v>
      </c>
      <c r="K4" s="144">
        <f>I4+30</f>
        <v>42580</v>
      </c>
      <c r="L4" s="145">
        <v>42752</v>
      </c>
      <c r="M4" s="209">
        <f>WORKDAY(M3,10,A1:A30)</f>
        <v>42766</v>
      </c>
      <c r="N4" s="209">
        <f>M3+30</f>
        <v>42782</v>
      </c>
      <c r="O4" s="209">
        <f>WORKDAY(N4,3,A1:A30)</f>
        <v>42788</v>
      </c>
      <c r="P4" s="209" t="s">
        <v>86</v>
      </c>
      <c r="Q4" s="209">
        <f>L4+90</f>
        <v>42842</v>
      </c>
      <c r="R4" s="209">
        <f>R3+205</f>
        <v>43059</v>
      </c>
      <c r="S4" s="209">
        <v>43055</v>
      </c>
      <c r="T4" s="209">
        <f>WORKDAY(T3,10,A1:A30)</f>
        <v>43075</v>
      </c>
      <c r="U4" s="209">
        <f>T3+30</f>
        <v>43089</v>
      </c>
      <c r="V4" s="209">
        <f>WORKDAY(U4,3,A1:A30)</f>
        <v>43095</v>
      </c>
      <c r="W4" s="209">
        <v>43173</v>
      </c>
      <c r="X4" s="209">
        <f>X3+7</f>
        <v>43181</v>
      </c>
      <c r="Y4" s="131">
        <v>43312</v>
      </c>
      <c r="Z4" s="209">
        <f>T3+180</f>
        <v>43239</v>
      </c>
      <c r="AA4" s="131">
        <v>43313</v>
      </c>
      <c r="AB4" s="209">
        <v>43420</v>
      </c>
      <c r="AC4" s="213" t="s">
        <v>86</v>
      </c>
      <c r="AD4" s="213" t="s">
        <v>86</v>
      </c>
      <c r="AE4" s="209" t="s">
        <v>86</v>
      </c>
      <c r="AF4" s="242" t="s">
        <v>58</v>
      </c>
      <c r="AG4" s="9"/>
    </row>
    <row r="5" spans="1:35" s="11" customFormat="1" ht="51" x14ac:dyDescent="0.25">
      <c r="A5" s="201">
        <v>42685</v>
      </c>
      <c r="B5" s="243" t="s">
        <v>6</v>
      </c>
      <c r="C5" s="243"/>
      <c r="D5" s="198"/>
      <c r="E5" s="198" t="s">
        <v>120</v>
      </c>
      <c r="F5" s="198" t="s">
        <v>121</v>
      </c>
      <c r="G5" s="198" t="s">
        <v>122</v>
      </c>
      <c r="H5" s="198" t="s">
        <v>119</v>
      </c>
      <c r="I5" s="198" t="s">
        <v>118</v>
      </c>
      <c r="J5" s="198" t="s">
        <v>146</v>
      </c>
      <c r="K5" s="198" t="s">
        <v>113</v>
      </c>
      <c r="L5" s="198" t="s">
        <v>117</v>
      </c>
      <c r="M5" s="198"/>
      <c r="N5" s="198" t="s">
        <v>107</v>
      </c>
      <c r="O5" s="198" t="s">
        <v>110</v>
      </c>
      <c r="P5" s="198" t="s">
        <v>111</v>
      </c>
      <c r="Q5" s="198" t="s">
        <v>108</v>
      </c>
      <c r="R5" s="198" t="s">
        <v>109</v>
      </c>
      <c r="S5" s="198" t="s">
        <v>157</v>
      </c>
      <c r="T5" s="198"/>
      <c r="U5" s="198" t="s">
        <v>133</v>
      </c>
      <c r="V5" s="198" t="s">
        <v>159</v>
      </c>
      <c r="W5" s="198"/>
      <c r="X5" s="198"/>
      <c r="Y5" s="198" t="s">
        <v>167</v>
      </c>
      <c r="Z5" s="198" t="s">
        <v>136</v>
      </c>
      <c r="AA5" s="198" t="s">
        <v>172</v>
      </c>
      <c r="AB5" s="198" t="s">
        <v>173</v>
      </c>
      <c r="AC5" s="198" t="s">
        <v>282</v>
      </c>
      <c r="AD5" s="198" t="s">
        <v>283</v>
      </c>
      <c r="AE5" s="198" t="s">
        <v>276</v>
      </c>
      <c r="AF5" s="242"/>
      <c r="AG5" s="9"/>
      <c r="AH5" s="14"/>
      <c r="AI5" s="14"/>
    </row>
    <row r="6" spans="1:35" s="6" customFormat="1" ht="39.75" customHeight="1" x14ac:dyDescent="0.25">
      <c r="A6" s="201">
        <v>42698</v>
      </c>
      <c r="B6" s="243" t="s">
        <v>178</v>
      </c>
      <c r="C6" s="243"/>
      <c r="D6" s="133"/>
      <c r="E6" s="133" t="s">
        <v>44</v>
      </c>
      <c r="F6" s="133" t="s">
        <v>176</v>
      </c>
      <c r="G6" s="133" t="s">
        <v>176</v>
      </c>
      <c r="H6" s="133" t="s">
        <v>45</v>
      </c>
      <c r="I6" s="133" t="s">
        <v>46</v>
      </c>
      <c r="J6" s="133" t="s">
        <v>45</v>
      </c>
      <c r="K6" s="133" t="s">
        <v>45</v>
      </c>
      <c r="L6" s="133">
        <v>6.6</v>
      </c>
      <c r="M6" s="133">
        <v>6.7</v>
      </c>
      <c r="N6" s="133">
        <v>6.7</v>
      </c>
      <c r="O6" s="133">
        <v>6.7</v>
      </c>
      <c r="P6" s="146" t="s">
        <v>48</v>
      </c>
      <c r="Q6" s="133" t="s">
        <v>55</v>
      </c>
      <c r="R6" s="133">
        <v>8.5</v>
      </c>
      <c r="S6" s="133" t="s">
        <v>52</v>
      </c>
      <c r="T6" s="133">
        <v>8.5</v>
      </c>
      <c r="U6" s="133">
        <v>8.6999999999999993</v>
      </c>
      <c r="V6" s="133">
        <v>8.6999999999999993</v>
      </c>
      <c r="W6" s="133" t="s">
        <v>76</v>
      </c>
      <c r="X6" s="133" t="s">
        <v>255</v>
      </c>
      <c r="Y6" s="133" t="s">
        <v>253</v>
      </c>
      <c r="Z6" s="133" t="s">
        <v>87</v>
      </c>
      <c r="AA6" s="133" t="s">
        <v>253</v>
      </c>
      <c r="AB6" s="133" t="s">
        <v>158</v>
      </c>
      <c r="AC6" s="133">
        <v>13.1</v>
      </c>
      <c r="AD6" s="133">
        <v>13.2</v>
      </c>
      <c r="AE6" s="133" t="s">
        <v>59</v>
      </c>
      <c r="AF6" s="133" t="s">
        <v>56</v>
      </c>
      <c r="AG6" s="9"/>
      <c r="AH6" s="14"/>
      <c r="AI6" s="14"/>
    </row>
    <row r="7" spans="1:35" s="60" customFormat="1" ht="15.75" thickBot="1" x14ac:dyDescent="0.3">
      <c r="A7" s="201">
        <v>42699</v>
      </c>
      <c r="B7" s="28"/>
      <c r="C7" s="29"/>
      <c r="D7" s="30"/>
      <c r="E7" s="30"/>
      <c r="F7" s="30"/>
      <c r="G7" s="30"/>
      <c r="H7" s="30"/>
      <c r="I7" s="30"/>
      <c r="J7" s="30"/>
      <c r="K7" s="30"/>
      <c r="L7" s="38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9"/>
      <c r="AH7" s="14"/>
      <c r="AI7" s="14"/>
    </row>
    <row r="8" spans="1:35" s="18" customFormat="1" ht="17.25" thickTop="1" thickBot="1" x14ac:dyDescent="0.3">
      <c r="A8" s="200">
        <v>42730</v>
      </c>
      <c r="B8" s="58" t="s">
        <v>1</v>
      </c>
      <c r="C8" s="167"/>
      <c r="D8" s="106"/>
      <c r="E8" s="106"/>
      <c r="F8" s="106"/>
      <c r="G8" s="106" t="s">
        <v>1</v>
      </c>
      <c r="H8" s="106"/>
      <c r="I8" s="106"/>
      <c r="J8" s="106" t="s">
        <v>1</v>
      </c>
      <c r="K8" s="106"/>
      <c r="L8" s="106"/>
      <c r="M8" s="106"/>
      <c r="N8" s="106"/>
      <c r="O8" s="106" t="s">
        <v>1</v>
      </c>
      <c r="P8" s="106"/>
      <c r="Q8" s="106"/>
      <c r="R8" s="106"/>
      <c r="S8" s="106"/>
      <c r="T8" s="106"/>
      <c r="U8" s="106" t="s">
        <v>1</v>
      </c>
      <c r="V8" s="106"/>
      <c r="W8" s="106"/>
      <c r="X8" s="106"/>
      <c r="Y8" s="106"/>
      <c r="Z8" s="106" t="s">
        <v>1</v>
      </c>
      <c r="AA8" s="106"/>
      <c r="AB8" s="106"/>
      <c r="AC8" s="106"/>
      <c r="AD8" s="106" t="s">
        <v>1</v>
      </c>
      <c r="AE8" s="106"/>
      <c r="AF8" s="178"/>
      <c r="AG8" s="9"/>
      <c r="AH8" s="14"/>
      <c r="AI8" s="14"/>
    </row>
    <row r="9" spans="1:35" s="11" customFormat="1" ht="51.75" thickTop="1" x14ac:dyDescent="0.2">
      <c r="A9" s="200">
        <v>42737</v>
      </c>
      <c r="B9" s="239" t="s">
        <v>69</v>
      </c>
      <c r="C9" s="240"/>
      <c r="D9" s="147"/>
      <c r="E9" s="134"/>
      <c r="F9" s="134" t="s">
        <v>121</v>
      </c>
      <c r="G9" s="134" t="s">
        <v>122</v>
      </c>
      <c r="H9" s="134"/>
      <c r="I9" s="134" t="s">
        <v>123</v>
      </c>
      <c r="J9" s="210"/>
      <c r="K9" s="210" t="s">
        <v>113</v>
      </c>
      <c r="L9" s="134"/>
      <c r="M9" s="134" t="s">
        <v>195</v>
      </c>
      <c r="N9" s="134"/>
      <c r="O9" s="134" t="s">
        <v>196</v>
      </c>
      <c r="P9" s="210" t="s">
        <v>111</v>
      </c>
      <c r="Q9" s="134" t="s">
        <v>108</v>
      </c>
      <c r="R9" s="134"/>
      <c r="S9" s="134" t="s">
        <v>154</v>
      </c>
      <c r="T9" s="134" t="s">
        <v>112</v>
      </c>
      <c r="U9" s="134"/>
      <c r="V9" s="134" t="s">
        <v>134</v>
      </c>
      <c r="W9" s="134"/>
      <c r="X9" s="134" t="s">
        <v>137</v>
      </c>
      <c r="Y9" s="134"/>
      <c r="Z9" s="134" t="s">
        <v>136</v>
      </c>
      <c r="AA9" s="134"/>
      <c r="AB9" s="134" t="s">
        <v>154</v>
      </c>
      <c r="AC9" s="134" t="s">
        <v>135</v>
      </c>
      <c r="AD9" s="134"/>
      <c r="AE9" s="134"/>
      <c r="AF9" s="135" t="s">
        <v>30</v>
      </c>
      <c r="AG9" s="9"/>
    </row>
    <row r="10" spans="1:35" s="15" customFormat="1" ht="171.2" customHeight="1" x14ac:dyDescent="0.2">
      <c r="A10" s="200">
        <v>42751</v>
      </c>
      <c r="B10" s="244" t="s">
        <v>1</v>
      </c>
      <c r="C10" s="245"/>
      <c r="D10" s="136"/>
      <c r="E10" s="148" t="s">
        <v>210</v>
      </c>
      <c r="F10" s="138" t="s">
        <v>211</v>
      </c>
      <c r="G10" s="149" t="s">
        <v>212</v>
      </c>
      <c r="H10" s="149" t="s">
        <v>238</v>
      </c>
      <c r="I10" s="22" t="s">
        <v>152</v>
      </c>
      <c r="J10" s="22" t="s">
        <v>147</v>
      </c>
      <c r="K10" s="22" t="s">
        <v>237</v>
      </c>
      <c r="L10" s="22"/>
      <c r="M10" s="22" t="s">
        <v>11</v>
      </c>
      <c r="N10" s="22" t="s">
        <v>197</v>
      </c>
      <c r="O10" s="22" t="s">
        <v>243</v>
      </c>
      <c r="P10" s="22" t="s">
        <v>242</v>
      </c>
      <c r="Q10" s="22" t="s">
        <v>17</v>
      </c>
      <c r="R10" s="22"/>
      <c r="S10" s="22" t="s">
        <v>156</v>
      </c>
      <c r="T10" s="22" t="s">
        <v>278</v>
      </c>
      <c r="U10" s="22" t="s">
        <v>23</v>
      </c>
      <c r="V10" s="22" t="s">
        <v>54</v>
      </c>
      <c r="W10" s="22"/>
      <c r="X10" s="22" t="s">
        <v>279</v>
      </c>
      <c r="Y10" s="139"/>
      <c r="Z10" s="22" t="s">
        <v>27</v>
      </c>
      <c r="AA10" s="22" t="s">
        <v>261</v>
      </c>
      <c r="AB10" s="22" t="s">
        <v>280</v>
      </c>
      <c r="AC10" s="22" t="s">
        <v>281</v>
      </c>
      <c r="AD10" s="22" t="s">
        <v>166</v>
      </c>
      <c r="AE10" s="22" t="s">
        <v>277</v>
      </c>
      <c r="AF10" s="150" t="s">
        <v>29</v>
      </c>
      <c r="AG10" s="11"/>
    </row>
    <row r="11" spans="1:35" s="15" customFormat="1" ht="121.5" customHeight="1" thickBot="1" x14ac:dyDescent="0.25">
      <c r="A11" s="200">
        <v>42786</v>
      </c>
      <c r="B11" s="246" t="s">
        <v>3</v>
      </c>
      <c r="C11" s="247"/>
      <c r="D11" s="140" t="s">
        <v>89</v>
      </c>
      <c r="E11" s="140" t="s">
        <v>142</v>
      </c>
      <c r="F11" s="36"/>
      <c r="G11" s="36"/>
      <c r="H11" s="36"/>
      <c r="I11" s="211" t="str">
        <f>HYPERLINK("http://www.caiso.com/Documents/GeneratorInterconnection-DeliverabilityAllocationProceduresClusterProcessSummary.pdf","Generator Interconnection and Deliverability Allocation Procedures Cluster Process Summary")</f>
        <v>Generator Interconnection and Deliverability Allocation Procedures Cluster Process Summary</v>
      </c>
      <c r="J11" s="211" t="str">
        <f>HYPERLINK("http://www.caiso.com/Documents/GeneratorInterconnection-DeliverabilityAllocationProceduresClusterProcessSummary.pdf","Generator Interconnection and Deliverability Allocation Procedures Cluster Process Summary")</f>
        <v>Generator Interconnection and Deliverability Allocation Procedures Cluster Process Summary</v>
      </c>
      <c r="K11" s="211" t="str">
        <f>HYPERLINK("http://www.caiso.com/Documents/GeneratorInterconnection-DeliverabilityAllocationProceduresClusterProcessSummary.pdf","Generator Interconnection and Deliverability Allocation Procedures Cluster Process Summary")</f>
        <v>Generator Interconnection and Deliverability Allocation Procedures Cluster Process Summary</v>
      </c>
      <c r="L11" s="76"/>
      <c r="M11" s="37" t="s">
        <v>80</v>
      </c>
      <c r="N11" s="37"/>
      <c r="O11" s="37"/>
      <c r="P11" s="140" t="s">
        <v>88</v>
      </c>
      <c r="Q11" s="140" t="s">
        <v>216</v>
      </c>
      <c r="R11" s="140"/>
      <c r="S11" s="140" t="s">
        <v>83</v>
      </c>
      <c r="T11" s="140"/>
      <c r="U11" s="140"/>
      <c r="V11" s="140"/>
      <c r="W11" s="140"/>
      <c r="X11" s="140" t="s">
        <v>84</v>
      </c>
      <c r="Y11" s="140"/>
      <c r="Z11" s="140" t="s">
        <v>106</v>
      </c>
      <c r="AA11" s="140"/>
      <c r="AB11" s="217" t="s">
        <v>266</v>
      </c>
      <c r="AC11" s="140"/>
      <c r="AD11" s="140"/>
      <c r="AE11" s="140"/>
      <c r="AF11" s="36" t="s">
        <v>105</v>
      </c>
      <c r="AG11" s="11"/>
    </row>
    <row r="12" spans="1:35" s="15" customFormat="1" ht="16.5" thickTop="1" thickBot="1" x14ac:dyDescent="0.25">
      <c r="A12" s="200">
        <v>42884</v>
      </c>
      <c r="B12" s="28"/>
      <c r="C12" s="29"/>
      <c r="D12" s="30"/>
      <c r="E12" s="30"/>
      <c r="F12" s="30"/>
      <c r="G12" s="77"/>
      <c r="H12" s="30"/>
      <c r="I12" s="30"/>
      <c r="J12" s="30"/>
      <c r="K12" s="30"/>
      <c r="L12" s="38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11"/>
    </row>
    <row r="13" spans="1:35" s="20" customFormat="1" ht="17.25" thickTop="1" thickBot="1" x14ac:dyDescent="0.25">
      <c r="A13" s="200">
        <v>42920</v>
      </c>
      <c r="B13" s="59" t="s">
        <v>39</v>
      </c>
      <c r="C13" s="25"/>
      <c r="D13" s="105"/>
      <c r="E13" s="105"/>
      <c r="F13" s="105"/>
      <c r="G13" s="105" t="s">
        <v>39</v>
      </c>
      <c r="H13" s="105"/>
      <c r="I13" s="105"/>
      <c r="J13" s="105"/>
      <c r="K13" s="105" t="s">
        <v>39</v>
      </c>
      <c r="L13" s="105"/>
      <c r="M13" s="105"/>
      <c r="N13" s="105"/>
      <c r="O13" s="105" t="s">
        <v>39</v>
      </c>
      <c r="P13" s="105"/>
      <c r="Q13" s="105"/>
      <c r="R13" s="105"/>
      <c r="S13" s="105"/>
      <c r="T13" s="105"/>
      <c r="U13" s="105" t="s">
        <v>39</v>
      </c>
      <c r="V13" s="105"/>
      <c r="W13" s="105"/>
      <c r="X13" s="105"/>
      <c r="Y13" s="105"/>
      <c r="Z13" s="105" t="s">
        <v>39</v>
      </c>
      <c r="AA13" s="105"/>
      <c r="AB13" s="105"/>
      <c r="AC13" s="105"/>
      <c r="AD13" s="105" t="s">
        <v>39</v>
      </c>
      <c r="AE13" s="105"/>
      <c r="AF13" s="179"/>
      <c r="AG13" s="19"/>
    </row>
    <row r="14" spans="1:35" s="11" customFormat="1" ht="162.75" customHeight="1" thickTop="1" x14ac:dyDescent="0.2">
      <c r="A14" s="200">
        <v>42982</v>
      </c>
      <c r="B14" s="248" t="s">
        <v>39</v>
      </c>
      <c r="C14" s="249"/>
      <c r="D14" s="166" t="s">
        <v>140</v>
      </c>
      <c r="E14" s="44" t="s">
        <v>7</v>
      </c>
      <c r="F14" s="44" t="s">
        <v>213</v>
      </c>
      <c r="G14" s="44" t="s">
        <v>214</v>
      </c>
      <c r="H14" s="44" t="s">
        <v>215</v>
      </c>
      <c r="I14" s="44" t="s">
        <v>245</v>
      </c>
      <c r="J14" s="44" t="s">
        <v>149</v>
      </c>
      <c r="K14" s="44" t="s">
        <v>153</v>
      </c>
      <c r="L14" s="44" t="s">
        <v>151</v>
      </c>
      <c r="M14" s="44" t="s">
        <v>239</v>
      </c>
      <c r="N14" s="44" t="s">
        <v>240</v>
      </c>
      <c r="O14" s="44" t="s">
        <v>53</v>
      </c>
      <c r="P14" s="175" t="s">
        <v>241</v>
      </c>
      <c r="Q14" s="44" t="s">
        <v>248</v>
      </c>
      <c r="R14" s="44"/>
      <c r="S14" s="44" t="s">
        <v>155</v>
      </c>
      <c r="T14" s="44" t="s">
        <v>239</v>
      </c>
      <c r="U14" s="44" t="s">
        <v>240</v>
      </c>
      <c r="V14" s="44" t="s">
        <v>53</v>
      </c>
      <c r="W14" s="44" t="s">
        <v>225</v>
      </c>
      <c r="X14" s="44" t="s">
        <v>220</v>
      </c>
      <c r="Y14" s="195" t="s">
        <v>251</v>
      </c>
      <c r="Z14" s="44" t="s">
        <v>248</v>
      </c>
      <c r="AA14" s="44" t="s">
        <v>262</v>
      </c>
      <c r="AB14" s="44" t="s">
        <v>249</v>
      </c>
      <c r="AC14" s="44" t="s">
        <v>230</v>
      </c>
      <c r="AD14" s="44" t="s">
        <v>231</v>
      </c>
      <c r="AE14" s="44" t="s">
        <v>223</v>
      </c>
      <c r="AF14" s="151"/>
      <c r="AH14" s="15"/>
    </row>
    <row r="15" spans="1:35" s="11" customFormat="1" ht="64.5" thickBot="1" x14ac:dyDescent="0.25">
      <c r="A15" s="200">
        <v>43017</v>
      </c>
      <c r="B15" s="250" t="s">
        <v>70</v>
      </c>
      <c r="C15" s="251"/>
      <c r="D15" s="177" t="s">
        <v>229</v>
      </c>
      <c r="E15" s="160" t="s">
        <v>124</v>
      </c>
      <c r="F15" s="160" t="s">
        <v>177</v>
      </c>
      <c r="G15" s="160" t="s">
        <v>125</v>
      </c>
      <c r="H15" s="160" t="s">
        <v>119</v>
      </c>
      <c r="I15" s="160" t="s">
        <v>148</v>
      </c>
      <c r="J15" s="160" t="s">
        <v>150</v>
      </c>
      <c r="K15" s="160" t="s">
        <v>126</v>
      </c>
      <c r="L15" s="48"/>
      <c r="M15" s="160"/>
      <c r="N15" s="160" t="s">
        <v>128</v>
      </c>
      <c r="O15" s="160" t="s">
        <v>129</v>
      </c>
      <c r="P15" s="161" t="s">
        <v>15</v>
      </c>
      <c r="Q15" s="160"/>
      <c r="R15" s="48"/>
      <c r="S15" s="160" t="s">
        <v>205</v>
      </c>
      <c r="T15" s="160"/>
      <c r="U15" s="160" t="s">
        <v>127</v>
      </c>
      <c r="V15" s="160" t="s">
        <v>160</v>
      </c>
      <c r="W15" s="160"/>
      <c r="X15" s="160" t="s">
        <v>16</v>
      </c>
      <c r="Y15" s="160"/>
      <c r="Z15" s="160"/>
      <c r="AA15" s="160" t="s">
        <v>168</v>
      </c>
      <c r="AB15" s="160" t="s">
        <v>274</v>
      </c>
      <c r="AC15" s="160" t="s">
        <v>282</v>
      </c>
      <c r="AD15" s="160" t="s">
        <v>275</v>
      </c>
      <c r="AE15" s="160" t="s">
        <v>276</v>
      </c>
      <c r="AF15" s="162"/>
    </row>
    <row r="16" spans="1:35" s="88" customFormat="1" ht="17.25" customHeight="1" thickTop="1" x14ac:dyDescent="0.2">
      <c r="A16" s="200">
        <v>43049</v>
      </c>
      <c r="B16" s="252" t="s">
        <v>270</v>
      </c>
      <c r="C16" s="253"/>
      <c r="D16" s="86"/>
      <c r="E16" s="86"/>
      <c r="F16" s="86"/>
      <c r="G16" s="86"/>
      <c r="H16" s="86"/>
      <c r="I16" s="86"/>
      <c r="J16" s="86"/>
      <c r="K16" s="86"/>
      <c r="L16" s="87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AA16" s="86"/>
      <c r="AB16" s="86"/>
      <c r="AC16" s="86"/>
      <c r="AD16" s="86"/>
      <c r="AE16" s="86"/>
      <c r="AF16" s="86"/>
    </row>
    <row r="17" spans="1:32" ht="16.5" x14ac:dyDescent="0.25">
      <c r="A17" s="200">
        <v>43062</v>
      </c>
      <c r="B17" s="180" t="s">
        <v>187</v>
      </c>
      <c r="C17" s="181"/>
      <c r="D17" s="17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90"/>
      <c r="AA17" s="89"/>
      <c r="AB17" s="89"/>
      <c r="AC17" s="89"/>
      <c r="AD17" s="89"/>
      <c r="AE17" s="89"/>
      <c r="AF17" s="89"/>
    </row>
    <row r="18" spans="1:32" ht="16.5" x14ac:dyDescent="0.25">
      <c r="A18" s="200">
        <v>43063</v>
      </c>
      <c r="B18" s="180" t="s">
        <v>188</v>
      </c>
      <c r="C18" s="182"/>
      <c r="D18" s="17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90"/>
      <c r="AA18" s="89"/>
      <c r="AB18" s="89"/>
      <c r="AC18" s="89"/>
      <c r="AD18" s="89"/>
      <c r="AE18" s="89"/>
      <c r="AF18" s="89"/>
    </row>
    <row r="19" spans="1:32" x14ac:dyDescent="0.25">
      <c r="A19" s="200">
        <v>43094</v>
      </c>
    </row>
    <row r="20" spans="1:32" x14ac:dyDescent="0.25">
      <c r="A20" s="8">
        <v>43101</v>
      </c>
    </row>
    <row r="21" spans="1:32" x14ac:dyDescent="0.25">
      <c r="A21" s="200">
        <v>43115</v>
      </c>
    </row>
    <row r="22" spans="1:32" x14ac:dyDescent="0.25">
      <c r="A22" s="200">
        <v>43119</v>
      </c>
    </row>
    <row r="23" spans="1:32" x14ac:dyDescent="0.25">
      <c r="A23" s="200">
        <v>43248</v>
      </c>
    </row>
    <row r="24" spans="1:32" x14ac:dyDescent="0.25">
      <c r="A24" s="200">
        <v>43285</v>
      </c>
    </row>
    <row r="25" spans="1:32" x14ac:dyDescent="0.25">
      <c r="A25" s="200">
        <v>43346</v>
      </c>
    </row>
    <row r="26" spans="1:32" x14ac:dyDescent="0.25">
      <c r="A26" s="200">
        <v>43381</v>
      </c>
    </row>
    <row r="27" spans="1:32" x14ac:dyDescent="0.25">
      <c r="A27" s="200">
        <v>43415</v>
      </c>
    </row>
    <row r="28" spans="1:32" x14ac:dyDescent="0.25">
      <c r="A28" s="200">
        <v>43426</v>
      </c>
    </row>
    <row r="29" spans="1:32" x14ac:dyDescent="0.25">
      <c r="A29" s="200">
        <v>43427</v>
      </c>
    </row>
    <row r="30" spans="1:32" x14ac:dyDescent="0.25">
      <c r="A30" s="200">
        <v>43459</v>
      </c>
    </row>
  </sheetData>
  <customSheetViews>
    <customSheetView guid="{77F5AE58-74E2-477E-A674-157EB37448E0}" scale="70" showPageBreaks="1" showGridLines="0" fitToPage="1" printArea="1" hiddenColumns="1" view="pageBreakPreview" topLeftCell="B1">
      <pane xSplit="2" ySplit="6" topLeftCell="W7" activePane="bottomRight" state="frozen"/>
      <selection pane="bottomRight" activeCell="AD11" sqref="AD11"/>
      <colBreaks count="3" manualBreakCount="3">
        <brk id="11" max="18" man="1"/>
        <brk id="17" max="1048575" man="1"/>
        <brk id="22" max="18" man="1"/>
      </colBreaks>
      <pageMargins left="0.75" right="0.5" top="0.75" bottom="0.5" header="0.25" footer="0.25"/>
      <printOptions headings="1"/>
      <pageSetup paperSize="3" scale="77" fitToWidth="0" orientation="landscape" r:id="rId1"/>
      <headerFooter>
        <oddHeader>&amp;L&amp;G</oddHeader>
        <oddFooter xml:space="preserve">&amp;CCopyright © 2016 California Independent System Operator. All rights reserved.&amp;RFile: &amp;F
Tab: &amp;A </oddFooter>
      </headerFooter>
    </customSheetView>
    <customSheetView guid="{ED05FA55-EDA3-4B5D-8CD8-D7D69F893F08}" scale="70" showPageBreaks="1" showGridLines="0" fitToPage="1" printArea="1" hiddenColumns="1" view="pageBreakPreview">
      <pane xSplit="3" ySplit="5" topLeftCell="D6" activePane="bottomRight" state="frozen"/>
      <selection pane="bottomRight" activeCell="B2" sqref="A1:AI30"/>
      <colBreaks count="3" manualBreakCount="3">
        <brk id="11" max="18" man="1"/>
        <brk id="17" max="1048575" man="1"/>
        <brk id="25" max="18" man="1"/>
      </colBreaks>
      <pageMargins left="0.25" right="0.75" top="0.25" bottom="1" header="0.5" footer="0.25"/>
      <printOptions headings="1"/>
      <pageSetup paperSize="3" scale="77" fitToWidth="0" orientation="landscape" r:id="rId2"/>
      <headerFooter>
        <oddFooter xml:space="preserve">&amp;CCopyright © 2015 California Independent System Operator. All rights reserved.&amp;RFile: &amp;F
Tab: &amp;A </oddFooter>
      </headerFooter>
    </customSheetView>
    <customSheetView guid="{DC89D13D-1D15-45F9-A9E3-A4173CC885CF}" scale="70" showPageBreaks="1" showGridLines="0" fitToPage="1" printArea="1" hiddenColumns="1" view="pageBreakPreview" topLeftCell="B1">
      <pane xSplit="2" ySplit="6" topLeftCell="W7" activePane="bottomRight" state="frozen"/>
      <selection pane="bottomRight" activeCell="B15" sqref="B15:C15"/>
      <colBreaks count="3" manualBreakCount="3">
        <brk id="11" max="18" man="1"/>
        <brk id="17" max="1048575" man="1"/>
        <brk id="22" max="18" man="1"/>
      </colBreaks>
      <pageMargins left="0.75" right="0.5" top="0.75" bottom="0.5" header="0.25" footer="0.25"/>
      <printOptions headings="1"/>
      <pageSetup paperSize="3" scale="77" fitToWidth="0" orientation="landscape" r:id="rId3"/>
      <headerFooter>
        <oddHeader>&amp;L&amp;G</oddHeader>
        <oddFooter xml:space="preserve">&amp;CCopyright © 2016 California Independent System Operator. All rights reserved.&amp;RFile: &amp;F
Tab: &amp;A </oddFooter>
      </headerFooter>
    </customSheetView>
  </customSheetViews>
  <mergeCells count="11">
    <mergeCell ref="AF4:AF5"/>
    <mergeCell ref="B5:C5"/>
    <mergeCell ref="B6:C6"/>
    <mergeCell ref="B9:C9"/>
    <mergeCell ref="B10:C10"/>
    <mergeCell ref="B11:C11"/>
    <mergeCell ref="B14:C14"/>
    <mergeCell ref="B15:C15"/>
    <mergeCell ref="B16:C16"/>
    <mergeCell ref="F2:G2"/>
    <mergeCell ref="B3:B4"/>
  </mergeCells>
  <hyperlinks>
    <hyperlink ref="Q11" r:id="rId4" display="http://www.caiso.com/planning/Pages/GeneratorInterconnection/GeneratorInterconnectionApplicationProcess/Default.aspx"/>
    <hyperlink ref="P11" r:id="rId5" display="http://www.caiso.com/Documents/AppendixB-GeneratorInterconnectionStudyProcessAgreement.doc"/>
    <hyperlink ref="X11" r:id="rId6" display="http://www.caiso.com/Documents/DeliverabilityAllocationCustomerOptionsForm.doc"/>
    <hyperlink ref="Z11" r:id="rId7" display="http://www.caiso.com/planning/Pages/GeneratorInterconnection/GeneratorInterconnectionApplicationProcess/Default.aspx"/>
    <hyperlink ref="D11" r:id="rId8" display="http://www.caiso.com/informed/Pages/Notifications/MarketNotices/Default.aspx"/>
    <hyperlink ref="E11" r:id="rId9"/>
    <hyperlink ref="S11" r:id="rId10" display="http://www.caiso.com/Documents/AffidavitTemplate-Cluster5-LaterQueueClustersSeekingTPDeliverability.doc"/>
    <hyperlink ref="AB11" r:id="rId11" display="Affidavit Template for Projects Previously Allocated Transmission Plan Deliverability"/>
  </hyperlinks>
  <printOptions headings="1"/>
  <pageMargins left="0.75" right="0.5" top="0.75" bottom="0.5" header="0.25" footer="0.25"/>
  <pageSetup paperSize="3" scale="77" fitToWidth="0" orientation="landscape" r:id="rId12"/>
  <headerFooter>
    <oddHeader>&amp;L&amp;G</oddHeader>
    <oddFooter xml:space="preserve">&amp;CCopyright © 2016 California Independent System Operator. All rights reserved.&amp;RFile: &amp;F
Tab: &amp;A </oddFooter>
  </headerFooter>
  <colBreaks count="3" manualBreakCount="3">
    <brk id="11" max="18" man="1"/>
    <brk id="17" max="1048575" man="1"/>
    <brk id="22" max="18" man="1"/>
  </colBreaks>
  <legacyDrawingHF r:id="rId1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AI30"/>
  <sheetViews>
    <sheetView showGridLines="0" view="pageBreakPreview" topLeftCell="B1" zoomScale="70" zoomScaleNormal="80" zoomScaleSheetLayoutView="70" workbookViewId="0">
      <pane xSplit="2" ySplit="6" topLeftCell="D7" activePane="bottomRight" state="frozen"/>
      <selection activeCell="B1" sqref="B1"/>
      <selection pane="topRight" activeCell="D1" sqref="D1"/>
      <selection pane="bottomLeft" activeCell="B7" sqref="B7"/>
      <selection pane="bottomRight" activeCell="S3" sqref="S3"/>
    </sheetView>
  </sheetViews>
  <sheetFormatPr defaultColWidth="8.85546875" defaultRowHeight="15" x14ac:dyDescent="0.25"/>
  <cols>
    <col min="1" max="1" width="17.28515625" style="8" hidden="1" customWidth="1"/>
    <col min="2" max="2" width="25.7109375" style="2" customWidth="1"/>
    <col min="3" max="3" width="5.42578125" style="3" customWidth="1"/>
    <col min="4" max="4" width="18.42578125" style="7" customWidth="1"/>
    <col min="5" max="5" width="19.5703125" style="192" bestFit="1" customWidth="1"/>
    <col min="6" max="6" width="15.7109375" style="192" customWidth="1"/>
    <col min="7" max="7" width="17.28515625" style="192" customWidth="1"/>
    <col min="8" max="8" width="20.5703125" style="192" customWidth="1"/>
    <col min="9" max="9" width="20.28515625" style="192" customWidth="1"/>
    <col min="10" max="10" width="17.7109375" style="192" customWidth="1"/>
    <col min="11" max="11" width="15.7109375" style="192" customWidth="1"/>
    <col min="12" max="12" width="20.28515625" style="39" customWidth="1"/>
    <col min="13" max="13" width="25" style="192" customWidth="1"/>
    <col min="14" max="14" width="20.5703125" style="192" customWidth="1"/>
    <col min="15" max="15" width="21.7109375" style="192" customWidth="1"/>
    <col min="16" max="16" width="19.140625" style="192" customWidth="1"/>
    <col min="17" max="17" width="20" style="192" customWidth="1"/>
    <col min="18" max="18" width="16.42578125" style="192" customWidth="1"/>
    <col min="19" max="19" width="15.7109375" style="192" customWidth="1"/>
    <col min="20" max="20" width="31.7109375" style="192" customWidth="1"/>
    <col min="21" max="21" width="17.5703125" style="192" customWidth="1"/>
    <col min="22" max="22" width="22" style="192" customWidth="1"/>
    <col min="23" max="23" width="23.85546875" style="192" customWidth="1"/>
    <col min="24" max="25" width="20.28515625" style="192" customWidth="1"/>
    <col min="26" max="26" width="16.140625" style="10" customWidth="1"/>
    <col min="27" max="27" width="20.28515625" style="192" customWidth="1"/>
    <col min="28" max="28" width="15.7109375" style="192" customWidth="1"/>
    <col min="29" max="31" width="22.28515625" style="192" customWidth="1"/>
    <col min="32" max="32" width="17.140625" style="192" customWidth="1"/>
    <col min="33" max="16384" width="8.85546875" style="12"/>
  </cols>
  <sheetData>
    <row r="1" spans="1:35" s="13" customFormat="1" ht="18.75" thickBot="1" x14ac:dyDescent="0.3">
      <c r="A1" s="200">
        <v>42149</v>
      </c>
      <c r="B1" s="205" t="s">
        <v>252</v>
      </c>
      <c r="C1" s="3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80"/>
      <c r="Y1" s="80"/>
      <c r="Z1" s="69"/>
      <c r="AA1" s="80"/>
      <c r="AB1" s="69"/>
      <c r="AC1" s="69"/>
      <c r="AD1" s="69"/>
      <c r="AE1" s="69"/>
      <c r="AF1" s="4"/>
    </row>
    <row r="2" spans="1:35" s="16" customFormat="1" ht="86.25" customHeight="1" thickBot="1" x14ac:dyDescent="0.25">
      <c r="A2" s="200">
        <v>42188</v>
      </c>
      <c r="B2" s="51" t="s">
        <v>0</v>
      </c>
      <c r="C2" s="66"/>
      <c r="D2" s="204" t="s">
        <v>4</v>
      </c>
      <c r="E2" s="204" t="s">
        <v>138</v>
      </c>
      <c r="F2" s="254" t="s">
        <v>139</v>
      </c>
      <c r="G2" s="255"/>
      <c r="H2" s="204" t="s">
        <v>236</v>
      </c>
      <c r="I2" s="98" t="s">
        <v>199</v>
      </c>
      <c r="J2" s="204" t="s">
        <v>200</v>
      </c>
      <c r="K2" s="98" t="s">
        <v>201</v>
      </c>
      <c r="L2" s="92" t="s">
        <v>60</v>
      </c>
      <c r="M2" s="92" t="s">
        <v>51</v>
      </c>
      <c r="N2" s="94" t="s">
        <v>224</v>
      </c>
      <c r="O2" s="92" t="s">
        <v>221</v>
      </c>
      <c r="P2" s="92" t="s">
        <v>202</v>
      </c>
      <c r="Q2" s="92" t="s">
        <v>40</v>
      </c>
      <c r="R2" s="93" t="s">
        <v>19</v>
      </c>
      <c r="S2" s="95" t="s">
        <v>143</v>
      </c>
      <c r="T2" s="93" t="s">
        <v>259</v>
      </c>
      <c r="U2" s="93" t="s">
        <v>203</v>
      </c>
      <c r="V2" s="93" t="s">
        <v>204</v>
      </c>
      <c r="W2" s="95" t="s">
        <v>254</v>
      </c>
      <c r="X2" s="95" t="s">
        <v>217</v>
      </c>
      <c r="Y2" s="96" t="s">
        <v>258</v>
      </c>
      <c r="Z2" s="93" t="s">
        <v>41</v>
      </c>
      <c r="AA2" s="96" t="s">
        <v>265</v>
      </c>
      <c r="AB2" s="107" t="s">
        <v>174</v>
      </c>
      <c r="AC2" s="67" t="s">
        <v>273</v>
      </c>
      <c r="AD2" s="67" t="s">
        <v>271</v>
      </c>
      <c r="AE2" s="67" t="s">
        <v>272</v>
      </c>
      <c r="AF2" s="99" t="s">
        <v>198</v>
      </c>
      <c r="AG2" s="11"/>
    </row>
    <row r="3" spans="1:35" s="14" customFormat="1" x14ac:dyDescent="0.25">
      <c r="A3" s="200">
        <v>42254</v>
      </c>
      <c r="B3" s="241" t="s">
        <v>2</v>
      </c>
      <c r="C3" s="163" t="s">
        <v>32</v>
      </c>
      <c r="D3" s="128"/>
      <c r="E3" s="128">
        <v>42095</v>
      </c>
      <c r="F3" s="128"/>
      <c r="G3" s="128"/>
      <c r="H3" s="128"/>
      <c r="I3" s="142"/>
      <c r="J3" s="128"/>
      <c r="K3" s="128"/>
      <c r="L3" s="143">
        <v>42215</v>
      </c>
      <c r="M3" s="128">
        <f>L4</f>
        <v>42384</v>
      </c>
      <c r="N3" s="186"/>
      <c r="O3" s="128"/>
      <c r="P3" s="202"/>
      <c r="Q3" s="202"/>
      <c r="R3" s="128">
        <v>42489</v>
      </c>
      <c r="S3" s="202">
        <v>42660</v>
      </c>
      <c r="T3" s="128">
        <f>R4</f>
        <v>42694</v>
      </c>
      <c r="U3" s="128"/>
      <c r="V3" s="128"/>
      <c r="W3" s="128">
        <v>42755</v>
      </c>
      <c r="X3" s="128">
        <f>W4+1</f>
        <v>42809</v>
      </c>
      <c r="Y3" s="130">
        <v>42831</v>
      </c>
      <c r="Z3" s="202"/>
      <c r="AA3" s="130"/>
      <c r="AB3" s="202">
        <v>43025</v>
      </c>
      <c r="AC3" s="213" t="s">
        <v>86</v>
      </c>
      <c r="AD3" s="213" t="s">
        <v>86</v>
      </c>
      <c r="AE3" s="213" t="s">
        <v>86</v>
      </c>
      <c r="AF3" s="164"/>
      <c r="AG3" s="9"/>
    </row>
    <row r="4" spans="1:35" s="14" customFormat="1" x14ac:dyDescent="0.25">
      <c r="A4" s="200">
        <v>42289</v>
      </c>
      <c r="B4" s="241"/>
      <c r="C4" s="165" t="s">
        <v>33</v>
      </c>
      <c r="D4" s="128">
        <v>42064</v>
      </c>
      <c r="E4" s="202">
        <v>42124</v>
      </c>
      <c r="F4" s="202" t="s">
        <v>86</v>
      </c>
      <c r="G4" s="202">
        <f>(WORKDAY(E4,20,A1:A30))</f>
        <v>42153</v>
      </c>
      <c r="H4" s="202">
        <f>E4+30</f>
        <v>42154</v>
      </c>
      <c r="I4" s="202">
        <f>E4+60</f>
        <v>42184</v>
      </c>
      <c r="J4" s="202" t="s">
        <v>86</v>
      </c>
      <c r="K4" s="144">
        <f>I4+30</f>
        <v>42214</v>
      </c>
      <c r="L4" s="145">
        <f>L3+169</f>
        <v>42384</v>
      </c>
      <c r="M4" s="202">
        <f>WORKDAY(M3,10,A1:A30)</f>
        <v>42401</v>
      </c>
      <c r="N4" s="202">
        <f>M3+30</f>
        <v>42414</v>
      </c>
      <c r="O4" s="202">
        <f>WORKDAY(N4,3,A1:A30)</f>
        <v>42418</v>
      </c>
      <c r="P4" s="202" t="s">
        <v>86</v>
      </c>
      <c r="Q4" s="202">
        <f>L4+90</f>
        <v>42474</v>
      </c>
      <c r="R4" s="202">
        <f>R3+205</f>
        <v>42694</v>
      </c>
      <c r="S4" s="202">
        <v>42690</v>
      </c>
      <c r="T4" s="202">
        <f>WORKDAY(T3,10,A1:A30)</f>
        <v>42710</v>
      </c>
      <c r="U4" s="202">
        <f>T3+30</f>
        <v>42724</v>
      </c>
      <c r="V4" s="202">
        <f>WORKDAY(U4,3,A1:A30)</f>
        <v>42727</v>
      </c>
      <c r="W4" s="202">
        <v>42808</v>
      </c>
      <c r="X4" s="202">
        <f>X3+7</f>
        <v>42816</v>
      </c>
      <c r="Y4" s="131">
        <v>42947</v>
      </c>
      <c r="Z4" s="202">
        <f>T3+180</f>
        <v>42874</v>
      </c>
      <c r="AA4" s="131">
        <v>42948</v>
      </c>
      <c r="AB4" s="202">
        <v>43055</v>
      </c>
      <c r="AC4" s="213" t="s">
        <v>86</v>
      </c>
      <c r="AD4" s="213" t="s">
        <v>86</v>
      </c>
      <c r="AE4" s="213" t="s">
        <v>86</v>
      </c>
      <c r="AF4" s="242" t="s">
        <v>58</v>
      </c>
      <c r="AG4" s="9"/>
    </row>
    <row r="5" spans="1:35" s="11" customFormat="1" ht="51" x14ac:dyDescent="0.25">
      <c r="A5" s="200">
        <v>42319</v>
      </c>
      <c r="B5" s="243" t="s">
        <v>6</v>
      </c>
      <c r="C5" s="243"/>
      <c r="D5" s="198"/>
      <c r="E5" s="198" t="s">
        <v>120</v>
      </c>
      <c r="F5" s="198" t="s">
        <v>121</v>
      </c>
      <c r="G5" s="198" t="s">
        <v>122</v>
      </c>
      <c r="H5" s="198" t="s">
        <v>119</v>
      </c>
      <c r="I5" s="198" t="s">
        <v>118</v>
      </c>
      <c r="J5" s="198" t="s">
        <v>146</v>
      </c>
      <c r="K5" s="198" t="s">
        <v>113</v>
      </c>
      <c r="L5" s="198" t="s">
        <v>117</v>
      </c>
      <c r="M5" s="198"/>
      <c r="N5" s="198" t="s">
        <v>107</v>
      </c>
      <c r="O5" s="198" t="s">
        <v>110</v>
      </c>
      <c r="P5" s="198" t="s">
        <v>111</v>
      </c>
      <c r="Q5" s="198" t="s">
        <v>108</v>
      </c>
      <c r="R5" s="198" t="s">
        <v>109</v>
      </c>
      <c r="S5" s="198" t="s">
        <v>157</v>
      </c>
      <c r="T5" s="198"/>
      <c r="U5" s="198" t="s">
        <v>133</v>
      </c>
      <c r="V5" s="198" t="s">
        <v>159</v>
      </c>
      <c r="W5" s="198"/>
      <c r="X5" s="198"/>
      <c r="Y5" s="198" t="s">
        <v>167</v>
      </c>
      <c r="Z5" s="198" t="s">
        <v>136</v>
      </c>
      <c r="AA5" s="198" t="s">
        <v>172</v>
      </c>
      <c r="AB5" s="198" t="s">
        <v>173</v>
      </c>
      <c r="AC5" s="198" t="s">
        <v>282</v>
      </c>
      <c r="AD5" s="198" t="s">
        <v>283</v>
      </c>
      <c r="AE5" s="198" t="s">
        <v>276</v>
      </c>
      <c r="AF5" s="242"/>
      <c r="AG5" s="9"/>
      <c r="AH5" s="14"/>
      <c r="AI5" s="14"/>
    </row>
    <row r="6" spans="1:35" s="6" customFormat="1" ht="39.75" customHeight="1" x14ac:dyDescent="0.25">
      <c r="A6" s="200">
        <v>42334</v>
      </c>
      <c r="B6" s="243" t="s">
        <v>178</v>
      </c>
      <c r="C6" s="243"/>
      <c r="D6" s="133"/>
      <c r="E6" s="133" t="s">
        <v>44</v>
      </c>
      <c r="F6" s="133" t="s">
        <v>176</v>
      </c>
      <c r="G6" s="133" t="s">
        <v>176</v>
      </c>
      <c r="H6" s="133" t="s">
        <v>45</v>
      </c>
      <c r="I6" s="133" t="s">
        <v>46</v>
      </c>
      <c r="J6" s="133" t="s">
        <v>45</v>
      </c>
      <c r="K6" s="133" t="s">
        <v>45</v>
      </c>
      <c r="L6" s="133">
        <v>6.6</v>
      </c>
      <c r="M6" s="133">
        <v>6.7</v>
      </c>
      <c r="N6" s="133">
        <v>6.7</v>
      </c>
      <c r="O6" s="133">
        <v>6.7</v>
      </c>
      <c r="P6" s="146" t="s">
        <v>48</v>
      </c>
      <c r="Q6" s="133" t="s">
        <v>55</v>
      </c>
      <c r="R6" s="133">
        <v>8.5</v>
      </c>
      <c r="S6" s="133" t="s">
        <v>52</v>
      </c>
      <c r="T6" s="133">
        <v>8.5</v>
      </c>
      <c r="U6" s="133">
        <v>8.6999999999999993</v>
      </c>
      <c r="V6" s="133">
        <v>8.6999999999999993</v>
      </c>
      <c r="W6" s="133" t="s">
        <v>76</v>
      </c>
      <c r="X6" s="133" t="s">
        <v>255</v>
      </c>
      <c r="Y6" s="133" t="s">
        <v>253</v>
      </c>
      <c r="Z6" s="133" t="s">
        <v>87</v>
      </c>
      <c r="AA6" s="133" t="s">
        <v>253</v>
      </c>
      <c r="AB6" s="133" t="s">
        <v>158</v>
      </c>
      <c r="AC6" s="133">
        <v>13.1</v>
      </c>
      <c r="AD6" s="133">
        <v>13.2</v>
      </c>
      <c r="AE6" s="133" t="s">
        <v>59</v>
      </c>
      <c r="AF6" s="133" t="s">
        <v>56</v>
      </c>
      <c r="AG6" s="9"/>
      <c r="AH6" s="14"/>
      <c r="AI6" s="14"/>
    </row>
    <row r="7" spans="1:35" s="60" customFormat="1" ht="15.75" thickBot="1" x14ac:dyDescent="0.3">
      <c r="A7" s="200">
        <v>42335</v>
      </c>
      <c r="B7" s="28"/>
      <c r="C7" s="29"/>
      <c r="D7" s="30"/>
      <c r="E7" s="30"/>
      <c r="F7" s="30"/>
      <c r="G7" s="30"/>
      <c r="H7" s="30"/>
      <c r="I7" s="30"/>
      <c r="J7" s="30"/>
      <c r="K7" s="30"/>
      <c r="L7" s="38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9"/>
      <c r="AH7" s="14"/>
      <c r="AI7" s="14"/>
    </row>
    <row r="8" spans="1:35" s="18" customFormat="1" ht="17.25" thickTop="1" thickBot="1" x14ac:dyDescent="0.3">
      <c r="A8" s="200">
        <v>42363</v>
      </c>
      <c r="B8" s="58" t="s">
        <v>1</v>
      </c>
      <c r="C8" s="167"/>
      <c r="D8" s="106"/>
      <c r="E8" s="106"/>
      <c r="F8" s="106"/>
      <c r="G8" s="106" t="s">
        <v>1</v>
      </c>
      <c r="H8" s="106"/>
      <c r="I8" s="106"/>
      <c r="J8" s="106" t="s">
        <v>1</v>
      </c>
      <c r="K8" s="106"/>
      <c r="L8" s="106"/>
      <c r="M8" s="106"/>
      <c r="N8" s="106"/>
      <c r="O8" s="106" t="s">
        <v>1</v>
      </c>
      <c r="P8" s="106"/>
      <c r="Q8" s="106"/>
      <c r="R8" s="106"/>
      <c r="S8" s="106"/>
      <c r="T8" s="106"/>
      <c r="U8" s="106" t="s">
        <v>1</v>
      </c>
      <c r="V8" s="106"/>
      <c r="W8" s="106"/>
      <c r="X8" s="106"/>
      <c r="Y8" s="106"/>
      <c r="Z8" s="106" t="s">
        <v>1</v>
      </c>
      <c r="AA8" s="106"/>
      <c r="AB8" s="106"/>
      <c r="AC8" s="106"/>
      <c r="AD8" s="106" t="s">
        <v>1</v>
      </c>
      <c r="AE8" s="106"/>
      <c r="AF8" s="178"/>
      <c r="AG8" s="9"/>
      <c r="AH8" s="14"/>
      <c r="AI8" s="14"/>
    </row>
    <row r="9" spans="1:35" s="11" customFormat="1" ht="51.75" thickTop="1" x14ac:dyDescent="0.2">
      <c r="A9" s="197">
        <v>42370</v>
      </c>
      <c r="B9" s="239" t="s">
        <v>69</v>
      </c>
      <c r="C9" s="240"/>
      <c r="D9" s="147"/>
      <c r="E9" s="134"/>
      <c r="F9" s="134" t="s">
        <v>121</v>
      </c>
      <c r="G9" s="134" t="s">
        <v>122</v>
      </c>
      <c r="H9" s="134"/>
      <c r="I9" s="134" t="s">
        <v>123</v>
      </c>
      <c r="J9" s="203"/>
      <c r="K9" s="203" t="s">
        <v>113</v>
      </c>
      <c r="L9" s="134"/>
      <c r="M9" s="134" t="s">
        <v>195</v>
      </c>
      <c r="N9" s="134"/>
      <c r="O9" s="134" t="s">
        <v>196</v>
      </c>
      <c r="P9" s="203" t="s">
        <v>111</v>
      </c>
      <c r="Q9" s="134" t="s">
        <v>108</v>
      </c>
      <c r="R9" s="134"/>
      <c r="S9" s="134" t="s">
        <v>154</v>
      </c>
      <c r="T9" s="134" t="s">
        <v>112</v>
      </c>
      <c r="U9" s="134"/>
      <c r="V9" s="134" t="s">
        <v>134</v>
      </c>
      <c r="W9" s="134"/>
      <c r="X9" s="134" t="s">
        <v>137</v>
      </c>
      <c r="Y9" s="134"/>
      <c r="Z9" s="134" t="s">
        <v>136</v>
      </c>
      <c r="AA9" s="134"/>
      <c r="AB9" s="134" t="s">
        <v>154</v>
      </c>
      <c r="AC9" s="134" t="s">
        <v>135</v>
      </c>
      <c r="AD9" s="134"/>
      <c r="AE9" s="134"/>
      <c r="AF9" s="135" t="s">
        <v>30</v>
      </c>
      <c r="AG9" s="9"/>
    </row>
    <row r="10" spans="1:35" s="15" customFormat="1" ht="171.2" customHeight="1" x14ac:dyDescent="0.2">
      <c r="A10" s="196">
        <v>42387</v>
      </c>
      <c r="B10" s="244" t="s">
        <v>1</v>
      </c>
      <c r="C10" s="245"/>
      <c r="D10" s="136"/>
      <c r="E10" s="148" t="s">
        <v>210</v>
      </c>
      <c r="F10" s="138" t="s">
        <v>211</v>
      </c>
      <c r="G10" s="149" t="s">
        <v>212</v>
      </c>
      <c r="H10" s="149" t="s">
        <v>238</v>
      </c>
      <c r="I10" s="22" t="s">
        <v>152</v>
      </c>
      <c r="J10" s="22" t="s">
        <v>147</v>
      </c>
      <c r="K10" s="22" t="s">
        <v>237</v>
      </c>
      <c r="L10" s="22"/>
      <c r="M10" s="22" t="s">
        <v>11</v>
      </c>
      <c r="N10" s="22" t="s">
        <v>197</v>
      </c>
      <c r="O10" s="22" t="s">
        <v>243</v>
      </c>
      <c r="P10" s="22" t="s">
        <v>242</v>
      </c>
      <c r="Q10" s="22" t="s">
        <v>17</v>
      </c>
      <c r="R10" s="22"/>
      <c r="S10" s="22" t="s">
        <v>156</v>
      </c>
      <c r="T10" s="22" t="s">
        <v>20</v>
      </c>
      <c r="U10" s="22" t="s">
        <v>23</v>
      </c>
      <c r="V10" s="22" t="s">
        <v>54</v>
      </c>
      <c r="W10" s="22"/>
      <c r="X10" s="22" t="s">
        <v>26</v>
      </c>
      <c r="Y10" s="139"/>
      <c r="Z10" s="22" t="s">
        <v>27</v>
      </c>
      <c r="AA10" s="22" t="s">
        <v>261</v>
      </c>
      <c r="AB10" s="22" t="s">
        <v>247</v>
      </c>
      <c r="AC10" s="22" t="s">
        <v>25</v>
      </c>
      <c r="AD10" s="22" t="s">
        <v>166</v>
      </c>
      <c r="AE10" s="22" t="s">
        <v>277</v>
      </c>
      <c r="AF10" s="150" t="s">
        <v>29</v>
      </c>
      <c r="AG10" s="11"/>
    </row>
    <row r="11" spans="1:35" s="15" customFormat="1" ht="121.5" customHeight="1" thickBot="1" x14ac:dyDescent="0.25">
      <c r="A11" s="201">
        <v>42415</v>
      </c>
      <c r="B11" s="246" t="s">
        <v>3</v>
      </c>
      <c r="C11" s="247"/>
      <c r="D11" s="140" t="s">
        <v>89</v>
      </c>
      <c r="E11" s="140" t="s">
        <v>142</v>
      </c>
      <c r="F11" s="36"/>
      <c r="G11" s="36"/>
      <c r="H11" s="36"/>
      <c r="I11" s="36" t="s">
        <v>77</v>
      </c>
      <c r="J11" s="36" t="s">
        <v>78</v>
      </c>
      <c r="K11" s="36" t="s">
        <v>79</v>
      </c>
      <c r="L11" s="76"/>
      <c r="M11" s="37" t="s">
        <v>80</v>
      </c>
      <c r="N11" s="37"/>
      <c r="O11" s="37"/>
      <c r="P11" s="140" t="s">
        <v>88</v>
      </c>
      <c r="Q11" s="140" t="s">
        <v>216</v>
      </c>
      <c r="R11" s="140"/>
      <c r="S11" s="140" t="s">
        <v>83</v>
      </c>
      <c r="T11" s="140"/>
      <c r="U11" s="140"/>
      <c r="V11" s="140"/>
      <c r="W11" s="140"/>
      <c r="X11" s="140" t="s">
        <v>84</v>
      </c>
      <c r="Y11" s="140"/>
      <c r="Z11" s="140" t="s">
        <v>106</v>
      </c>
      <c r="AA11" s="140"/>
      <c r="AB11" s="217" t="s">
        <v>266</v>
      </c>
      <c r="AC11" s="140"/>
      <c r="AD11" s="140"/>
      <c r="AE11" s="140"/>
      <c r="AF11" s="36" t="s">
        <v>105</v>
      </c>
      <c r="AG11" s="11"/>
    </row>
    <row r="12" spans="1:35" s="15" customFormat="1" ht="16.5" thickTop="1" thickBot="1" x14ac:dyDescent="0.25">
      <c r="A12" s="197">
        <v>42520</v>
      </c>
      <c r="B12" s="28"/>
      <c r="C12" s="29"/>
      <c r="D12" s="30"/>
      <c r="E12" s="30"/>
      <c r="F12" s="30"/>
      <c r="G12" s="77"/>
      <c r="H12" s="30"/>
      <c r="I12" s="30"/>
      <c r="J12" s="30"/>
      <c r="K12" s="30"/>
      <c r="L12" s="38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11"/>
    </row>
    <row r="13" spans="1:35" s="20" customFormat="1" ht="17.25" thickTop="1" thickBot="1" x14ac:dyDescent="0.25">
      <c r="A13" s="201">
        <v>42555</v>
      </c>
      <c r="B13" s="59" t="s">
        <v>39</v>
      </c>
      <c r="C13" s="25"/>
      <c r="D13" s="105"/>
      <c r="E13" s="105"/>
      <c r="F13" s="105"/>
      <c r="G13" s="105" t="s">
        <v>39</v>
      </c>
      <c r="H13" s="105"/>
      <c r="I13" s="105"/>
      <c r="J13" s="105"/>
      <c r="K13" s="105" t="s">
        <v>39</v>
      </c>
      <c r="L13" s="105"/>
      <c r="M13" s="105"/>
      <c r="N13" s="105"/>
      <c r="O13" s="105" t="s">
        <v>39</v>
      </c>
      <c r="P13" s="105"/>
      <c r="Q13" s="105"/>
      <c r="R13" s="105"/>
      <c r="S13" s="105"/>
      <c r="T13" s="105"/>
      <c r="U13" s="105" t="s">
        <v>39</v>
      </c>
      <c r="V13" s="105"/>
      <c r="W13" s="105"/>
      <c r="X13" s="105"/>
      <c r="Y13" s="105"/>
      <c r="Z13" s="105" t="s">
        <v>39</v>
      </c>
      <c r="AA13" s="105"/>
      <c r="AB13" s="105"/>
      <c r="AC13" s="105"/>
      <c r="AD13" s="105" t="s">
        <v>39</v>
      </c>
      <c r="AE13" s="105"/>
      <c r="AF13" s="179"/>
      <c r="AG13" s="19"/>
    </row>
    <row r="14" spans="1:35" s="11" customFormat="1" ht="162.75" customHeight="1" thickTop="1" x14ac:dyDescent="0.2">
      <c r="A14" s="201">
        <v>42618</v>
      </c>
      <c r="B14" s="248" t="s">
        <v>39</v>
      </c>
      <c r="C14" s="249"/>
      <c r="D14" s="166" t="s">
        <v>140</v>
      </c>
      <c r="E14" s="44" t="s">
        <v>7</v>
      </c>
      <c r="F14" s="44" t="s">
        <v>213</v>
      </c>
      <c r="G14" s="44" t="s">
        <v>214</v>
      </c>
      <c r="H14" s="44" t="s">
        <v>215</v>
      </c>
      <c r="I14" s="44" t="s">
        <v>245</v>
      </c>
      <c r="J14" s="44" t="s">
        <v>149</v>
      </c>
      <c r="K14" s="44" t="s">
        <v>153</v>
      </c>
      <c r="L14" s="44" t="s">
        <v>151</v>
      </c>
      <c r="M14" s="44" t="s">
        <v>239</v>
      </c>
      <c r="N14" s="44" t="s">
        <v>240</v>
      </c>
      <c r="O14" s="44" t="s">
        <v>53</v>
      </c>
      <c r="P14" s="175" t="s">
        <v>241</v>
      </c>
      <c r="Q14" s="44" t="s">
        <v>248</v>
      </c>
      <c r="R14" s="44"/>
      <c r="S14" s="44" t="s">
        <v>155</v>
      </c>
      <c r="T14" s="44" t="s">
        <v>239</v>
      </c>
      <c r="U14" s="44" t="s">
        <v>240</v>
      </c>
      <c r="V14" s="44" t="s">
        <v>53</v>
      </c>
      <c r="W14" s="44" t="s">
        <v>225</v>
      </c>
      <c r="X14" s="44" t="s">
        <v>220</v>
      </c>
      <c r="Y14" s="195" t="s">
        <v>251</v>
      </c>
      <c r="Z14" s="44" t="s">
        <v>248</v>
      </c>
      <c r="AA14" s="44" t="s">
        <v>262</v>
      </c>
      <c r="AB14" s="44" t="s">
        <v>249</v>
      </c>
      <c r="AC14" s="44" t="s">
        <v>230</v>
      </c>
      <c r="AD14" s="44" t="s">
        <v>231</v>
      </c>
      <c r="AE14" s="44" t="s">
        <v>223</v>
      </c>
      <c r="AF14" s="151"/>
      <c r="AH14" s="15"/>
    </row>
    <row r="15" spans="1:35" s="11" customFormat="1" ht="64.5" thickBot="1" x14ac:dyDescent="0.25">
      <c r="A15" s="201">
        <v>42653</v>
      </c>
      <c r="B15" s="250" t="s">
        <v>70</v>
      </c>
      <c r="C15" s="251"/>
      <c r="D15" s="177" t="s">
        <v>229</v>
      </c>
      <c r="E15" s="160" t="s">
        <v>124</v>
      </c>
      <c r="F15" s="160" t="s">
        <v>177</v>
      </c>
      <c r="G15" s="160" t="s">
        <v>125</v>
      </c>
      <c r="H15" s="160" t="s">
        <v>119</v>
      </c>
      <c r="I15" s="160" t="s">
        <v>148</v>
      </c>
      <c r="J15" s="160" t="s">
        <v>150</v>
      </c>
      <c r="K15" s="160" t="s">
        <v>126</v>
      </c>
      <c r="L15" s="48"/>
      <c r="M15" s="160"/>
      <c r="N15" s="160" t="s">
        <v>128</v>
      </c>
      <c r="O15" s="160" t="s">
        <v>129</v>
      </c>
      <c r="P15" s="161" t="s">
        <v>15</v>
      </c>
      <c r="Q15" s="160"/>
      <c r="R15" s="48"/>
      <c r="S15" s="160" t="s">
        <v>205</v>
      </c>
      <c r="T15" s="160"/>
      <c r="U15" s="160" t="s">
        <v>127</v>
      </c>
      <c r="V15" s="160" t="s">
        <v>160</v>
      </c>
      <c r="W15" s="160"/>
      <c r="X15" s="160" t="s">
        <v>16</v>
      </c>
      <c r="Y15" s="160"/>
      <c r="Z15" s="160"/>
      <c r="AA15" s="160" t="s">
        <v>168</v>
      </c>
      <c r="AB15" s="160" t="s">
        <v>205</v>
      </c>
      <c r="AC15" s="160" t="s">
        <v>282</v>
      </c>
      <c r="AD15" s="160" t="s">
        <v>275</v>
      </c>
      <c r="AE15" s="160" t="s">
        <v>276</v>
      </c>
      <c r="AF15" s="162"/>
    </row>
    <row r="16" spans="1:35" s="88" customFormat="1" ht="17.25" customHeight="1" thickTop="1" x14ac:dyDescent="0.2">
      <c r="A16" s="201">
        <v>42685</v>
      </c>
      <c r="B16" s="252" t="s">
        <v>270</v>
      </c>
      <c r="C16" s="253"/>
      <c r="D16" s="86"/>
      <c r="E16" s="86"/>
      <c r="F16" s="86"/>
      <c r="G16" s="86"/>
      <c r="H16" s="86"/>
      <c r="I16" s="86"/>
      <c r="J16" s="86"/>
      <c r="K16" s="86"/>
      <c r="L16" s="87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AA16" s="86"/>
      <c r="AB16" s="86"/>
      <c r="AC16" s="86"/>
      <c r="AD16" s="86"/>
      <c r="AE16" s="86"/>
      <c r="AF16" s="86"/>
    </row>
    <row r="17" spans="1:32" ht="16.5" x14ac:dyDescent="0.25">
      <c r="A17" s="201">
        <v>42698</v>
      </c>
      <c r="B17" s="180" t="s">
        <v>187</v>
      </c>
      <c r="C17" s="181"/>
      <c r="D17" s="17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90"/>
      <c r="AA17" s="89"/>
      <c r="AB17" s="89"/>
      <c r="AC17" s="89"/>
      <c r="AD17" s="89"/>
      <c r="AE17" s="89"/>
      <c r="AF17" s="89"/>
    </row>
    <row r="18" spans="1:32" ht="16.5" x14ac:dyDescent="0.25">
      <c r="A18" s="201">
        <v>42699</v>
      </c>
      <c r="B18" s="180" t="s">
        <v>188</v>
      </c>
      <c r="C18" s="182"/>
      <c r="D18" s="17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90"/>
      <c r="AA18" s="89"/>
      <c r="AB18" s="89"/>
      <c r="AC18" s="89"/>
      <c r="AD18" s="89"/>
      <c r="AE18" s="89"/>
      <c r="AF18" s="89"/>
    </row>
    <row r="19" spans="1:32" x14ac:dyDescent="0.25">
      <c r="A19" s="200">
        <v>42730</v>
      </c>
    </row>
    <row r="20" spans="1:32" x14ac:dyDescent="0.25">
      <c r="A20" s="200">
        <v>42737</v>
      </c>
    </row>
    <row r="21" spans="1:32" x14ac:dyDescent="0.25">
      <c r="A21" s="200">
        <v>42751</v>
      </c>
    </row>
    <row r="22" spans="1:32" x14ac:dyDescent="0.25">
      <c r="A22" s="200">
        <v>42786</v>
      </c>
    </row>
    <row r="23" spans="1:32" x14ac:dyDescent="0.25">
      <c r="A23" s="200">
        <v>42884</v>
      </c>
    </row>
    <row r="24" spans="1:32" x14ac:dyDescent="0.25">
      <c r="A24" s="200">
        <v>42920</v>
      </c>
    </row>
    <row r="25" spans="1:32" x14ac:dyDescent="0.25">
      <c r="A25" s="200">
        <v>42982</v>
      </c>
    </row>
    <row r="26" spans="1:32" x14ac:dyDescent="0.25">
      <c r="A26" s="200">
        <v>43017</v>
      </c>
    </row>
    <row r="27" spans="1:32" x14ac:dyDescent="0.25">
      <c r="A27" s="200">
        <v>43049</v>
      </c>
    </row>
    <row r="28" spans="1:32" x14ac:dyDescent="0.25">
      <c r="A28" s="200">
        <v>43062</v>
      </c>
    </row>
    <row r="29" spans="1:32" x14ac:dyDescent="0.25">
      <c r="A29" s="200">
        <v>43063</v>
      </c>
    </row>
    <row r="30" spans="1:32" x14ac:dyDescent="0.25">
      <c r="A30" s="200">
        <v>43094</v>
      </c>
    </row>
  </sheetData>
  <customSheetViews>
    <customSheetView guid="{77F5AE58-74E2-477E-A674-157EB37448E0}" scale="70" showPageBreaks="1" showGridLines="0" fitToPage="1" printArea="1" hiddenColumns="1" view="pageBreakPreview" topLeftCell="B1">
      <pane xSplit="2" ySplit="6" topLeftCell="S7" activePane="bottomRight" state="frozen"/>
      <selection pane="bottomRight" activeCell="S14" sqref="S14"/>
      <colBreaks count="3" manualBreakCount="3">
        <brk id="11" max="18" man="1"/>
        <brk id="17" max="1048575" man="1"/>
        <brk id="22" max="18" man="1"/>
      </colBreaks>
      <pageMargins left="0.75" right="0.5" top="0.75" bottom="0.5" header="0.25" footer="0.25"/>
      <printOptions headings="1"/>
      <pageSetup paperSize="3" scale="77" fitToWidth="0" orientation="landscape" r:id="rId1"/>
      <headerFooter>
        <oddHeader>&amp;L&amp;G</oddHeader>
        <oddFooter xml:space="preserve">&amp;CCopyright © 2015 California Independent System Operator. All rights reserved.&amp;RFile: &amp;F
Tab: &amp;A </oddFooter>
      </headerFooter>
    </customSheetView>
    <customSheetView guid="{ED05FA55-EDA3-4B5D-8CD8-D7D69F893F08}" scale="70" showPageBreaks="1" showGridLines="0" fitToPage="1" printArea="1" hiddenColumns="1" view="pageBreakPreview">
      <pane xSplit="3" ySplit="5" topLeftCell="J6" activePane="bottomRight" state="frozen"/>
      <selection pane="bottomRight" activeCell="L3" sqref="L3"/>
      <colBreaks count="3" manualBreakCount="3">
        <brk id="11" max="18" man="1"/>
        <brk id="17" max="1048575" man="1"/>
        <brk id="25" max="18" man="1"/>
      </colBreaks>
      <pageMargins left="0.25" right="0.75" top="0.25" bottom="1" header="0.5" footer="0.25"/>
      <printOptions headings="1"/>
      <pageSetup paperSize="3" scale="77" fitToWidth="0" orientation="landscape" r:id="rId2"/>
      <headerFooter>
        <oddFooter xml:space="preserve">&amp;CCopyright © 2015 California Independent System Operator. All rights reserved.&amp;RFile: &amp;F
Tab: &amp;A </oddFooter>
      </headerFooter>
    </customSheetView>
    <customSheetView guid="{DC89D13D-1D15-45F9-A9E3-A4173CC885CF}" scale="70" showPageBreaks="1" showGridLines="0" fitToPage="1" printArea="1" hiddenColumns="1" view="pageBreakPreview" topLeftCell="B1">
      <pane xSplit="2" ySplit="6" topLeftCell="S13" activePane="bottomRight" state="frozen"/>
      <selection pane="bottomRight" activeCell="S14" sqref="S14"/>
      <colBreaks count="3" manualBreakCount="3">
        <brk id="11" max="18" man="1"/>
        <brk id="17" max="1048575" man="1"/>
        <brk id="22" max="18" man="1"/>
      </colBreaks>
      <pageMargins left="0.75" right="0.5" top="0.75" bottom="0.5" header="0.25" footer="0.25"/>
      <printOptions headings="1"/>
      <pageSetup paperSize="3" scale="77" fitToWidth="0" orientation="landscape" r:id="rId3"/>
      <headerFooter>
        <oddHeader>&amp;L&amp;G</oddHeader>
        <oddFooter xml:space="preserve">&amp;CCopyright © 2015 California Independent System Operator. All rights reserved.&amp;RFile: &amp;F
Tab: &amp;A </oddFooter>
      </headerFooter>
    </customSheetView>
  </customSheetViews>
  <mergeCells count="11">
    <mergeCell ref="B14:C14"/>
    <mergeCell ref="B15:C15"/>
    <mergeCell ref="B16:C16"/>
    <mergeCell ref="F2:G2"/>
    <mergeCell ref="B3:B4"/>
    <mergeCell ref="B11:C11"/>
    <mergeCell ref="AF4:AF5"/>
    <mergeCell ref="B5:C5"/>
    <mergeCell ref="B6:C6"/>
    <mergeCell ref="B9:C9"/>
    <mergeCell ref="B10:C10"/>
  </mergeCells>
  <hyperlinks>
    <hyperlink ref="Q11" r:id="rId4" display="http://www.caiso.com/planning/Pages/GeneratorInterconnection/GeneratorInterconnectionApplicationProcess/Default.aspx"/>
    <hyperlink ref="P11" r:id="rId5" display="http://www.caiso.com/Documents/AppendixB-GeneratorInterconnectionStudyProcessAgreement.doc"/>
    <hyperlink ref="X11" r:id="rId6" display="http://www.caiso.com/Documents/DeliverabilityAllocationCustomerOptionsForm.doc"/>
    <hyperlink ref="Z11" r:id="rId7" display="http://www.caiso.com/planning/Pages/GeneratorInterconnection/GeneratorInterconnectionApplicationProcess/Default.aspx"/>
    <hyperlink ref="D11" r:id="rId8" display="http://www.caiso.com/informed/Pages/Notifications/MarketNotices/Default.aspx"/>
    <hyperlink ref="E11" r:id="rId9"/>
    <hyperlink ref="S11" r:id="rId10" display="http://www.caiso.com/Documents/AffidavitTemplate-Cluster5-LaterQueueClustersSeekingTPDeliverability.doc"/>
    <hyperlink ref="AB11" r:id="rId11"/>
  </hyperlinks>
  <printOptions headings="1"/>
  <pageMargins left="0.75" right="0.5" top="0.75" bottom="0.5" header="0.25" footer="0.25"/>
  <pageSetup paperSize="3" scale="77" fitToWidth="0" orientation="landscape" r:id="rId12"/>
  <headerFooter>
    <oddHeader>&amp;L&amp;G</oddHeader>
    <oddFooter xml:space="preserve">&amp;CCopyright © 2015 California Independent System Operator. All rights reserved.&amp;RFile: &amp;F
Tab: &amp;A </oddFooter>
  </headerFooter>
  <colBreaks count="3" manualBreakCount="3">
    <brk id="11" max="18" man="1"/>
    <brk id="17" max="1048575" man="1"/>
    <brk id="22" max="18" man="1"/>
  </colBreaks>
  <legacyDrawingHF r:id="rId1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AL37"/>
  <sheetViews>
    <sheetView showGridLines="0" view="pageBreakPreview" topLeftCell="B1" zoomScale="70" zoomScaleNormal="80" zoomScaleSheetLayoutView="70" workbookViewId="0">
      <pane xSplit="2" ySplit="6" topLeftCell="D7" activePane="bottomRight" state="frozen"/>
      <selection activeCell="B1" sqref="B1"/>
      <selection pane="topRight" activeCell="D1" sqref="D1"/>
      <selection pane="bottomLeft" activeCell="B7" sqref="B7"/>
      <selection pane="bottomRight" activeCell="D7" sqref="D7"/>
    </sheetView>
  </sheetViews>
  <sheetFormatPr defaultColWidth="8.85546875" defaultRowHeight="15" x14ac:dyDescent="0.25"/>
  <cols>
    <col min="1" max="1" width="23" style="8" hidden="1" customWidth="1"/>
    <col min="2" max="2" width="25.7109375" style="2" customWidth="1"/>
    <col min="3" max="3" width="5.42578125" style="3" customWidth="1"/>
    <col min="4" max="4" width="18.42578125" style="7" customWidth="1"/>
    <col min="5" max="5" width="19.5703125" bestFit="1" customWidth="1"/>
    <col min="6" max="6" width="15.7109375" customWidth="1"/>
    <col min="7" max="7" width="17.28515625" customWidth="1"/>
    <col min="8" max="8" width="20.5703125" customWidth="1"/>
    <col min="9" max="9" width="20.28515625" customWidth="1"/>
    <col min="10" max="10" width="17.7109375" customWidth="1"/>
    <col min="11" max="11" width="15.7109375" customWidth="1"/>
    <col min="12" max="12" width="20.28515625" style="39" customWidth="1"/>
    <col min="13" max="13" width="25" customWidth="1"/>
    <col min="14" max="14" width="20.5703125" customWidth="1"/>
    <col min="15" max="15" width="21.7109375" customWidth="1"/>
    <col min="16" max="16" width="19.140625" customWidth="1"/>
    <col min="17" max="17" width="20" customWidth="1"/>
    <col min="18" max="18" width="16.42578125" customWidth="1"/>
    <col min="19" max="19" width="15.7109375" customWidth="1"/>
    <col min="20" max="20" width="26" customWidth="1"/>
    <col min="21" max="21" width="17.5703125" customWidth="1"/>
    <col min="22" max="22" width="22" customWidth="1"/>
    <col min="23" max="23" width="19" customWidth="1"/>
    <col min="24" max="24" width="21.7109375" customWidth="1"/>
    <col min="25" max="25" width="17.140625" customWidth="1"/>
    <col min="26" max="26" width="21.7109375" customWidth="1"/>
    <col min="27" max="28" width="20.28515625" customWidth="1"/>
    <col min="29" max="29" width="16.140625" style="10" customWidth="1"/>
    <col min="30" max="30" width="20.28515625" customWidth="1"/>
    <col min="31" max="31" width="19" customWidth="1"/>
    <col min="32" max="32" width="15.7109375" customWidth="1"/>
    <col min="33" max="33" width="21.7109375" customWidth="1"/>
    <col min="34" max="35" width="17.140625" customWidth="1"/>
    <col min="36" max="16384" width="8.85546875" style="12"/>
  </cols>
  <sheetData>
    <row r="1" spans="1:38" s="13" customFormat="1" ht="18.75" thickBot="1" x14ac:dyDescent="0.3">
      <c r="A1" s="200">
        <v>41785</v>
      </c>
      <c r="B1" s="169" t="s">
        <v>191</v>
      </c>
      <c r="C1" s="3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176"/>
      <c r="Z1" s="69"/>
      <c r="AA1" s="80"/>
      <c r="AB1" s="80"/>
      <c r="AC1" s="69"/>
      <c r="AD1" s="80"/>
      <c r="AE1" s="69"/>
      <c r="AF1" s="69"/>
      <c r="AG1" s="69"/>
      <c r="AH1" s="69"/>
      <c r="AI1" s="4"/>
    </row>
    <row r="2" spans="1:38" s="16" customFormat="1" ht="87" customHeight="1" thickBot="1" x14ac:dyDescent="0.25">
      <c r="A2" s="200">
        <v>41824</v>
      </c>
      <c r="B2" s="51" t="s">
        <v>0</v>
      </c>
      <c r="C2" s="66"/>
      <c r="D2" s="97" t="s">
        <v>4</v>
      </c>
      <c r="E2" s="97" t="s">
        <v>138</v>
      </c>
      <c r="F2" s="254" t="s">
        <v>139</v>
      </c>
      <c r="G2" s="255"/>
      <c r="H2" s="97" t="s">
        <v>236</v>
      </c>
      <c r="I2" s="98" t="s">
        <v>199</v>
      </c>
      <c r="J2" s="97" t="s">
        <v>200</v>
      </c>
      <c r="K2" s="98" t="s">
        <v>201</v>
      </c>
      <c r="L2" s="92" t="s">
        <v>60</v>
      </c>
      <c r="M2" s="92" t="s">
        <v>51</v>
      </c>
      <c r="N2" s="94" t="s">
        <v>224</v>
      </c>
      <c r="O2" s="92" t="s">
        <v>221</v>
      </c>
      <c r="P2" s="92" t="s">
        <v>202</v>
      </c>
      <c r="Q2" s="92" t="s">
        <v>40</v>
      </c>
      <c r="R2" s="93" t="s">
        <v>19</v>
      </c>
      <c r="S2" s="95" t="s">
        <v>143</v>
      </c>
      <c r="T2" s="93" t="s">
        <v>259</v>
      </c>
      <c r="U2" s="93" t="s">
        <v>203</v>
      </c>
      <c r="V2" s="93" t="s">
        <v>204</v>
      </c>
      <c r="W2" s="67" t="s">
        <v>161</v>
      </c>
      <c r="X2" s="67" t="s">
        <v>85</v>
      </c>
      <c r="Y2" s="67" t="s">
        <v>141</v>
      </c>
      <c r="Z2" s="95" t="s">
        <v>254</v>
      </c>
      <c r="AA2" s="95" t="s">
        <v>217</v>
      </c>
      <c r="AB2" s="96" t="s">
        <v>258</v>
      </c>
      <c r="AC2" s="93" t="s">
        <v>41</v>
      </c>
      <c r="AD2" s="96" t="s">
        <v>260</v>
      </c>
      <c r="AE2" s="67" t="s">
        <v>162</v>
      </c>
      <c r="AF2" s="107" t="s">
        <v>174</v>
      </c>
      <c r="AG2" s="67" t="s">
        <v>164</v>
      </c>
      <c r="AH2" s="67" t="s">
        <v>165</v>
      </c>
      <c r="AI2" s="99" t="s">
        <v>198</v>
      </c>
      <c r="AJ2" s="11"/>
    </row>
    <row r="3" spans="1:38" s="14" customFormat="1" x14ac:dyDescent="0.25">
      <c r="A3" s="200">
        <v>41883</v>
      </c>
      <c r="B3" s="241" t="s">
        <v>2</v>
      </c>
      <c r="C3" s="163" t="s">
        <v>32</v>
      </c>
      <c r="D3" s="128"/>
      <c r="E3" s="128">
        <v>41730</v>
      </c>
      <c r="F3" s="128"/>
      <c r="G3" s="128"/>
      <c r="H3" s="128"/>
      <c r="I3" s="142"/>
      <c r="J3" s="128"/>
      <c r="K3" s="128"/>
      <c r="L3" s="143">
        <v>41821</v>
      </c>
      <c r="M3" s="128">
        <f>L4</f>
        <v>41990</v>
      </c>
      <c r="N3" s="186"/>
      <c r="O3" s="128"/>
      <c r="P3" s="111"/>
      <c r="Q3" s="111"/>
      <c r="R3" s="128">
        <v>42124</v>
      </c>
      <c r="S3" s="111">
        <v>42293</v>
      </c>
      <c r="T3" s="128">
        <f>R4</f>
        <v>42329</v>
      </c>
      <c r="U3" s="128"/>
      <c r="V3" s="128"/>
      <c r="W3" s="128"/>
      <c r="X3" s="128"/>
      <c r="Y3" s="128"/>
      <c r="Z3" s="128">
        <v>42389</v>
      </c>
      <c r="AA3" s="128">
        <f>Z4+1</f>
        <v>42444</v>
      </c>
      <c r="AB3" s="130">
        <v>42466</v>
      </c>
      <c r="AC3" s="111"/>
      <c r="AD3" s="130"/>
      <c r="AE3" s="128"/>
      <c r="AF3" s="131">
        <v>42659</v>
      </c>
      <c r="AG3" s="128"/>
      <c r="AH3" s="128"/>
      <c r="AI3" s="164"/>
      <c r="AJ3" s="9"/>
    </row>
    <row r="4" spans="1:38" s="14" customFormat="1" x14ac:dyDescent="0.25">
      <c r="A4" s="200">
        <v>41925</v>
      </c>
      <c r="B4" s="241"/>
      <c r="C4" s="165" t="s">
        <v>33</v>
      </c>
      <c r="D4" s="128">
        <v>41699</v>
      </c>
      <c r="E4" s="111">
        <v>41759</v>
      </c>
      <c r="F4" s="111" t="s">
        <v>86</v>
      </c>
      <c r="G4" s="111">
        <f>(WORKDAY(E4,20,A1:A30))</f>
        <v>41788</v>
      </c>
      <c r="H4" s="111">
        <f>E4+30</f>
        <v>41789</v>
      </c>
      <c r="I4" s="111">
        <f>E4+60</f>
        <v>41819</v>
      </c>
      <c r="J4" s="111" t="s">
        <v>86</v>
      </c>
      <c r="K4" s="144">
        <f>I4+30</f>
        <v>41849</v>
      </c>
      <c r="L4" s="145">
        <f>L3+169</f>
        <v>41990</v>
      </c>
      <c r="M4" s="173">
        <f>WORKDAY(M3,10,A1:A30)</f>
        <v>42006</v>
      </c>
      <c r="N4" s="173">
        <f>M3+30</f>
        <v>42020</v>
      </c>
      <c r="O4" s="173">
        <f>WORKDAY(N4,3,A1:A30)</f>
        <v>42026</v>
      </c>
      <c r="P4" s="111" t="s">
        <v>86</v>
      </c>
      <c r="Q4" s="173">
        <f>L4+90</f>
        <v>42080</v>
      </c>
      <c r="R4" s="111">
        <f>R3+205</f>
        <v>42329</v>
      </c>
      <c r="S4" s="111">
        <v>42323</v>
      </c>
      <c r="T4" s="111">
        <f>WORKDAY(T3,10,A1:A30)</f>
        <v>42346</v>
      </c>
      <c r="U4" s="111">
        <f>T3+30</f>
        <v>42359</v>
      </c>
      <c r="V4" s="111">
        <f>WORKDAY(U4,3,A1:A30)</f>
        <v>42362</v>
      </c>
      <c r="W4" s="111" t="s">
        <v>86</v>
      </c>
      <c r="X4" s="111">
        <f>T4+120</f>
        <v>42466</v>
      </c>
      <c r="Y4" s="111" t="s">
        <v>86</v>
      </c>
      <c r="Z4" s="111">
        <v>42443</v>
      </c>
      <c r="AA4" s="111">
        <f>AA3+7</f>
        <v>42451</v>
      </c>
      <c r="AB4" s="131">
        <v>42582</v>
      </c>
      <c r="AC4" s="111">
        <f>T3+180</f>
        <v>42509</v>
      </c>
      <c r="AD4" s="131">
        <v>42583</v>
      </c>
      <c r="AE4" s="111">
        <f>AD4+30</f>
        <v>42613</v>
      </c>
      <c r="AF4" s="131">
        <v>42689</v>
      </c>
      <c r="AG4" s="111">
        <f>AD4+120</f>
        <v>42703</v>
      </c>
      <c r="AH4" s="111" t="s">
        <v>86</v>
      </c>
      <c r="AI4" s="242" t="s">
        <v>58</v>
      </c>
      <c r="AJ4" s="9"/>
    </row>
    <row r="5" spans="1:38" s="11" customFormat="1" ht="51" x14ac:dyDescent="0.25">
      <c r="A5" s="200">
        <v>41954</v>
      </c>
      <c r="B5" s="243" t="s">
        <v>6</v>
      </c>
      <c r="C5" s="243"/>
      <c r="D5" s="132"/>
      <c r="E5" s="132" t="s">
        <v>120</v>
      </c>
      <c r="F5" s="132" t="s">
        <v>121</v>
      </c>
      <c r="G5" s="132" t="s">
        <v>122</v>
      </c>
      <c r="H5" s="132" t="s">
        <v>119</v>
      </c>
      <c r="I5" s="132" t="s">
        <v>118</v>
      </c>
      <c r="J5" s="132" t="s">
        <v>146</v>
      </c>
      <c r="K5" s="132" t="s">
        <v>113</v>
      </c>
      <c r="L5" s="132" t="s">
        <v>117</v>
      </c>
      <c r="M5" s="132"/>
      <c r="N5" s="132" t="s">
        <v>107</v>
      </c>
      <c r="O5" s="132" t="s">
        <v>110</v>
      </c>
      <c r="P5" s="132" t="s">
        <v>111</v>
      </c>
      <c r="Q5" s="132" t="s">
        <v>108</v>
      </c>
      <c r="R5" s="132" t="s">
        <v>109</v>
      </c>
      <c r="S5" s="132" t="s">
        <v>157</v>
      </c>
      <c r="T5" s="132"/>
      <c r="U5" s="132" t="s">
        <v>133</v>
      </c>
      <c r="V5" s="132" t="s">
        <v>159</v>
      </c>
      <c r="W5" s="132" t="s">
        <v>193</v>
      </c>
      <c r="X5" s="132" t="s">
        <v>131</v>
      </c>
      <c r="Y5" s="132" t="s">
        <v>194</v>
      </c>
      <c r="Z5" s="132"/>
      <c r="AA5" s="132"/>
      <c r="AB5" s="132" t="s">
        <v>167</v>
      </c>
      <c r="AC5" s="132" t="s">
        <v>136</v>
      </c>
      <c r="AD5" s="132" t="s">
        <v>172</v>
      </c>
      <c r="AE5" s="132" t="s">
        <v>256</v>
      </c>
      <c r="AF5" s="132" t="s">
        <v>173</v>
      </c>
      <c r="AG5" s="132" t="s">
        <v>257</v>
      </c>
      <c r="AH5" s="132" t="s">
        <v>194</v>
      </c>
      <c r="AI5" s="242"/>
      <c r="AJ5" s="9"/>
      <c r="AK5" s="14"/>
      <c r="AL5" s="14"/>
    </row>
    <row r="6" spans="1:38" s="6" customFormat="1" ht="39.75" customHeight="1" x14ac:dyDescent="0.25">
      <c r="A6" s="200">
        <v>41970</v>
      </c>
      <c r="B6" s="243" t="s">
        <v>178</v>
      </c>
      <c r="C6" s="243"/>
      <c r="D6" s="133"/>
      <c r="E6" s="133" t="s">
        <v>44</v>
      </c>
      <c r="F6" s="133" t="s">
        <v>176</v>
      </c>
      <c r="G6" s="133" t="s">
        <v>176</v>
      </c>
      <c r="H6" s="133" t="s">
        <v>45</v>
      </c>
      <c r="I6" s="133" t="s">
        <v>46</v>
      </c>
      <c r="J6" s="133" t="s">
        <v>45</v>
      </c>
      <c r="K6" s="133" t="s">
        <v>45</v>
      </c>
      <c r="L6" s="133">
        <v>6.6</v>
      </c>
      <c r="M6" s="133">
        <v>6.7</v>
      </c>
      <c r="N6" s="133">
        <v>6.7</v>
      </c>
      <c r="O6" s="133">
        <v>6.7</v>
      </c>
      <c r="P6" s="146" t="s">
        <v>48</v>
      </c>
      <c r="Q6" s="133" t="s">
        <v>55</v>
      </c>
      <c r="R6" s="133">
        <v>8.5</v>
      </c>
      <c r="S6" s="133" t="s">
        <v>52</v>
      </c>
      <c r="T6" s="133">
        <v>8.5</v>
      </c>
      <c r="U6" s="133">
        <v>8.6999999999999993</v>
      </c>
      <c r="V6" s="133">
        <v>8.6999999999999993</v>
      </c>
      <c r="W6" s="133" t="s">
        <v>163</v>
      </c>
      <c r="X6" s="133">
        <v>13.2</v>
      </c>
      <c r="Y6" s="133" t="s">
        <v>59</v>
      </c>
      <c r="Z6" s="133" t="s">
        <v>76</v>
      </c>
      <c r="AA6" s="133" t="s">
        <v>255</v>
      </c>
      <c r="AB6" s="133" t="s">
        <v>253</v>
      </c>
      <c r="AC6" s="133" t="s">
        <v>87</v>
      </c>
      <c r="AD6" s="133" t="s">
        <v>253</v>
      </c>
      <c r="AE6" s="133">
        <v>13.1</v>
      </c>
      <c r="AF6" s="133" t="s">
        <v>158</v>
      </c>
      <c r="AG6" s="133">
        <v>13.2</v>
      </c>
      <c r="AH6" s="133" t="s">
        <v>59</v>
      </c>
      <c r="AI6" s="133" t="s">
        <v>56</v>
      </c>
      <c r="AJ6" s="9"/>
      <c r="AK6" s="14"/>
      <c r="AL6" s="14"/>
    </row>
    <row r="7" spans="1:38" s="60" customFormat="1" ht="15.75" thickBot="1" x14ac:dyDescent="0.3">
      <c r="A7" s="200">
        <v>41971</v>
      </c>
      <c r="B7" s="28"/>
      <c r="C7" s="29"/>
      <c r="D7" s="30"/>
      <c r="E7" s="30"/>
      <c r="F7" s="30"/>
      <c r="G7" s="30"/>
      <c r="H7" s="30"/>
      <c r="I7" s="30"/>
      <c r="J7" s="30"/>
      <c r="K7" s="30"/>
      <c r="L7" s="38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9"/>
      <c r="AK7" s="14"/>
      <c r="AL7" s="14"/>
    </row>
    <row r="8" spans="1:38" s="18" customFormat="1" ht="17.25" thickTop="1" thickBot="1" x14ac:dyDescent="0.3">
      <c r="A8" s="200">
        <v>41998</v>
      </c>
      <c r="B8" s="58" t="s">
        <v>1</v>
      </c>
      <c r="C8" s="83"/>
      <c r="D8" s="106"/>
      <c r="E8" s="106"/>
      <c r="F8" s="106"/>
      <c r="G8" s="106" t="s">
        <v>1</v>
      </c>
      <c r="H8" s="106"/>
      <c r="I8" s="106"/>
      <c r="J8" s="106" t="s">
        <v>1</v>
      </c>
      <c r="K8" s="106"/>
      <c r="L8" s="106"/>
      <c r="M8" s="106"/>
      <c r="N8" s="106"/>
      <c r="O8" s="106" t="s">
        <v>1</v>
      </c>
      <c r="P8" s="106"/>
      <c r="Q8" s="106"/>
      <c r="R8" s="106"/>
      <c r="S8" s="106"/>
      <c r="T8" s="106"/>
      <c r="U8" s="106" t="s">
        <v>1</v>
      </c>
      <c r="V8" s="106"/>
      <c r="W8" s="106"/>
      <c r="X8" s="106" t="s">
        <v>1</v>
      </c>
      <c r="Y8" s="106"/>
      <c r="Z8" s="106"/>
      <c r="AA8" s="106"/>
      <c r="AB8" s="106"/>
      <c r="AC8" s="106" t="s">
        <v>1</v>
      </c>
      <c r="AD8" s="106"/>
      <c r="AE8" s="106"/>
      <c r="AF8" s="106"/>
      <c r="AG8" s="106" t="s">
        <v>1</v>
      </c>
      <c r="AH8" s="106"/>
      <c r="AI8" s="178"/>
      <c r="AJ8" s="9"/>
      <c r="AK8" s="14"/>
      <c r="AL8" s="14"/>
    </row>
    <row r="9" spans="1:38" s="11" customFormat="1" ht="51.75" thickTop="1" x14ac:dyDescent="0.2">
      <c r="A9" s="200">
        <v>42005</v>
      </c>
      <c r="B9" s="239" t="s">
        <v>69</v>
      </c>
      <c r="C9" s="240"/>
      <c r="D9" s="147"/>
      <c r="E9" s="134"/>
      <c r="F9" s="134" t="s">
        <v>121</v>
      </c>
      <c r="G9" s="134" t="s">
        <v>122</v>
      </c>
      <c r="H9" s="134"/>
      <c r="I9" s="134" t="s">
        <v>123</v>
      </c>
      <c r="J9" s="112"/>
      <c r="K9" s="112" t="s">
        <v>113</v>
      </c>
      <c r="L9" s="134"/>
      <c r="M9" s="134" t="s">
        <v>195</v>
      </c>
      <c r="N9" s="134"/>
      <c r="O9" s="134" t="s">
        <v>196</v>
      </c>
      <c r="P9" s="112" t="s">
        <v>111</v>
      </c>
      <c r="Q9" s="134" t="s">
        <v>108</v>
      </c>
      <c r="R9" s="134"/>
      <c r="S9" s="134" t="s">
        <v>154</v>
      </c>
      <c r="T9" s="134" t="s">
        <v>112</v>
      </c>
      <c r="U9" s="134"/>
      <c r="V9" s="134" t="s">
        <v>134</v>
      </c>
      <c r="W9" s="134" t="s">
        <v>135</v>
      </c>
      <c r="X9" s="134"/>
      <c r="Y9" s="134"/>
      <c r="Z9" s="134"/>
      <c r="AA9" s="134" t="s">
        <v>137</v>
      </c>
      <c r="AB9" s="134"/>
      <c r="AC9" s="134" t="s">
        <v>136</v>
      </c>
      <c r="AD9" s="134"/>
      <c r="AE9" s="134" t="s">
        <v>135</v>
      </c>
      <c r="AF9" s="134" t="s">
        <v>154</v>
      </c>
      <c r="AG9" s="134"/>
      <c r="AH9" s="134"/>
      <c r="AI9" s="135" t="s">
        <v>30</v>
      </c>
      <c r="AJ9" s="9"/>
    </row>
    <row r="10" spans="1:38" s="15" customFormat="1" ht="171.2" customHeight="1" x14ac:dyDescent="0.2">
      <c r="A10" s="200">
        <v>42023</v>
      </c>
      <c r="B10" s="244" t="s">
        <v>1</v>
      </c>
      <c r="C10" s="245"/>
      <c r="D10" s="136"/>
      <c r="E10" s="148" t="s">
        <v>210</v>
      </c>
      <c r="F10" s="138" t="s">
        <v>211</v>
      </c>
      <c r="G10" s="149" t="s">
        <v>212</v>
      </c>
      <c r="H10" s="149" t="s">
        <v>238</v>
      </c>
      <c r="I10" s="22" t="s">
        <v>152</v>
      </c>
      <c r="J10" s="22" t="s">
        <v>147</v>
      </c>
      <c r="K10" s="22" t="s">
        <v>237</v>
      </c>
      <c r="L10" s="22"/>
      <c r="M10" s="22" t="s">
        <v>11</v>
      </c>
      <c r="N10" s="22" t="s">
        <v>197</v>
      </c>
      <c r="O10" s="22" t="s">
        <v>243</v>
      </c>
      <c r="P10" s="22" t="s">
        <v>242</v>
      </c>
      <c r="Q10" s="22" t="s">
        <v>17</v>
      </c>
      <c r="R10" s="22"/>
      <c r="S10" s="22" t="s">
        <v>156</v>
      </c>
      <c r="T10" s="22" t="s">
        <v>20</v>
      </c>
      <c r="U10" s="22" t="s">
        <v>23</v>
      </c>
      <c r="V10" s="22" t="s">
        <v>54</v>
      </c>
      <c r="W10" s="22" t="s">
        <v>25</v>
      </c>
      <c r="X10" s="22" t="s">
        <v>166</v>
      </c>
      <c r="Y10" s="22" t="s">
        <v>222</v>
      </c>
      <c r="Z10" s="22"/>
      <c r="AA10" s="22" t="s">
        <v>26</v>
      </c>
      <c r="AB10" s="139"/>
      <c r="AC10" s="22" t="s">
        <v>27</v>
      </c>
      <c r="AD10" s="22" t="s">
        <v>261</v>
      </c>
      <c r="AE10" s="22" t="s">
        <v>25</v>
      </c>
      <c r="AF10" s="22" t="s">
        <v>247</v>
      </c>
      <c r="AG10" s="22" t="s">
        <v>166</v>
      </c>
      <c r="AH10" s="22" t="s">
        <v>222</v>
      </c>
      <c r="AI10" s="150" t="s">
        <v>29</v>
      </c>
      <c r="AJ10" s="11"/>
    </row>
    <row r="11" spans="1:38" s="15" customFormat="1" ht="121.5" customHeight="1" thickBot="1" x14ac:dyDescent="0.25">
      <c r="A11" s="200">
        <v>42051</v>
      </c>
      <c r="B11" s="246" t="s">
        <v>3</v>
      </c>
      <c r="C11" s="247"/>
      <c r="D11" s="140" t="s">
        <v>89</v>
      </c>
      <c r="E11" s="140" t="s">
        <v>142</v>
      </c>
      <c r="F11" s="36"/>
      <c r="G11" s="36"/>
      <c r="H11" s="36"/>
      <c r="I11" s="36" t="s">
        <v>77</v>
      </c>
      <c r="J11" s="36" t="s">
        <v>78</v>
      </c>
      <c r="K11" s="36" t="s">
        <v>79</v>
      </c>
      <c r="L11" s="76"/>
      <c r="M11" s="37" t="s">
        <v>80</v>
      </c>
      <c r="N11" s="37"/>
      <c r="O11" s="37"/>
      <c r="P11" s="140" t="s">
        <v>88</v>
      </c>
      <c r="Q11" s="140" t="s">
        <v>216</v>
      </c>
      <c r="R11" s="140"/>
      <c r="S11" s="140" t="s">
        <v>83</v>
      </c>
      <c r="T11" s="140"/>
      <c r="U11" s="140"/>
      <c r="V11" s="140"/>
      <c r="W11" s="140"/>
      <c r="X11" s="140"/>
      <c r="Y11" s="140"/>
      <c r="Z11" s="140"/>
      <c r="AA11" s="140" t="s">
        <v>84</v>
      </c>
      <c r="AB11" s="140"/>
      <c r="AC11" s="140" t="s">
        <v>106</v>
      </c>
      <c r="AD11" s="140"/>
      <c r="AE11" s="140"/>
      <c r="AF11" s="206" t="s">
        <v>266</v>
      </c>
      <c r="AG11" s="140"/>
      <c r="AH11" s="140"/>
      <c r="AI11" s="36" t="s">
        <v>105</v>
      </c>
      <c r="AJ11" s="11"/>
    </row>
    <row r="12" spans="1:38" s="15" customFormat="1" ht="16.5" thickTop="1" thickBot="1" x14ac:dyDescent="0.25">
      <c r="A12" s="200">
        <v>42149</v>
      </c>
      <c r="B12" s="28"/>
      <c r="C12" s="29"/>
      <c r="D12" s="30"/>
      <c r="E12" s="30"/>
      <c r="F12" s="30"/>
      <c r="G12" s="77"/>
      <c r="H12" s="30"/>
      <c r="I12" s="30"/>
      <c r="J12" s="30"/>
      <c r="K12" s="30"/>
      <c r="L12" s="38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8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11"/>
    </row>
    <row r="13" spans="1:38" s="20" customFormat="1" ht="17.25" thickTop="1" thickBot="1" x14ac:dyDescent="0.25">
      <c r="A13" s="200">
        <v>42188</v>
      </c>
      <c r="B13" s="59" t="s">
        <v>39</v>
      </c>
      <c r="C13" s="25"/>
      <c r="D13" s="105"/>
      <c r="E13" s="105"/>
      <c r="F13" s="105"/>
      <c r="G13" s="105" t="s">
        <v>39</v>
      </c>
      <c r="H13" s="105"/>
      <c r="I13" s="105"/>
      <c r="J13" s="105"/>
      <c r="K13" s="105" t="s">
        <v>39</v>
      </c>
      <c r="L13" s="105"/>
      <c r="M13" s="105"/>
      <c r="N13" s="105"/>
      <c r="O13" s="105" t="s">
        <v>39</v>
      </c>
      <c r="P13" s="105"/>
      <c r="Q13" s="105"/>
      <c r="R13" s="105"/>
      <c r="S13" s="105"/>
      <c r="T13" s="105"/>
      <c r="U13" s="105" t="s">
        <v>39</v>
      </c>
      <c r="V13" s="105"/>
      <c r="W13" s="105"/>
      <c r="X13" s="105"/>
      <c r="Y13" s="105" t="s">
        <v>39</v>
      </c>
      <c r="Z13" s="105"/>
      <c r="AA13" s="105"/>
      <c r="AB13" s="105"/>
      <c r="AC13" s="105" t="s">
        <v>39</v>
      </c>
      <c r="AD13" s="105"/>
      <c r="AE13" s="105"/>
      <c r="AF13" s="105"/>
      <c r="AG13" s="105" t="s">
        <v>39</v>
      </c>
      <c r="AH13" s="105"/>
      <c r="AI13" s="179"/>
      <c r="AJ13" s="19"/>
    </row>
    <row r="14" spans="1:38" s="11" customFormat="1" ht="162.75" customHeight="1" thickTop="1" x14ac:dyDescent="0.2">
      <c r="A14" s="200">
        <v>42254</v>
      </c>
      <c r="B14" s="248" t="s">
        <v>39</v>
      </c>
      <c r="C14" s="249"/>
      <c r="D14" s="166" t="s">
        <v>140</v>
      </c>
      <c r="E14" s="44" t="s">
        <v>7</v>
      </c>
      <c r="F14" s="44" t="s">
        <v>213</v>
      </c>
      <c r="G14" s="44" t="s">
        <v>214</v>
      </c>
      <c r="H14" s="44" t="s">
        <v>215</v>
      </c>
      <c r="I14" s="44" t="s">
        <v>245</v>
      </c>
      <c r="J14" s="44" t="s">
        <v>149</v>
      </c>
      <c r="K14" s="44" t="s">
        <v>153</v>
      </c>
      <c r="L14" s="44" t="s">
        <v>151</v>
      </c>
      <c r="M14" s="44" t="s">
        <v>239</v>
      </c>
      <c r="N14" s="44" t="s">
        <v>240</v>
      </c>
      <c r="O14" s="44" t="s">
        <v>53</v>
      </c>
      <c r="P14" s="175" t="s">
        <v>241</v>
      </c>
      <c r="Q14" s="44" t="s">
        <v>248</v>
      </c>
      <c r="R14" s="44"/>
      <c r="S14" s="44" t="s">
        <v>155</v>
      </c>
      <c r="T14" s="44" t="s">
        <v>239</v>
      </c>
      <c r="U14" s="44" t="s">
        <v>240</v>
      </c>
      <c r="V14" s="44" t="s">
        <v>53</v>
      </c>
      <c r="W14" s="44" t="s">
        <v>230</v>
      </c>
      <c r="X14" s="44" t="s">
        <v>231</v>
      </c>
      <c r="Y14" s="44" t="s">
        <v>223</v>
      </c>
      <c r="Z14" s="44" t="s">
        <v>225</v>
      </c>
      <c r="AA14" s="44" t="s">
        <v>220</v>
      </c>
      <c r="AB14" s="195" t="s">
        <v>251</v>
      </c>
      <c r="AC14" s="44" t="s">
        <v>248</v>
      </c>
      <c r="AD14" s="44" t="s">
        <v>262</v>
      </c>
      <c r="AE14" s="44" t="s">
        <v>230</v>
      </c>
      <c r="AF14" s="44" t="s">
        <v>249</v>
      </c>
      <c r="AG14" s="44" t="s">
        <v>231</v>
      </c>
      <c r="AH14" s="44" t="s">
        <v>223</v>
      </c>
      <c r="AI14" s="151"/>
      <c r="AK14" s="15"/>
    </row>
    <row r="15" spans="1:38" s="11" customFormat="1" ht="64.5" thickBot="1" x14ac:dyDescent="0.25">
      <c r="A15" s="200">
        <v>42289</v>
      </c>
      <c r="B15" s="250" t="s">
        <v>70</v>
      </c>
      <c r="C15" s="251"/>
      <c r="D15" s="177" t="s">
        <v>229</v>
      </c>
      <c r="E15" s="160" t="s">
        <v>124</v>
      </c>
      <c r="F15" s="160" t="s">
        <v>177</v>
      </c>
      <c r="G15" s="160" t="s">
        <v>125</v>
      </c>
      <c r="H15" s="160" t="s">
        <v>119</v>
      </c>
      <c r="I15" s="160" t="s">
        <v>148</v>
      </c>
      <c r="J15" s="160" t="s">
        <v>150</v>
      </c>
      <c r="K15" s="160" t="s">
        <v>126</v>
      </c>
      <c r="L15" s="48"/>
      <c r="M15" s="160"/>
      <c r="N15" s="160" t="s">
        <v>128</v>
      </c>
      <c r="O15" s="160" t="s">
        <v>129</v>
      </c>
      <c r="P15" s="161" t="s">
        <v>15</v>
      </c>
      <c r="Q15" s="160"/>
      <c r="R15" s="48"/>
      <c r="S15" s="160" t="s">
        <v>205</v>
      </c>
      <c r="T15" s="160"/>
      <c r="U15" s="160" t="s">
        <v>127</v>
      </c>
      <c r="V15" s="160" t="s">
        <v>160</v>
      </c>
      <c r="W15" s="160" t="s">
        <v>130</v>
      </c>
      <c r="X15" s="160" t="s">
        <v>131</v>
      </c>
      <c r="Y15" s="160" t="s">
        <v>132</v>
      </c>
      <c r="Z15" s="160"/>
      <c r="AA15" s="160" t="s">
        <v>16</v>
      </c>
      <c r="AB15" s="160"/>
      <c r="AC15" s="160"/>
      <c r="AD15" s="160" t="s">
        <v>168</v>
      </c>
      <c r="AE15" s="160" t="s">
        <v>263</v>
      </c>
      <c r="AF15" s="160" t="s">
        <v>205</v>
      </c>
      <c r="AG15" s="160" t="s">
        <v>264</v>
      </c>
      <c r="AH15" s="160" t="s">
        <v>192</v>
      </c>
      <c r="AI15" s="162"/>
    </row>
    <row r="16" spans="1:38" s="88" customFormat="1" ht="17.25" customHeight="1" thickTop="1" x14ac:dyDescent="0.2">
      <c r="A16" s="200">
        <v>42319</v>
      </c>
      <c r="B16" s="252" t="s">
        <v>267</v>
      </c>
      <c r="C16" s="253"/>
      <c r="D16" s="86"/>
      <c r="E16" s="86"/>
      <c r="F16" s="86"/>
      <c r="G16" s="86"/>
      <c r="H16" s="86"/>
      <c r="I16" s="86"/>
      <c r="J16" s="86"/>
      <c r="K16" s="86"/>
      <c r="L16" s="87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D16" s="86"/>
      <c r="AE16" s="86"/>
      <c r="AF16" s="86"/>
      <c r="AG16" s="86"/>
      <c r="AH16" s="86"/>
      <c r="AI16" s="86"/>
    </row>
    <row r="17" spans="1:35" ht="16.5" x14ac:dyDescent="0.25">
      <c r="A17" s="200">
        <v>42334</v>
      </c>
      <c r="B17" s="180" t="s">
        <v>187</v>
      </c>
      <c r="C17" s="181"/>
      <c r="D17" s="17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90"/>
      <c r="AD17" s="89"/>
      <c r="AE17" s="89"/>
      <c r="AF17" s="89"/>
      <c r="AG17" s="89"/>
      <c r="AH17" s="89"/>
      <c r="AI17" s="89"/>
    </row>
    <row r="18" spans="1:35" ht="16.5" x14ac:dyDescent="0.25">
      <c r="A18" s="200">
        <v>42335</v>
      </c>
      <c r="B18" s="180" t="s">
        <v>188</v>
      </c>
      <c r="C18" s="182"/>
      <c r="D18" s="17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90"/>
      <c r="AD18" s="89"/>
      <c r="AE18" s="89"/>
      <c r="AF18" s="89"/>
      <c r="AG18" s="89"/>
      <c r="AH18" s="89"/>
      <c r="AI18" s="89"/>
    </row>
    <row r="19" spans="1:35" x14ac:dyDescent="0.25">
      <c r="A19" s="200">
        <v>42363</v>
      </c>
    </row>
    <row r="20" spans="1:35" x14ac:dyDescent="0.25">
      <c r="A20" s="197">
        <v>42370</v>
      </c>
    </row>
    <row r="21" spans="1:35" x14ac:dyDescent="0.25">
      <c r="A21" s="196">
        <v>42387</v>
      </c>
    </row>
    <row r="22" spans="1:35" x14ac:dyDescent="0.25">
      <c r="A22" s="201">
        <v>42415</v>
      </c>
    </row>
    <row r="23" spans="1:35" x14ac:dyDescent="0.25">
      <c r="A23" s="197">
        <v>42520</v>
      </c>
    </row>
    <row r="24" spans="1:35" x14ac:dyDescent="0.25">
      <c r="A24" s="201">
        <v>42555</v>
      </c>
    </row>
    <row r="25" spans="1:35" x14ac:dyDescent="0.25">
      <c r="A25" s="201">
        <v>42618</v>
      </c>
    </row>
    <row r="26" spans="1:35" x14ac:dyDescent="0.25">
      <c r="A26" s="201">
        <v>42653</v>
      </c>
    </row>
    <row r="27" spans="1:35" x14ac:dyDescent="0.25">
      <c r="A27" s="201">
        <v>42685</v>
      </c>
    </row>
    <row r="28" spans="1:35" x14ac:dyDescent="0.25">
      <c r="A28" s="201">
        <v>42698</v>
      </c>
    </row>
    <row r="29" spans="1:35" x14ac:dyDescent="0.25">
      <c r="A29" s="201">
        <v>42699</v>
      </c>
    </row>
    <row r="30" spans="1:35" x14ac:dyDescent="0.25">
      <c r="A30" s="201">
        <v>42730</v>
      </c>
    </row>
    <row r="31" spans="1:35" x14ac:dyDescent="0.25">
      <c r="A31" s="91"/>
    </row>
    <row r="32" spans="1:35" x14ac:dyDescent="0.25">
      <c r="A32" s="91"/>
    </row>
    <row r="33" spans="1:1" x14ac:dyDescent="0.25">
      <c r="A33" s="91"/>
    </row>
    <row r="34" spans="1:1" x14ac:dyDescent="0.25">
      <c r="A34" s="91"/>
    </row>
    <row r="35" spans="1:1" x14ac:dyDescent="0.25">
      <c r="A35" s="91"/>
    </row>
    <row r="36" spans="1:1" x14ac:dyDescent="0.25">
      <c r="A36" s="91"/>
    </row>
    <row r="37" spans="1:1" x14ac:dyDescent="0.25">
      <c r="A37" s="91"/>
    </row>
  </sheetData>
  <customSheetViews>
    <customSheetView guid="{77F5AE58-74E2-477E-A674-157EB37448E0}" scale="70" showPageBreaks="1" showGridLines="0" fitToPage="1" printArea="1" hiddenColumns="1" view="pageBreakPreview" topLeftCell="B1">
      <pane xSplit="2" ySplit="6" topLeftCell="D7" activePane="bottomRight" state="frozen"/>
      <selection pane="bottomRight" activeCell="D7" sqref="D7"/>
      <colBreaks count="3" manualBreakCount="3">
        <brk id="11" max="18" man="1"/>
        <brk id="17" max="1048575" man="1"/>
        <brk id="25" max="18" man="1"/>
      </colBreaks>
      <pageMargins left="0.75" right="0.5" top="0.75" bottom="0.5" header="0.25" footer="0.25"/>
      <printOptions headings="1"/>
      <pageSetup paperSize="3" scale="77" fitToWidth="0" orientation="landscape" r:id="rId1"/>
      <headerFooter>
        <oddHeader xml:space="preserve">&amp;L&amp;G
</oddHeader>
        <oddFooter xml:space="preserve">&amp;CCopyright © 2015 California Independent System Operator. All rights reserved.&amp;RFile: &amp;F
Tab: &amp;A </oddFooter>
      </headerFooter>
    </customSheetView>
    <customSheetView guid="{ED05FA55-EDA3-4B5D-8CD8-D7D69F893F08}" scale="70" showPageBreaks="1" showGridLines="0" fitToPage="1" printArea="1" hiddenColumns="1" view="pageBreakPreview">
      <pane xSplit="3" ySplit="5" topLeftCell="I6" activePane="bottomRight" state="frozen"/>
      <selection pane="bottomRight" activeCell="B1" sqref="B1"/>
      <colBreaks count="3" manualBreakCount="3">
        <brk id="11" max="18" man="1"/>
        <brk id="17" max="1048575" man="1"/>
        <brk id="25" max="18" man="1"/>
      </colBreaks>
      <pageMargins left="0.25" right="0.75" top="0.25" bottom="1" header="0.5" footer="0.25"/>
      <printOptions headings="1"/>
      <pageSetup paperSize="3" scale="77" fitToWidth="0" orientation="landscape" r:id="rId2"/>
      <headerFooter>
        <oddFooter xml:space="preserve">&amp;CCopyright © 2015 California Independent System Operator. All rights reserved.&amp;RFile: &amp;F
Tab: &amp;A </oddFooter>
      </headerFooter>
    </customSheetView>
    <customSheetView guid="{DC89D13D-1D15-45F9-A9E3-A4173CC885CF}" scale="70" showPageBreaks="1" showGridLines="0" fitToPage="1" printArea="1" hiddenColumns="1" view="pageBreakPreview" topLeftCell="B1">
      <pane xSplit="2" ySplit="6" topLeftCell="D7" activePane="bottomRight" state="frozen"/>
      <selection pane="bottomRight" activeCell="D7" sqref="D7"/>
      <colBreaks count="3" manualBreakCount="3">
        <brk id="11" max="18" man="1"/>
        <brk id="17" max="1048575" man="1"/>
        <brk id="25" max="18" man="1"/>
      </colBreaks>
      <pageMargins left="0.75" right="0.5" top="0.75" bottom="0.5" header="0.25" footer="0.25"/>
      <printOptions headings="1"/>
      <pageSetup paperSize="3" scale="77" fitToWidth="0" orientation="landscape" r:id="rId3"/>
      <headerFooter>
        <oddHeader xml:space="preserve">&amp;L&amp;G
</oddHeader>
        <oddFooter xml:space="preserve">&amp;CCopyright © 2015 California Independent System Operator. All rights reserved.&amp;RFile: &amp;F
Tab: &amp;A </oddFooter>
      </headerFooter>
    </customSheetView>
  </customSheetViews>
  <mergeCells count="11">
    <mergeCell ref="AI4:AI5"/>
    <mergeCell ref="B5:C5"/>
    <mergeCell ref="B6:C6"/>
    <mergeCell ref="B9:C9"/>
    <mergeCell ref="B10:C10"/>
    <mergeCell ref="B16:C16"/>
    <mergeCell ref="B14:C14"/>
    <mergeCell ref="B15:C15"/>
    <mergeCell ref="F2:G2"/>
    <mergeCell ref="B3:B4"/>
    <mergeCell ref="B11:C11"/>
  </mergeCells>
  <hyperlinks>
    <hyperlink ref="Q11" r:id="rId4" display="http://www.caiso.com/planning/Pages/GeneratorInterconnection/GeneratorInterconnectionApplicationProcess/Default.aspx"/>
    <hyperlink ref="P11" r:id="rId5" display="http://www.caiso.com/Documents/AppendixB-GeneratorInterconnectionStudyProcessAgreement.doc"/>
    <hyperlink ref="AA11" r:id="rId6" display="http://www.caiso.com/Documents/DeliverabilityAllocationCustomerOptionsForm.doc"/>
    <hyperlink ref="AC11" r:id="rId7" display="http://www.caiso.com/planning/Pages/GeneratorInterconnection/GeneratorInterconnectionApplicationProcess/Default.aspx"/>
    <hyperlink ref="D11" r:id="rId8" display="http://www.caiso.com/informed/Pages/Notifications/MarketNotices/Default.aspx"/>
    <hyperlink ref="E11" r:id="rId9"/>
    <hyperlink ref="S11" r:id="rId10" display="http://www.caiso.com/Documents/AffidavitTemplate-Cluster5-LaterQueueClustersSeekingTPDeliverability.doc"/>
    <hyperlink ref="AF11" r:id="rId11"/>
  </hyperlinks>
  <printOptions headings="1"/>
  <pageMargins left="0.75" right="0.5" top="0.75" bottom="0.5" header="0.25" footer="0.25"/>
  <pageSetup paperSize="3" scale="77" fitToWidth="0" orientation="landscape" r:id="rId12"/>
  <headerFooter>
    <oddHeader xml:space="preserve">&amp;L&amp;G
</oddHeader>
    <oddFooter xml:space="preserve">&amp;CCopyright © 2015 California Independent System Operator. All rights reserved.&amp;RFile: &amp;F
Tab: &amp;A </oddFooter>
  </headerFooter>
  <colBreaks count="3" manualBreakCount="3">
    <brk id="11" max="18" man="1"/>
    <brk id="17" max="1048575" man="1"/>
    <brk id="25" max="18" man="1"/>
  </colBreaks>
  <legacyDrawingHF r:id="rId1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99"/>
    <pageSetUpPr fitToPage="1"/>
  </sheetPr>
  <dimension ref="A1:AL34"/>
  <sheetViews>
    <sheetView showGridLines="0" view="pageBreakPreview" topLeftCell="B1" zoomScale="70" zoomScaleNormal="80" zoomScaleSheetLayoutView="70" workbookViewId="0">
      <pane xSplit="2" ySplit="6" topLeftCell="D7" activePane="bottomRight" state="frozen"/>
      <selection activeCell="B1" sqref="B1"/>
      <selection pane="topRight" activeCell="D1" sqref="D1"/>
      <selection pane="bottomLeft" activeCell="B7" sqref="B7"/>
      <selection pane="bottomRight" activeCell="L13" sqref="L13"/>
    </sheetView>
  </sheetViews>
  <sheetFormatPr defaultColWidth="8.85546875" defaultRowHeight="15" x14ac:dyDescent="0.25"/>
  <cols>
    <col min="1" max="1" width="0.28515625" style="8" hidden="1" customWidth="1"/>
    <col min="2" max="2" width="19.140625" style="2" customWidth="1"/>
    <col min="3" max="3" width="5.42578125" style="3" customWidth="1"/>
    <col min="4" max="4" width="18.42578125" style="7" customWidth="1"/>
    <col min="5" max="5" width="19.5703125" bestFit="1" customWidth="1"/>
    <col min="6" max="6" width="15.7109375" customWidth="1"/>
    <col min="7" max="7" width="17.28515625" customWidth="1"/>
    <col min="8" max="8" width="20.5703125" customWidth="1"/>
    <col min="9" max="9" width="20.28515625" customWidth="1"/>
    <col min="10" max="10" width="17.7109375" customWidth="1"/>
    <col min="11" max="11" width="15.7109375" customWidth="1"/>
    <col min="12" max="12" width="20.28515625" style="39" customWidth="1"/>
    <col min="13" max="13" width="25" customWidth="1"/>
    <col min="14" max="14" width="20.5703125" customWidth="1"/>
    <col min="15" max="15" width="21.7109375" customWidth="1"/>
    <col min="16" max="16" width="19.140625" customWidth="1"/>
    <col min="17" max="17" width="20" customWidth="1"/>
    <col min="18" max="18" width="16.42578125" customWidth="1"/>
    <col min="19" max="19" width="15.7109375" customWidth="1"/>
    <col min="20" max="20" width="26" customWidth="1"/>
    <col min="21" max="21" width="17.5703125" customWidth="1"/>
    <col min="22" max="22" width="22" customWidth="1"/>
    <col min="23" max="23" width="19" customWidth="1"/>
    <col min="24" max="24" width="21.7109375" customWidth="1"/>
    <col min="25" max="25" width="17.140625" customWidth="1"/>
    <col min="26" max="26" width="20.5703125" customWidth="1"/>
    <col min="27" max="28" width="20.28515625" customWidth="1"/>
    <col min="29" max="29" width="16.140625" style="10" customWidth="1"/>
    <col min="30" max="30" width="20.28515625" customWidth="1"/>
    <col min="31" max="31" width="19" customWidth="1"/>
    <col min="32" max="32" width="15.7109375" customWidth="1"/>
    <col min="33" max="33" width="21.7109375" customWidth="1"/>
    <col min="34" max="34" width="17.140625" customWidth="1"/>
    <col min="35" max="35" width="15.5703125" customWidth="1"/>
    <col min="36" max="16384" width="8.85546875" style="12"/>
  </cols>
  <sheetData>
    <row r="1" spans="1:38" s="13" customFormat="1" ht="18.75" thickBot="1" x14ac:dyDescent="0.3">
      <c r="A1" s="122">
        <v>41421</v>
      </c>
      <c r="B1" s="24" t="s">
        <v>34</v>
      </c>
      <c r="C1" s="3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80"/>
      <c r="AB1" s="80"/>
      <c r="AC1" s="69"/>
      <c r="AD1" s="80"/>
      <c r="AE1" s="69"/>
      <c r="AF1" s="69"/>
      <c r="AG1" s="69"/>
      <c r="AH1" s="69"/>
      <c r="AI1" s="5"/>
    </row>
    <row r="2" spans="1:38" s="16" customFormat="1" ht="66.75" thickBot="1" x14ac:dyDescent="0.3">
      <c r="A2" s="122">
        <v>41459</v>
      </c>
      <c r="B2" s="51" t="s">
        <v>0</v>
      </c>
      <c r="C2" s="66"/>
      <c r="D2" s="97" t="s">
        <v>4</v>
      </c>
      <c r="E2" s="97" t="s">
        <v>138</v>
      </c>
      <c r="F2" s="254" t="s">
        <v>139</v>
      </c>
      <c r="G2" s="255"/>
      <c r="H2" s="185" t="s">
        <v>236</v>
      </c>
      <c r="I2" s="98" t="s">
        <v>199</v>
      </c>
      <c r="J2" s="97" t="s">
        <v>200</v>
      </c>
      <c r="K2" s="98" t="s">
        <v>201</v>
      </c>
      <c r="L2" s="92" t="s">
        <v>60</v>
      </c>
      <c r="M2" s="92" t="s">
        <v>51</v>
      </c>
      <c r="N2" s="94" t="s">
        <v>234</v>
      </c>
      <c r="O2" s="92" t="s">
        <v>221</v>
      </c>
      <c r="P2" s="92" t="s">
        <v>202</v>
      </c>
      <c r="Q2" s="92" t="s">
        <v>40</v>
      </c>
      <c r="R2" s="93" t="s">
        <v>19</v>
      </c>
      <c r="S2" s="95" t="s">
        <v>143</v>
      </c>
      <c r="T2" s="93" t="s">
        <v>268</v>
      </c>
      <c r="U2" s="93" t="s">
        <v>203</v>
      </c>
      <c r="V2" s="93" t="s">
        <v>204</v>
      </c>
      <c r="W2" s="67" t="s">
        <v>161</v>
      </c>
      <c r="X2" s="67" t="s">
        <v>85</v>
      </c>
      <c r="Y2" s="67" t="s">
        <v>141</v>
      </c>
      <c r="Z2" s="95" t="s">
        <v>254</v>
      </c>
      <c r="AA2" s="95" t="s">
        <v>217</v>
      </c>
      <c r="AB2" s="96" t="s">
        <v>258</v>
      </c>
      <c r="AC2" s="93" t="s">
        <v>41</v>
      </c>
      <c r="AD2" s="96" t="s">
        <v>260</v>
      </c>
      <c r="AE2" s="67" t="s">
        <v>162</v>
      </c>
      <c r="AF2" s="107" t="s">
        <v>174</v>
      </c>
      <c r="AG2" s="67" t="s">
        <v>164</v>
      </c>
      <c r="AH2" s="67" t="s">
        <v>165</v>
      </c>
      <c r="AI2" s="99" t="s">
        <v>198</v>
      </c>
      <c r="AJ2" s="11"/>
    </row>
    <row r="3" spans="1:38" s="14" customFormat="1" ht="15.75" thickTop="1" x14ac:dyDescent="0.25">
      <c r="A3" s="123">
        <v>41519</v>
      </c>
      <c r="B3" s="258" t="s">
        <v>2</v>
      </c>
      <c r="C3" s="52" t="s">
        <v>32</v>
      </c>
      <c r="D3" s="128"/>
      <c r="E3" s="128">
        <v>41365</v>
      </c>
      <c r="F3" s="128"/>
      <c r="G3" s="128"/>
      <c r="H3" s="128"/>
      <c r="I3" s="142"/>
      <c r="J3" s="128"/>
      <c r="K3" s="128"/>
      <c r="L3" s="143">
        <v>41487</v>
      </c>
      <c r="M3" s="128">
        <f>L4</f>
        <v>41656</v>
      </c>
      <c r="N3" s="128"/>
      <c r="O3" s="128"/>
      <c r="P3" s="111"/>
      <c r="Q3" s="111"/>
      <c r="R3" s="128">
        <v>41759</v>
      </c>
      <c r="S3" s="111">
        <v>41928</v>
      </c>
      <c r="T3" s="128">
        <f>R4</f>
        <v>41964</v>
      </c>
      <c r="U3" s="128"/>
      <c r="V3" s="128"/>
      <c r="W3" s="128"/>
      <c r="X3" s="128"/>
      <c r="Y3" s="128"/>
      <c r="Z3" s="128">
        <v>42024</v>
      </c>
      <c r="AA3" s="128">
        <f>Z4</f>
        <v>42078</v>
      </c>
      <c r="AB3" s="130">
        <v>42100</v>
      </c>
      <c r="AC3" s="111"/>
      <c r="AD3" s="130"/>
      <c r="AE3" s="128"/>
      <c r="AF3" s="131">
        <v>42293</v>
      </c>
      <c r="AG3" s="128"/>
      <c r="AH3" s="128"/>
      <c r="AI3" s="70"/>
      <c r="AJ3" s="9"/>
    </row>
    <row r="4" spans="1:38" s="14" customFormat="1" x14ac:dyDescent="0.25">
      <c r="A4" s="124">
        <v>41561</v>
      </c>
      <c r="B4" s="258"/>
      <c r="C4" s="53" t="s">
        <v>33</v>
      </c>
      <c r="D4" s="128">
        <v>41334</v>
      </c>
      <c r="E4" s="111">
        <v>41394</v>
      </c>
      <c r="F4" s="111" t="s">
        <v>86</v>
      </c>
      <c r="G4" s="111">
        <f>(WORKDAY(E4,20,A1:A34))</f>
        <v>41423</v>
      </c>
      <c r="H4" s="111">
        <f>E4+30</f>
        <v>41424</v>
      </c>
      <c r="I4" s="111">
        <f>E4+60</f>
        <v>41454</v>
      </c>
      <c r="J4" s="111" t="s">
        <v>86</v>
      </c>
      <c r="K4" s="144">
        <f>I4+30</f>
        <v>41484</v>
      </c>
      <c r="L4" s="145">
        <f>L3+169</f>
        <v>41656</v>
      </c>
      <c r="M4" s="111">
        <f>WORKDAY(M3,10,A1:A34)</f>
        <v>41673</v>
      </c>
      <c r="N4" s="111">
        <f>M3+30</f>
        <v>41686</v>
      </c>
      <c r="O4" s="111">
        <f>WORKDAY(N4,3,A1:A34)</f>
        <v>41690</v>
      </c>
      <c r="P4" s="111" t="s">
        <v>86</v>
      </c>
      <c r="Q4" s="111">
        <f>L4+90</f>
        <v>41746</v>
      </c>
      <c r="R4" s="111">
        <f>R3+205</f>
        <v>41964</v>
      </c>
      <c r="S4" s="111">
        <v>41958</v>
      </c>
      <c r="T4" s="111">
        <f>WORKDAY(T3,10,A1:A34)</f>
        <v>41982</v>
      </c>
      <c r="U4" s="111">
        <f>T3+30</f>
        <v>41994</v>
      </c>
      <c r="V4" s="111">
        <f>WORKDAY(U4,3,A1:A34)</f>
        <v>41997</v>
      </c>
      <c r="W4" s="111" t="s">
        <v>86</v>
      </c>
      <c r="X4" s="111">
        <f>T4+120</f>
        <v>42102</v>
      </c>
      <c r="Y4" s="111" t="s">
        <v>86</v>
      </c>
      <c r="Z4" s="111">
        <v>42078</v>
      </c>
      <c r="AA4" s="184">
        <f>AA3+7</f>
        <v>42085</v>
      </c>
      <c r="AB4" s="131">
        <v>42216</v>
      </c>
      <c r="AC4" s="184">
        <f>T3+180</f>
        <v>42144</v>
      </c>
      <c r="AD4" s="131">
        <v>42217</v>
      </c>
      <c r="AE4" s="184">
        <f>AD4+30</f>
        <v>42247</v>
      </c>
      <c r="AF4" s="131">
        <v>42323</v>
      </c>
      <c r="AG4" s="184">
        <f>AD4+120</f>
        <v>42337</v>
      </c>
      <c r="AH4" s="111" t="s">
        <v>86</v>
      </c>
      <c r="AI4" s="256" t="s">
        <v>58</v>
      </c>
      <c r="AJ4" s="9"/>
    </row>
    <row r="5" spans="1:38" s="11" customFormat="1" ht="51.75" thickBot="1" x14ac:dyDescent="0.3">
      <c r="A5" s="125">
        <v>41589</v>
      </c>
      <c r="B5" s="257" t="s">
        <v>6</v>
      </c>
      <c r="C5" s="257"/>
      <c r="D5" s="132"/>
      <c r="E5" s="132" t="s">
        <v>120</v>
      </c>
      <c r="F5" s="132" t="s">
        <v>121</v>
      </c>
      <c r="G5" s="132" t="s">
        <v>122</v>
      </c>
      <c r="H5" s="132" t="s">
        <v>119</v>
      </c>
      <c r="I5" s="132" t="s">
        <v>118</v>
      </c>
      <c r="J5" s="132" t="s">
        <v>146</v>
      </c>
      <c r="K5" s="132" t="s">
        <v>113</v>
      </c>
      <c r="L5" s="132" t="s">
        <v>117</v>
      </c>
      <c r="M5" s="132"/>
      <c r="N5" s="132" t="s">
        <v>107</v>
      </c>
      <c r="O5" s="132" t="s">
        <v>110</v>
      </c>
      <c r="P5" s="132" t="s">
        <v>111</v>
      </c>
      <c r="Q5" s="132" t="s">
        <v>108</v>
      </c>
      <c r="R5" s="132" t="s">
        <v>109</v>
      </c>
      <c r="S5" s="132" t="s">
        <v>157</v>
      </c>
      <c r="T5" s="132"/>
      <c r="U5" s="132" t="s">
        <v>133</v>
      </c>
      <c r="V5" s="132" t="s">
        <v>159</v>
      </c>
      <c r="W5" s="132" t="s">
        <v>193</v>
      </c>
      <c r="X5" s="132" t="s">
        <v>131</v>
      </c>
      <c r="Y5" s="132" t="s">
        <v>194</v>
      </c>
      <c r="Z5" s="132"/>
      <c r="AA5" s="132"/>
      <c r="AB5" s="132" t="s">
        <v>167</v>
      </c>
      <c r="AC5" s="132" t="s">
        <v>136</v>
      </c>
      <c r="AD5" s="132" t="s">
        <v>172</v>
      </c>
      <c r="AE5" s="132" t="s">
        <v>263</v>
      </c>
      <c r="AF5" s="132" t="s">
        <v>173</v>
      </c>
      <c r="AG5" s="132" t="s">
        <v>264</v>
      </c>
      <c r="AH5" s="132" t="s">
        <v>194</v>
      </c>
      <c r="AI5" s="256"/>
      <c r="AJ5" s="9"/>
      <c r="AK5" s="14"/>
      <c r="AL5" s="14"/>
    </row>
    <row r="6" spans="1:38" s="6" customFormat="1" ht="39.75" customHeight="1" thickTop="1" x14ac:dyDescent="0.25">
      <c r="A6" s="126">
        <v>41606</v>
      </c>
      <c r="B6" s="243" t="s">
        <v>178</v>
      </c>
      <c r="C6" s="243"/>
      <c r="D6" s="133"/>
      <c r="E6" s="133" t="s">
        <v>44</v>
      </c>
      <c r="F6" s="133" t="s">
        <v>176</v>
      </c>
      <c r="G6" s="133" t="s">
        <v>176</v>
      </c>
      <c r="H6" s="133" t="s">
        <v>45</v>
      </c>
      <c r="I6" s="133" t="s">
        <v>46</v>
      </c>
      <c r="J6" s="133" t="s">
        <v>45</v>
      </c>
      <c r="K6" s="133" t="s">
        <v>45</v>
      </c>
      <c r="L6" s="133">
        <v>6.6</v>
      </c>
      <c r="M6" s="133">
        <v>6.7</v>
      </c>
      <c r="N6" s="133">
        <v>6.7</v>
      </c>
      <c r="O6" s="133">
        <v>6.7</v>
      </c>
      <c r="P6" s="146" t="s">
        <v>48</v>
      </c>
      <c r="Q6" s="133" t="s">
        <v>55</v>
      </c>
      <c r="R6" s="133">
        <v>8.5</v>
      </c>
      <c r="S6" s="133" t="s">
        <v>52</v>
      </c>
      <c r="T6" s="133">
        <v>8.5</v>
      </c>
      <c r="U6" s="133">
        <v>8.6999999999999993</v>
      </c>
      <c r="V6" s="133">
        <v>8.6999999999999993</v>
      </c>
      <c r="W6" s="133" t="s">
        <v>163</v>
      </c>
      <c r="X6" s="133">
        <v>13.2</v>
      </c>
      <c r="Y6" s="133" t="s">
        <v>59</v>
      </c>
      <c r="Z6" s="133" t="s">
        <v>76</v>
      </c>
      <c r="AA6" s="133" t="s">
        <v>255</v>
      </c>
      <c r="AB6" s="133" t="s">
        <v>253</v>
      </c>
      <c r="AC6" s="133" t="s">
        <v>87</v>
      </c>
      <c r="AD6" s="133" t="s">
        <v>253</v>
      </c>
      <c r="AE6" s="133">
        <v>13.1</v>
      </c>
      <c r="AF6" s="133" t="s">
        <v>158</v>
      </c>
      <c r="AG6" s="133">
        <v>13.2</v>
      </c>
      <c r="AH6" s="133" t="s">
        <v>59</v>
      </c>
      <c r="AI6" s="133" t="s">
        <v>56</v>
      </c>
      <c r="AJ6" s="9"/>
      <c r="AK6" s="14"/>
      <c r="AL6" s="14"/>
    </row>
    <row r="7" spans="1:38" s="60" customFormat="1" ht="15.75" thickBot="1" x14ac:dyDescent="0.3">
      <c r="A7" s="120">
        <v>41607</v>
      </c>
      <c r="B7" s="28"/>
      <c r="C7" s="29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9"/>
      <c r="AK7" s="14"/>
      <c r="AL7" s="14"/>
    </row>
    <row r="8" spans="1:38" s="18" customFormat="1" ht="17.25" thickTop="1" thickBot="1" x14ac:dyDescent="0.3">
      <c r="A8" s="121">
        <v>41633</v>
      </c>
      <c r="B8" s="58" t="s">
        <v>1</v>
      </c>
      <c r="C8" s="26"/>
      <c r="D8" s="153"/>
      <c r="E8" s="153"/>
      <c r="F8" s="168"/>
      <c r="G8" s="167" t="s">
        <v>1</v>
      </c>
      <c r="H8" s="153"/>
      <c r="I8" s="153"/>
      <c r="J8" s="153"/>
      <c r="K8" s="167" t="s">
        <v>1</v>
      </c>
      <c r="L8" s="153"/>
      <c r="M8" s="153"/>
      <c r="N8" s="153"/>
      <c r="O8" s="167" t="s">
        <v>1</v>
      </c>
      <c r="P8" s="153"/>
      <c r="Q8" s="153"/>
      <c r="R8" s="153"/>
      <c r="S8" s="167" t="s">
        <v>1</v>
      </c>
      <c r="T8" s="153"/>
      <c r="U8" s="153"/>
      <c r="V8" s="153"/>
      <c r="W8" s="167" t="s">
        <v>1</v>
      </c>
      <c r="X8" s="153"/>
      <c r="Y8" s="153"/>
      <c r="Z8" s="153"/>
      <c r="AA8" s="167" t="s">
        <v>1</v>
      </c>
      <c r="AB8" s="153"/>
      <c r="AC8" s="153"/>
      <c r="AD8" s="153"/>
      <c r="AE8" s="167" t="s">
        <v>1</v>
      </c>
      <c r="AF8" s="153"/>
      <c r="AG8" s="153"/>
      <c r="AH8" s="153"/>
      <c r="AI8" s="190" t="s">
        <v>1</v>
      </c>
      <c r="AJ8" s="9"/>
      <c r="AK8" s="14"/>
      <c r="AL8" s="14"/>
    </row>
    <row r="9" spans="1:38" s="11" customFormat="1" ht="51.75" thickTop="1" x14ac:dyDescent="0.25">
      <c r="A9" s="127">
        <v>41640</v>
      </c>
      <c r="B9" s="239" t="s">
        <v>69</v>
      </c>
      <c r="C9" s="240"/>
      <c r="D9" s="147"/>
      <c r="E9" s="134"/>
      <c r="F9" s="134" t="s">
        <v>121</v>
      </c>
      <c r="G9" s="134" t="s">
        <v>122</v>
      </c>
      <c r="H9" s="134"/>
      <c r="I9" s="134" t="s">
        <v>123</v>
      </c>
      <c r="J9" s="112"/>
      <c r="K9" s="112" t="s">
        <v>113</v>
      </c>
      <c r="L9" s="134"/>
      <c r="M9" s="134" t="s">
        <v>195</v>
      </c>
      <c r="N9" s="134"/>
      <c r="O9" s="134" t="s">
        <v>196</v>
      </c>
      <c r="P9" s="112" t="s">
        <v>111</v>
      </c>
      <c r="Q9" s="134" t="s">
        <v>108</v>
      </c>
      <c r="R9" s="134"/>
      <c r="S9" s="134" t="s">
        <v>154</v>
      </c>
      <c r="T9" s="134" t="s">
        <v>112</v>
      </c>
      <c r="U9" s="134"/>
      <c r="V9" s="134" t="s">
        <v>134</v>
      </c>
      <c r="W9" s="134" t="s">
        <v>135</v>
      </c>
      <c r="X9" s="134"/>
      <c r="Y9" s="134"/>
      <c r="Z9" s="134"/>
      <c r="AA9" s="134" t="s">
        <v>137</v>
      </c>
      <c r="AB9" s="134"/>
      <c r="AC9" s="134" t="s">
        <v>136</v>
      </c>
      <c r="AD9" s="134"/>
      <c r="AE9" s="134" t="s">
        <v>135</v>
      </c>
      <c r="AF9" s="134" t="s">
        <v>154</v>
      </c>
      <c r="AG9" s="134"/>
      <c r="AH9" s="134"/>
      <c r="AI9" s="135" t="s">
        <v>30</v>
      </c>
      <c r="AJ9" s="9"/>
    </row>
    <row r="10" spans="1:38" s="15" customFormat="1" ht="132" x14ac:dyDescent="0.25">
      <c r="A10" s="121">
        <v>41659</v>
      </c>
      <c r="B10" s="244" t="s">
        <v>1</v>
      </c>
      <c r="C10" s="245"/>
      <c r="D10" s="136"/>
      <c r="E10" s="148" t="s">
        <v>210</v>
      </c>
      <c r="F10" s="138" t="s">
        <v>211</v>
      </c>
      <c r="G10" s="149" t="s">
        <v>212</v>
      </c>
      <c r="H10" s="149" t="s">
        <v>238</v>
      </c>
      <c r="I10" s="22" t="s">
        <v>244</v>
      </c>
      <c r="J10" s="22" t="s">
        <v>147</v>
      </c>
      <c r="K10" s="22" t="s">
        <v>237</v>
      </c>
      <c r="L10" s="22"/>
      <c r="M10" s="22" t="s">
        <v>11</v>
      </c>
      <c r="N10" s="22" t="s">
        <v>197</v>
      </c>
      <c r="O10" s="22" t="s">
        <v>243</v>
      </c>
      <c r="P10" s="22" t="s">
        <v>242</v>
      </c>
      <c r="Q10" s="22" t="s">
        <v>17</v>
      </c>
      <c r="R10" s="22"/>
      <c r="S10" s="22" t="s">
        <v>156</v>
      </c>
      <c r="T10" s="22" t="s">
        <v>20</v>
      </c>
      <c r="U10" s="22" t="s">
        <v>23</v>
      </c>
      <c r="V10" s="22" t="s">
        <v>54</v>
      </c>
      <c r="W10" s="22" t="s">
        <v>25</v>
      </c>
      <c r="X10" s="22" t="s">
        <v>166</v>
      </c>
      <c r="Y10" s="22" t="s">
        <v>222</v>
      </c>
      <c r="Z10" s="22"/>
      <c r="AA10" s="22" t="s">
        <v>26</v>
      </c>
      <c r="AB10" s="139"/>
      <c r="AC10" s="22" t="s">
        <v>27</v>
      </c>
      <c r="AD10" s="22" t="s">
        <v>261</v>
      </c>
      <c r="AE10" s="22" t="s">
        <v>25</v>
      </c>
      <c r="AF10" s="22" t="s">
        <v>247</v>
      </c>
      <c r="AG10" s="22" t="s">
        <v>166</v>
      </c>
      <c r="AH10" s="22" t="s">
        <v>222</v>
      </c>
      <c r="AI10" s="150" t="s">
        <v>29</v>
      </c>
      <c r="AJ10" s="11"/>
    </row>
    <row r="11" spans="1:38" s="15" customFormat="1" ht="102" customHeight="1" thickBot="1" x14ac:dyDescent="0.3">
      <c r="A11" s="122">
        <v>41687</v>
      </c>
      <c r="B11" s="246" t="s">
        <v>3</v>
      </c>
      <c r="C11" s="247"/>
      <c r="D11" s="140" t="s">
        <v>89</v>
      </c>
      <c r="E11" s="140" t="s">
        <v>142</v>
      </c>
      <c r="F11" s="141"/>
      <c r="G11" s="141"/>
      <c r="H11" s="141"/>
      <c r="I11" s="34" t="s">
        <v>77</v>
      </c>
      <c r="J11" s="34" t="s">
        <v>78</v>
      </c>
      <c r="K11" s="34" t="s">
        <v>79</v>
      </c>
      <c r="L11" s="34"/>
      <c r="M11" s="34" t="s">
        <v>80</v>
      </c>
      <c r="N11" s="155"/>
      <c r="O11" s="140"/>
      <c r="P11" s="140" t="s">
        <v>88</v>
      </c>
      <c r="Q11" s="140" t="s">
        <v>216</v>
      </c>
      <c r="R11" s="140"/>
      <c r="S11" s="140" t="s">
        <v>83</v>
      </c>
      <c r="T11" s="154"/>
      <c r="U11" s="154"/>
      <c r="V11" s="154"/>
      <c r="W11" s="154"/>
      <c r="X11" s="154"/>
      <c r="Y11" s="154"/>
      <c r="Z11" s="154"/>
      <c r="AA11" s="140" t="s">
        <v>84</v>
      </c>
      <c r="AB11" s="154"/>
      <c r="AC11" s="140" t="s">
        <v>106</v>
      </c>
      <c r="AD11" s="154"/>
      <c r="AE11" s="154"/>
      <c r="AF11" s="206" t="s">
        <v>266</v>
      </c>
      <c r="AG11" s="154"/>
      <c r="AH11" s="154"/>
      <c r="AI11" s="34" t="s">
        <v>105</v>
      </c>
      <c r="AJ11" s="11"/>
    </row>
    <row r="12" spans="1:38" s="15" customFormat="1" ht="16.5" thickTop="1" thickBot="1" x14ac:dyDescent="0.3">
      <c r="A12" s="122">
        <v>41785</v>
      </c>
      <c r="B12" s="28"/>
      <c r="C12" s="29"/>
      <c r="D12" s="152"/>
      <c r="E12" s="152"/>
      <c r="F12" s="152"/>
      <c r="G12" s="156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1"/>
    </row>
    <row r="13" spans="1:38" s="20" customFormat="1" ht="17.25" thickTop="1" thickBot="1" x14ac:dyDescent="0.3">
      <c r="A13" s="122">
        <v>41824</v>
      </c>
      <c r="B13" s="59" t="s">
        <v>39</v>
      </c>
      <c r="C13" s="25"/>
      <c r="D13" s="157"/>
      <c r="E13" s="157"/>
      <c r="F13" s="157"/>
      <c r="G13" s="171" t="s">
        <v>39</v>
      </c>
      <c r="H13" s="157"/>
      <c r="I13" s="157"/>
      <c r="J13" s="157"/>
      <c r="K13" s="171" t="s">
        <v>39</v>
      </c>
      <c r="L13" s="157"/>
      <c r="M13" s="157"/>
      <c r="N13" s="157"/>
      <c r="O13" s="171" t="s">
        <v>39</v>
      </c>
      <c r="P13" s="157"/>
      <c r="Q13" s="157"/>
      <c r="R13" s="157"/>
      <c r="S13" s="171" t="s">
        <v>39</v>
      </c>
      <c r="T13" s="157"/>
      <c r="U13" s="157"/>
      <c r="V13" s="157"/>
      <c r="W13" s="171" t="s">
        <v>39</v>
      </c>
      <c r="X13" s="157"/>
      <c r="Y13" s="157"/>
      <c r="Z13" s="157"/>
      <c r="AA13" s="171" t="s">
        <v>39</v>
      </c>
      <c r="AB13" s="157"/>
      <c r="AC13" s="157"/>
      <c r="AD13" s="157"/>
      <c r="AE13" s="171" t="s">
        <v>39</v>
      </c>
      <c r="AF13" s="158"/>
      <c r="AG13" s="172"/>
      <c r="AH13" s="157"/>
      <c r="AI13" s="171" t="s">
        <v>39</v>
      </c>
      <c r="AJ13" s="19"/>
    </row>
    <row r="14" spans="1:38" s="11" customFormat="1" ht="116.25" thickTop="1" x14ac:dyDescent="0.25">
      <c r="A14" s="122">
        <v>41883</v>
      </c>
      <c r="B14" s="259" t="s">
        <v>39</v>
      </c>
      <c r="C14" s="260"/>
      <c r="D14" s="44" t="s">
        <v>140</v>
      </c>
      <c r="E14" s="44" t="s">
        <v>7</v>
      </c>
      <c r="F14" s="44" t="s">
        <v>213</v>
      </c>
      <c r="G14" s="44" t="s">
        <v>214</v>
      </c>
      <c r="H14" s="44" t="s">
        <v>215</v>
      </c>
      <c r="I14" s="44" t="s">
        <v>245</v>
      </c>
      <c r="J14" s="44" t="s">
        <v>149</v>
      </c>
      <c r="K14" s="44" t="s">
        <v>153</v>
      </c>
      <c r="L14" s="44" t="s">
        <v>151</v>
      </c>
      <c r="M14" s="44" t="s">
        <v>239</v>
      </c>
      <c r="N14" s="44" t="s">
        <v>240</v>
      </c>
      <c r="O14" s="44" t="s">
        <v>53</v>
      </c>
      <c r="P14" s="175" t="s">
        <v>241</v>
      </c>
      <c r="Q14" s="44" t="s">
        <v>248</v>
      </c>
      <c r="R14" s="44"/>
      <c r="S14" s="44" t="s">
        <v>155</v>
      </c>
      <c r="T14" s="44" t="s">
        <v>239</v>
      </c>
      <c r="U14" s="44" t="s">
        <v>240</v>
      </c>
      <c r="V14" s="44" t="s">
        <v>53</v>
      </c>
      <c r="W14" s="44" t="s">
        <v>230</v>
      </c>
      <c r="X14" s="44" t="s">
        <v>231</v>
      </c>
      <c r="Y14" s="44" t="s">
        <v>223</v>
      </c>
      <c r="Z14" s="44" t="s">
        <v>225</v>
      </c>
      <c r="AA14" s="44" t="s">
        <v>220</v>
      </c>
      <c r="AB14" s="195" t="s">
        <v>251</v>
      </c>
      <c r="AC14" s="44" t="s">
        <v>248</v>
      </c>
      <c r="AD14" s="44" t="s">
        <v>262</v>
      </c>
      <c r="AE14" s="44" t="s">
        <v>230</v>
      </c>
      <c r="AF14" s="44" t="s">
        <v>249</v>
      </c>
      <c r="AG14" s="44" t="s">
        <v>231</v>
      </c>
      <c r="AH14" s="44" t="s">
        <v>223</v>
      </c>
      <c r="AI14" s="151"/>
      <c r="AK14" s="15"/>
    </row>
    <row r="15" spans="1:38" s="11" customFormat="1" ht="84" customHeight="1" thickBot="1" x14ac:dyDescent="0.3">
      <c r="A15" s="122">
        <v>41925</v>
      </c>
      <c r="B15" s="263" t="s">
        <v>70</v>
      </c>
      <c r="C15" s="264"/>
      <c r="D15" s="159" t="s">
        <v>246</v>
      </c>
      <c r="E15" s="160" t="s">
        <v>124</v>
      </c>
      <c r="F15" s="160" t="s">
        <v>177</v>
      </c>
      <c r="G15" s="160" t="s">
        <v>125</v>
      </c>
      <c r="H15" s="160" t="s">
        <v>119</v>
      </c>
      <c r="I15" s="160" t="s">
        <v>148</v>
      </c>
      <c r="J15" s="160" t="s">
        <v>150</v>
      </c>
      <c r="K15" s="160" t="s">
        <v>126</v>
      </c>
      <c r="L15" s="48"/>
      <c r="M15" s="160"/>
      <c r="N15" s="160" t="s">
        <v>128</v>
      </c>
      <c r="O15" s="160" t="s">
        <v>129</v>
      </c>
      <c r="P15" s="161" t="s">
        <v>15</v>
      </c>
      <c r="Q15" s="160"/>
      <c r="R15" s="48"/>
      <c r="S15" s="160" t="s">
        <v>205</v>
      </c>
      <c r="T15" s="160"/>
      <c r="U15" s="160" t="s">
        <v>127</v>
      </c>
      <c r="V15" s="160" t="s">
        <v>160</v>
      </c>
      <c r="W15" s="160" t="s">
        <v>130</v>
      </c>
      <c r="X15" s="160" t="s">
        <v>131</v>
      </c>
      <c r="Y15" s="160" t="s">
        <v>132</v>
      </c>
      <c r="Z15" s="160"/>
      <c r="AA15" s="160" t="s">
        <v>16</v>
      </c>
      <c r="AB15" s="160"/>
      <c r="AC15" s="160"/>
      <c r="AD15" s="160" t="s">
        <v>168</v>
      </c>
      <c r="AE15" s="160" t="s">
        <v>263</v>
      </c>
      <c r="AF15" s="160" t="s">
        <v>205</v>
      </c>
      <c r="AG15" s="160" t="s">
        <v>264</v>
      </c>
      <c r="AH15" s="160" t="s">
        <v>192</v>
      </c>
      <c r="AI15" s="162"/>
    </row>
    <row r="16" spans="1:38" s="88" customFormat="1" ht="17.25" thickTop="1" x14ac:dyDescent="0.25">
      <c r="A16" s="122">
        <v>41954</v>
      </c>
      <c r="B16" s="252" t="s">
        <v>267</v>
      </c>
      <c r="C16" s="253"/>
      <c r="D16" s="86"/>
      <c r="E16" s="86"/>
      <c r="F16" s="86"/>
      <c r="G16" s="86"/>
      <c r="H16" s="86"/>
      <c r="I16" s="86"/>
      <c r="J16" s="86"/>
      <c r="K16" s="86"/>
      <c r="L16" s="87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D16" s="86"/>
      <c r="AE16" s="86"/>
      <c r="AF16" s="86"/>
      <c r="AG16" s="86"/>
      <c r="AH16" s="86"/>
      <c r="AI16" s="86"/>
    </row>
    <row r="17" spans="1:35" ht="16.5" x14ac:dyDescent="0.25">
      <c r="A17" s="122">
        <v>41970</v>
      </c>
      <c r="B17" s="261" t="s">
        <v>187</v>
      </c>
      <c r="C17" s="262"/>
      <c r="D17" s="17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90"/>
      <c r="AD17" s="89"/>
      <c r="AE17" s="89"/>
      <c r="AF17" s="89"/>
      <c r="AG17" s="89"/>
      <c r="AH17" s="89"/>
      <c r="AI17" s="89"/>
    </row>
    <row r="18" spans="1:35" ht="16.5" x14ac:dyDescent="0.25">
      <c r="A18" s="122">
        <v>41971</v>
      </c>
      <c r="B18" s="261" t="s">
        <v>188</v>
      </c>
      <c r="C18" s="261"/>
      <c r="D18" s="17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90"/>
      <c r="AD18" s="89"/>
      <c r="AE18" s="89"/>
      <c r="AF18" s="89"/>
      <c r="AG18" s="89"/>
      <c r="AH18" s="89"/>
      <c r="AI18" s="89"/>
    </row>
    <row r="19" spans="1:35" x14ac:dyDescent="0.25">
      <c r="A19" s="122">
        <v>41998</v>
      </c>
    </row>
    <row r="20" spans="1:35" x14ac:dyDescent="0.25">
      <c r="A20" s="122">
        <v>42005</v>
      </c>
    </row>
    <row r="21" spans="1:35" x14ac:dyDescent="0.25">
      <c r="A21" s="122">
        <v>42023</v>
      </c>
    </row>
    <row r="22" spans="1:35" x14ac:dyDescent="0.25">
      <c r="A22" s="122">
        <v>42051</v>
      </c>
    </row>
    <row r="23" spans="1:35" x14ac:dyDescent="0.25">
      <c r="A23" s="122">
        <v>42149</v>
      </c>
    </row>
    <row r="24" spans="1:35" x14ac:dyDescent="0.25">
      <c r="A24" s="122">
        <v>42188</v>
      </c>
    </row>
    <row r="25" spans="1:35" x14ac:dyDescent="0.25">
      <c r="A25" s="122">
        <v>42254</v>
      </c>
    </row>
    <row r="26" spans="1:35" x14ac:dyDescent="0.25">
      <c r="A26" s="122">
        <v>42289</v>
      </c>
    </row>
    <row r="27" spans="1:35" x14ac:dyDescent="0.25">
      <c r="A27" s="122">
        <v>42319</v>
      </c>
    </row>
    <row r="28" spans="1:35" x14ac:dyDescent="0.25">
      <c r="A28" s="122">
        <v>42334</v>
      </c>
    </row>
    <row r="29" spans="1:35" x14ac:dyDescent="0.25">
      <c r="A29" s="122">
        <v>42335</v>
      </c>
    </row>
    <row r="30" spans="1:35" x14ac:dyDescent="0.25">
      <c r="A30" s="122">
        <v>42363</v>
      </c>
    </row>
    <row r="31" spans="1:35" x14ac:dyDescent="0.25">
      <c r="A31" s="73"/>
    </row>
    <row r="32" spans="1:35" x14ac:dyDescent="0.25">
      <c r="A32" s="71"/>
    </row>
    <row r="33" spans="1:1" ht="15.75" x14ac:dyDescent="0.25">
      <c r="A33" s="74"/>
    </row>
    <row r="34" spans="1:1" x14ac:dyDescent="0.25">
      <c r="A34" s="72"/>
    </row>
  </sheetData>
  <customSheetViews>
    <customSheetView guid="{77F5AE58-74E2-477E-A674-157EB37448E0}" scale="70" showPageBreaks="1" showGridLines="0" fitToPage="1" printArea="1" hiddenColumns="1" view="pageBreakPreview" topLeftCell="B1">
      <pane xSplit="2" ySplit="6" topLeftCell="D7" activePane="bottomRight" state="frozen"/>
      <selection pane="bottomRight" activeCell="D7" sqref="D7"/>
      <colBreaks count="3" manualBreakCount="3">
        <brk id="11" max="1048575" man="1"/>
        <brk id="17" max="1048575" man="1"/>
        <brk id="25" max="1048575" man="1"/>
      </colBreaks>
      <pageMargins left="0.75" right="0.5" top="0.75" bottom="0.5" header="0.25" footer="0.25"/>
      <printOptions headings="1"/>
      <pageSetup paperSize="3" scale="87" fitToWidth="0" orientation="landscape" r:id="rId1"/>
      <headerFooter>
        <oddHeader>&amp;L&amp;G</oddHeader>
        <oddFooter xml:space="preserve">&amp;CCopyright © 2015
California Independent System Operator.
All rights reserved.&amp;RFile: &amp;F
Tab: &amp;A </oddFooter>
      </headerFooter>
    </customSheetView>
    <customSheetView guid="{ED05FA55-EDA3-4B5D-8CD8-D7D69F893F08}" scale="70" showPageBreaks="1" showGridLines="0" fitToPage="1" printArea="1" hiddenColumns="1" view="pageBreakPreview">
      <pane xSplit="3" ySplit="5" topLeftCell="I6" activePane="bottomRight" state="frozen"/>
      <selection pane="bottomRight" activeCell="B1" sqref="B1"/>
      <colBreaks count="3" manualBreakCount="3">
        <brk id="11" max="1048575" man="1"/>
        <brk id="17" max="1048575" man="1"/>
        <brk id="25" max="1048575" man="1"/>
      </colBreaks>
      <pageMargins left="0.25" right="0.75" top="0.25" bottom="1" header="0.5" footer="0.25"/>
      <printOptions headings="1"/>
      <pageSetup paperSize="3" scale="87" fitToWidth="0" orientation="landscape" r:id="rId2"/>
      <headerFooter>
        <oddFooter xml:space="preserve">&amp;CCopyright © 2015
California Independent System Operator.
All rights reserved.&amp;RFile: &amp;F
Tab: &amp;A </oddFooter>
      </headerFooter>
    </customSheetView>
    <customSheetView guid="{DC89D13D-1D15-45F9-A9E3-A4173CC885CF}" scale="70" showPageBreaks="1" showGridLines="0" fitToPage="1" printArea="1" hiddenColumns="1" view="pageBreakPreview" topLeftCell="B1">
      <pane xSplit="2" ySplit="6" topLeftCell="D7" activePane="bottomRight" state="frozen"/>
      <selection pane="bottomRight" activeCell="D7" sqref="D7"/>
      <colBreaks count="3" manualBreakCount="3">
        <brk id="11" max="1048575" man="1"/>
        <brk id="17" max="1048575" man="1"/>
        <brk id="25" max="1048575" man="1"/>
      </colBreaks>
      <pageMargins left="0.75" right="0.5" top="0.75" bottom="0.5" header="0.25" footer="0.25"/>
      <printOptions headings="1"/>
      <pageSetup paperSize="3" scale="87" fitToWidth="0" orientation="landscape" r:id="rId3"/>
      <headerFooter>
        <oddHeader>&amp;L&amp;G</oddHeader>
        <oddFooter xml:space="preserve">&amp;CCopyright © 2015
California Independent System Operator.
All rights reserved.&amp;RFile: &amp;F
Tab: &amp;A </oddFooter>
      </headerFooter>
    </customSheetView>
  </customSheetViews>
  <mergeCells count="13">
    <mergeCell ref="B10:C10"/>
    <mergeCell ref="B11:C11"/>
    <mergeCell ref="B14:C14"/>
    <mergeCell ref="B18:C18"/>
    <mergeCell ref="B16:C16"/>
    <mergeCell ref="B17:C17"/>
    <mergeCell ref="B15:C15"/>
    <mergeCell ref="AI4:AI5"/>
    <mergeCell ref="F2:G2"/>
    <mergeCell ref="B5:C5"/>
    <mergeCell ref="B6:C6"/>
    <mergeCell ref="B9:C9"/>
    <mergeCell ref="B3:B4"/>
  </mergeCells>
  <hyperlinks>
    <hyperlink ref="Q11" r:id="rId4" display="http://www.caiso.com/planning/Pages/GeneratorInterconnection/GeneratorInterconnectionApplicationProcess/Default.aspx"/>
    <hyperlink ref="P11" r:id="rId5" display="http://www.caiso.com/Documents/AppendixB-GeneratorInterconnectionStudyProcessAgreement.doc"/>
    <hyperlink ref="AA11" r:id="rId6" display="http://www.caiso.com/Documents/DeliverabilityAllocationCustomerOptionsForm.doc"/>
    <hyperlink ref="AC11" r:id="rId7" display="http://www.caiso.com/planning/Pages/GeneratorInterconnection/GeneratorInterconnectionApplicationProcess/Default.aspx"/>
    <hyperlink ref="D11" r:id="rId8" display="http://www.caiso.com/informed/Pages/Notifications/MarketNotices/Default.aspx"/>
    <hyperlink ref="E11" r:id="rId9"/>
    <hyperlink ref="S11" r:id="rId10" display="http://www.caiso.com/Documents/AffidavitTemplate-Cluster5-LaterQueueClustersSeekingTPDeliverability.doc"/>
    <hyperlink ref="AF11" r:id="rId11"/>
  </hyperlinks>
  <printOptions headings="1"/>
  <pageMargins left="0.75" right="0.5" top="0.75" bottom="0.5" header="0.25" footer="0.25"/>
  <pageSetup paperSize="3" scale="87" fitToWidth="0" orientation="landscape" r:id="rId12"/>
  <headerFooter>
    <oddHeader>&amp;L&amp;G</oddHeader>
    <oddFooter xml:space="preserve">&amp;CCopyright © 2015
California Independent System Operator.
All rights reserved.&amp;RFile: &amp;F
Tab: &amp;A </oddFooter>
  </headerFooter>
  <colBreaks count="3" manualBreakCount="3">
    <brk id="11" max="1048575" man="1"/>
    <brk id="17" max="1048575" man="1"/>
    <brk id="25" max="1048575" man="1"/>
  </colBreaks>
  <legacyDrawingHF r:id="rId1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LongProperties xmlns="http://schemas.microsoft.com/office/2006/metadata/longProperties">
  <LongProp xmlns="" name="CSMeta2010Field"><![CDATA[80196c03-c294-4ac2-aae1-37b952e5e177;2021-09-30 14:01:14;PENDINGCLASSIFICATION;Automatically Updated Record Series:2021-09-30 11:55:53|False||PENDINGCLASSIFICATION|2021-09-30 14:01:14|UNDEFINED|00000000-0000-0000-0000-000000000000;Automatically Updated Document Type:2021-09-30 11:55:53|False||PENDINGCLASSIFICATION|2021-09-30 14:01:14|UNDEFINED|00000000-0000-0000-0000-000000000000;Automatically Updated Topic:2021-09-30 11:55:53|False||PENDINGCLASSIFICATION|2021-09-30 14:01:14|UNDEFINED|00000000-0000-0000-0000-000000000000;False]]></LongProp>
  <LongProp xmlns="" name="TaxCatchAll"><![CDATA[530;#Generator interconnection|6dc78fff-08f0-4184-81dd-b09ae12cb239;#3154;#generation interconnection procedures|5717439c-225f-402f-ad5e-fad0cbc19688;#8268;#Generation interconnection and deliverability allocation procedures|f8bdde30-38ba-4304-81aa-aef1ace53360;#1;#Not Archived|d4ac4999-fa66-470b-a400-7ab6671d1fab]]></LongProp>
</Long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ItemUpdatedEventHandlerForConceptSearch</Name>
    <Synchronization>Asynchronous</Synchronization>
    <Type>10002</Type>
    <SequenceNumber>10001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ItemUpdatingEventHandlerForConceptSearch</Name>
    <Synchronization>Synchronous</Synchronization>
    <Type>2</Type>
    <SequenceNumber>10001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ItemCheckedInEventHandlerForConceptSearch</Name>
    <Synchronization>Asynchronous</Synchronization>
    <Type>10004</Type>
    <SequenceNumber>10002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ItemUncheckedOutEventHandlerForConceptSearch</Name>
    <Synchronization>Asynchronous</Synchronization>
    <Type>10006</Type>
    <SequenceNumber>10003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ItemAddedEventHandlerForConceptSearch</Name>
    <Synchronization>Asynchronous</Synchronization>
    <Type>10001</Type>
    <SequenceNumber>10004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ItemFileMovedEventHandlerForConceptSearch</Name>
    <Synchronization>Asynchronous</Synchronization>
    <Type>10009</Type>
    <SequenceNumber>10005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ItemDeletedEventHandlerForConceptSearch</Name>
    <Synchronization>Asynchronous</Synchronization>
    <Type>10003</Type>
    <SequenceNumber>10006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EC4C47-C8CE-4544-869F-C9D118F661EA}"/>
</file>

<file path=customXml/itemProps2.xml><?xml version="1.0" encoding="utf-8"?>
<ds:datastoreItem xmlns:ds="http://schemas.openxmlformats.org/officeDocument/2006/customXml" ds:itemID="{B4E0BE22-4EED-445E-9227-FA41B935E93E}"/>
</file>

<file path=customXml/itemProps3.xml><?xml version="1.0" encoding="utf-8"?>
<ds:datastoreItem xmlns:ds="http://schemas.openxmlformats.org/officeDocument/2006/customXml" ds:itemID="{0EC689A6-986E-4146-9A69-C9919777CD87}"/>
</file>

<file path=customXml/itemProps4.xml><?xml version="1.0" encoding="utf-8"?>
<ds:datastoreItem xmlns:ds="http://schemas.openxmlformats.org/officeDocument/2006/customXml" ds:itemID="{1971FD35-3E89-4CCA-98A5-3978D4C8CC6E}"/>
</file>

<file path=customXml/itemProps5.xml><?xml version="1.0" encoding="utf-8"?>
<ds:datastoreItem xmlns:ds="http://schemas.openxmlformats.org/officeDocument/2006/customXml" ds:itemID="{41B7A688-F891-46E9-8C1D-ED3C08B281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20</vt:i4>
      </vt:variant>
    </vt:vector>
  </HeadingPairs>
  <TitlesOfParts>
    <vt:vector size="31" baseType="lpstr">
      <vt:lpstr>Cluster14</vt:lpstr>
      <vt:lpstr>Cluster13</vt:lpstr>
      <vt:lpstr>Cluster12</vt:lpstr>
      <vt:lpstr>Cluster 11</vt:lpstr>
      <vt:lpstr>Cluster 10</vt:lpstr>
      <vt:lpstr>Cluster 9</vt:lpstr>
      <vt:lpstr>Cluster 8</vt:lpstr>
      <vt:lpstr>Cluster 7</vt:lpstr>
      <vt:lpstr>Cluster 6</vt:lpstr>
      <vt:lpstr>Cluster 5</vt:lpstr>
      <vt:lpstr>Acronyms</vt:lpstr>
      <vt:lpstr>'Cluster 10'!Print_Area</vt:lpstr>
      <vt:lpstr>'Cluster 11'!Print_Area</vt:lpstr>
      <vt:lpstr>'Cluster 5'!Print_Area</vt:lpstr>
      <vt:lpstr>'Cluster 6'!Print_Area</vt:lpstr>
      <vt:lpstr>'Cluster 7'!Print_Area</vt:lpstr>
      <vt:lpstr>'Cluster 8'!Print_Area</vt:lpstr>
      <vt:lpstr>'Cluster 9'!Print_Area</vt:lpstr>
      <vt:lpstr>Cluster12!Print_Area</vt:lpstr>
      <vt:lpstr>Cluster13!Print_Area</vt:lpstr>
      <vt:lpstr>Cluster14!Print_Area</vt:lpstr>
      <vt:lpstr>'Cluster 10'!Print_Titles</vt:lpstr>
      <vt:lpstr>'Cluster 11'!Print_Titles</vt:lpstr>
      <vt:lpstr>'Cluster 5'!Print_Titles</vt:lpstr>
      <vt:lpstr>'Cluster 6'!Print_Titles</vt:lpstr>
      <vt:lpstr>'Cluster 7'!Print_Titles</vt:lpstr>
      <vt:lpstr>'Cluster 8'!Print_Titles</vt:lpstr>
      <vt:lpstr>'Cluster 9'!Print_Titles</vt:lpstr>
      <vt:lpstr>Cluster12!Print_Titles</vt:lpstr>
      <vt:lpstr>Cluster13!Print_Titles</vt:lpstr>
      <vt:lpstr>Cluster14!Print_Titles</vt:lpstr>
    </vt:vector>
  </TitlesOfParts>
  <Company>CAISO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Generator Interconnection Deliverability Allocation Procedures Customer Guidelines</dc:title>
  <dc:creator>Rothschild, Maria</dc:creator>
  <cp:lastModifiedBy>Wilson, Daune</cp:lastModifiedBy>
  <cp:lastPrinted>2016-08-04T20:01:16Z</cp:lastPrinted>
  <dcterms:created xsi:type="dcterms:W3CDTF">2012-07-18T16:09:28Z</dcterms:created>
  <dcterms:modified xsi:type="dcterms:W3CDTF">2024-08-29T22:42:10Z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teUrl">
    <vt:lpwstr/>
  </property>
  <property fmtid="{D5CDD505-2E9C-101B-9397-08002B2CF9AE}" pid="3" name="ISOKeywords">
    <vt:lpwstr>3154;#generation interconnection procedures|5717439c-225f-402f-ad5e-fad0cbc19688</vt:lpwstr>
  </property>
  <property fmtid="{D5CDD505-2E9C-101B-9397-08002B2CF9AE}" pid="4" name="Order">
    <vt:lpwstr>26946500.0000000</vt:lpwstr>
  </property>
  <property fmtid="{D5CDD505-2E9C-101B-9397-08002B2CF9AE}" pid="5" name="ISOGroup">
    <vt:lpwstr>8268;#Generation interconnection and deliverability allocation procedures|f8bdde30-38ba-4304-81aa-aef1ace53360</vt:lpwstr>
  </property>
  <property fmtid="{D5CDD505-2E9C-101B-9397-08002B2CF9AE}" pid="6" name="ISOTopic">
    <vt:lpwstr>530;#Generator interconnection|6dc78fff-08f0-4184-81dd-b09ae12cb239</vt:lpwstr>
  </property>
  <property fmtid="{D5CDD505-2E9C-101B-9397-08002B2CF9AE}" pid="7" name="xd_ProgID">
    <vt:lpwstr/>
  </property>
  <property fmtid="{D5CDD505-2E9C-101B-9397-08002B2CF9AE}" pid="8" name="display_urn:schemas-microsoft-com:office:office#ISOContributor">
    <vt:lpwstr>Wright, Linda</vt:lpwstr>
  </property>
  <property fmtid="{D5CDD505-2E9C-101B-9397-08002B2CF9AE}" pid="9" name="display_urn:schemas-microsoft-com:office:office#Content_x0020_Owner">
    <vt:lpwstr>Emmert, Robert</vt:lpwstr>
  </property>
  <property fmtid="{D5CDD505-2E9C-101B-9397-08002B2CF9AE}" pid="10" name="_dlc_DocId">
    <vt:lpwstr>XWK2E22ZZR56-41-901</vt:lpwstr>
  </property>
  <property fmtid="{D5CDD505-2E9C-101B-9397-08002B2CF9AE}" pid="11" name="_dlc_DocIdUrl">
    <vt:lpwstr>https://records.oa.caiso.com/sites/MID/ID/gridassets/_layouts/15/DocIdRedir.aspx?ID=XWK2E22ZZR56-41-28319, XWK2E22ZZR56-41-28319</vt:lpwstr>
  </property>
  <property fmtid="{D5CDD505-2E9C-101B-9397-08002B2CF9AE}" pid="12" name="_dlc_DocIdItemGuid">
    <vt:lpwstr>d35beef4-97fb-4189-b19a-8c42bc79a588</vt:lpwstr>
  </property>
  <property fmtid="{D5CDD505-2E9C-101B-9397-08002B2CF9AE}" pid="13" name="Division">
    <vt:lpwstr>Market and Infrastructure Development</vt:lpwstr>
  </property>
  <property fmtid="{D5CDD505-2E9C-101B-9397-08002B2CF9AE}" pid="14" name="Doc Status">
    <vt:lpwstr>Final</vt:lpwstr>
  </property>
  <property fmtid="{D5CDD505-2E9C-101B-9397-08002B2CF9AE}" pid="15" name="display_urn:schemas-microsoft-com:office:office#Doc_x0020_Owner">
    <vt:lpwstr>Wilson, Daune</vt:lpwstr>
  </property>
  <property fmtid="{D5CDD505-2E9C-101B-9397-08002B2CF9AE}" pid="16" name="Doc Owner">
    <vt:lpwstr>54</vt:lpwstr>
  </property>
  <property fmtid="{D5CDD505-2E9C-101B-9397-08002B2CF9AE}" pid="17" name="InfoSec Classification">
    <vt:lpwstr>CAISO Public</vt:lpwstr>
  </property>
  <property fmtid="{D5CDD505-2E9C-101B-9397-08002B2CF9AE}" pid="18" name="ISO Department">
    <vt:lpwstr>Grid Assets</vt:lpwstr>
  </property>
  <property fmtid="{D5CDD505-2E9C-101B-9397-08002B2CF9AE}" pid="19" name="_dlc_DocIdPersistId">
    <vt:lpwstr/>
  </property>
  <property fmtid="{D5CDD505-2E9C-101B-9397-08002B2CF9AE}" pid="20" name="Date Became Record">
    <vt:lpwstr>2015-02-09T11:04:59Z</vt:lpwstr>
  </property>
  <property fmtid="{D5CDD505-2E9C-101B-9397-08002B2CF9AE}" pid="21" name="AutoClassRecordSeries">
    <vt:lpwstr>84;#Operations:OPR13-265 - Gen and Trans Planning, Const and Interconnection Proj Records and Operating Agreements|d46a4a1d-ea2e-4c73-b69a-0ca21e5b3074</vt:lpwstr>
  </property>
  <property fmtid="{D5CDD505-2E9C-101B-9397-08002B2CF9AE}" pid="22" name="AutoClassDocumentType">
    <vt:lpwstr>101;#Drafts|50adc480-77e4-415f-afca-374874756b23</vt:lpwstr>
  </property>
  <property fmtid="{D5CDD505-2E9C-101B-9397-08002B2CF9AE}" pid="23" name="AutoClassTopic">
    <vt:lpwstr>17;#Tariff|cc4c938c-feeb-4c7a-a862-f9df7d868b49</vt:lpwstr>
  </property>
  <property fmtid="{D5CDD505-2E9C-101B-9397-08002B2CF9AE}" pid="24" name="ISOArchive">
    <vt:lpwstr>1;#Not Archived|d4ac4999-fa66-470b-a400-7ab6671d1fab</vt:lpwstr>
  </property>
  <property fmtid="{D5CDD505-2E9C-101B-9397-08002B2CF9AE}" pid="25" name="OriginalUriCopy">
    <vt:lpwstr/>
  </property>
  <property fmtid="{D5CDD505-2E9C-101B-9397-08002B2CF9AE}" pid="26" name="PageLink">
    <vt:lpwstr/>
  </property>
  <property fmtid="{D5CDD505-2E9C-101B-9397-08002B2CF9AE}" pid="27" name="OriginalURIBackup">
    <vt:lpwstr/>
  </property>
  <property fmtid="{D5CDD505-2E9C-101B-9397-08002B2CF9AE}" pid="28" name="ContentTypeId">
    <vt:lpwstr>0x010100776092249CC62C48AA17033F357BFB4B</vt:lpwstr>
  </property>
  <property fmtid="{D5CDD505-2E9C-101B-9397-08002B2CF9AE}" pid="29" name="CSMeta2010Field">
    <vt:lpwstr>80196c03-c294-4ac2-aae1-37b952e5e177;2021-09-30 14:01:14;PENDINGCLASSIFICATION;Automatically Updated Record Series:2021-09-30 11:55:53|False||PENDINGCLASSIFICATION|2021-09-30 14:01:14|UNDEFINED|00000000-0000-0000-0000-000000000000;Automatically Updated Do</vt:lpwstr>
  </property>
  <property fmtid="{D5CDD505-2E9C-101B-9397-08002B2CF9AE}" pid="30" name="IconOverlay">
    <vt:lpwstr/>
  </property>
  <property fmtid="{D5CDD505-2E9C-101B-9397-08002B2CF9AE}" pid="31" name="ac6042663e6544a5b5f6c47baa21cbec">
    <vt:lpwstr>Drafts|50adc480-77e4-415f-afca-374874756b23</vt:lpwstr>
  </property>
  <property fmtid="{D5CDD505-2E9C-101B-9397-08002B2CF9AE}" pid="32" name="mb7a63be961241008d728fcf8db72869">
    <vt:lpwstr>Tariff|cc4c938c-feeb-4c7a-a862-f9df7d868b49</vt:lpwstr>
  </property>
  <property fmtid="{D5CDD505-2E9C-101B-9397-08002B2CF9AE}" pid="33" name="b096d808b59a41b7a526eb1052d792f3">
    <vt:lpwstr>Operations:OPR13-265 - Gen and Trans Planning, Const and Interconnection Proj Records and Operating Agreements|d46a4a1d-ea2e-4c73-b69a-0ca21e5b3074</vt:lpwstr>
  </property>
</Properties>
</file>