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Initiatives\Intertie Deviation\"/>
    </mc:Choice>
  </mc:AlternateContent>
  <bookViews>
    <workbookView xWindow="0" yWindow="0" windowWidth="19200" windowHeight="8100" tabRatio="717"/>
  </bookViews>
  <sheets>
    <sheet name="Current Settlement" sheetId="1" r:id="rId1"/>
    <sheet name="Proposed HRLY BLOCK Settlement" sheetId="5" r:id="rId2"/>
    <sheet name="Proposed HRLY BLOCK EXPORT" sheetId="6" r:id="rId3"/>
    <sheet name="Proposed STLMT WITH 15 MIN TAG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4" l="1"/>
  <c r="H10" i="4"/>
  <c r="E10" i="4"/>
  <c r="B10" i="4"/>
  <c r="M21" i="4"/>
  <c r="L21" i="4"/>
  <c r="K21" i="4"/>
  <c r="J21" i="4"/>
  <c r="I21" i="4"/>
  <c r="H21" i="4"/>
  <c r="G21" i="4"/>
  <c r="F21" i="4"/>
  <c r="E21" i="4"/>
  <c r="D21" i="4"/>
  <c r="C21" i="4"/>
  <c r="B21" i="4"/>
  <c r="M21" i="6"/>
  <c r="L21" i="6"/>
  <c r="K21" i="6"/>
  <c r="J21" i="6"/>
  <c r="I21" i="6"/>
  <c r="H21" i="6"/>
  <c r="G21" i="6"/>
  <c r="F21" i="6"/>
  <c r="E21" i="6"/>
  <c r="D21" i="6"/>
  <c r="C21" i="6"/>
  <c r="B21" i="6"/>
  <c r="K9" i="1"/>
  <c r="H9" i="1"/>
  <c r="E9" i="1"/>
  <c r="B9" i="1"/>
  <c r="B18" i="5"/>
  <c r="L21" i="5"/>
  <c r="M21" i="5"/>
  <c r="K21" i="5"/>
  <c r="J21" i="5"/>
  <c r="I21" i="5"/>
  <c r="H21" i="5"/>
  <c r="G21" i="5"/>
  <c r="F21" i="5"/>
  <c r="E21" i="5"/>
  <c r="D21" i="5"/>
  <c r="C21" i="5"/>
  <c r="B21" i="5"/>
  <c r="K20" i="4" l="1"/>
  <c r="M20" i="4"/>
  <c r="L20" i="4"/>
  <c r="J20" i="4"/>
  <c r="I20" i="4"/>
  <c r="H20" i="4"/>
  <c r="G20" i="4"/>
  <c r="F20" i="4"/>
  <c r="E20" i="4"/>
  <c r="K19" i="4"/>
  <c r="H19" i="4"/>
  <c r="E19" i="4"/>
  <c r="B18" i="4"/>
  <c r="K9" i="6"/>
  <c r="H9" i="6"/>
  <c r="B18" i="6"/>
  <c r="K9" i="5"/>
  <c r="K20" i="5" s="1"/>
  <c r="H9" i="5"/>
  <c r="H20" i="5" s="1"/>
  <c r="B18" i="1"/>
  <c r="K19" i="5" l="1"/>
  <c r="J20" i="5"/>
  <c r="H19" i="5"/>
  <c r="J19" i="6"/>
  <c r="I19" i="6"/>
  <c r="G19" i="6"/>
  <c r="F19" i="6"/>
  <c r="D19" i="6"/>
  <c r="C19" i="6"/>
  <c r="K19" i="6"/>
  <c r="G4" i="6"/>
  <c r="H4" i="6" s="1"/>
  <c r="I4" i="6" s="1"/>
  <c r="J4" i="6" s="1"/>
  <c r="K4" i="6" s="1"/>
  <c r="L4" i="6" s="1"/>
  <c r="M4" i="6" s="1"/>
  <c r="F4" i="6"/>
  <c r="J19" i="5"/>
  <c r="I19" i="5"/>
  <c r="G19" i="5"/>
  <c r="F19" i="5"/>
  <c r="D19" i="5"/>
  <c r="C19" i="5"/>
  <c r="B7" i="5"/>
  <c r="F4" i="5"/>
  <c r="G4" i="5" s="1"/>
  <c r="H4" i="5" s="1"/>
  <c r="I4" i="5" s="1"/>
  <c r="J4" i="5" s="1"/>
  <c r="K4" i="5" s="1"/>
  <c r="L4" i="5" s="1"/>
  <c r="M4" i="5" s="1"/>
  <c r="E9" i="6" l="1"/>
  <c r="E19" i="6" s="1"/>
  <c r="B9" i="6"/>
  <c r="J22" i="5"/>
  <c r="H22" i="5"/>
  <c r="K22" i="5"/>
  <c r="E9" i="5"/>
  <c r="G20" i="5" s="1"/>
  <c r="B9" i="5"/>
  <c r="C20" i="5" s="1"/>
  <c r="H19" i="6"/>
  <c r="J20" i="6"/>
  <c r="M20" i="6"/>
  <c r="M22" i="6" s="1"/>
  <c r="K20" i="6"/>
  <c r="K22" i="6" s="1"/>
  <c r="L20" i="6"/>
  <c r="L22" i="6" s="1"/>
  <c r="D20" i="6"/>
  <c r="I20" i="6"/>
  <c r="H20" i="6"/>
  <c r="L20" i="5"/>
  <c r="L22" i="5" s="1"/>
  <c r="M20" i="5"/>
  <c r="M22" i="5" s="1"/>
  <c r="I20" i="5"/>
  <c r="I22" i="5" s="1"/>
  <c r="J19" i="4"/>
  <c r="I19" i="4"/>
  <c r="G19" i="4"/>
  <c r="F19" i="4"/>
  <c r="D19" i="4"/>
  <c r="C19" i="4"/>
  <c r="F4" i="4"/>
  <c r="G4" i="4" s="1"/>
  <c r="H4" i="4" s="1"/>
  <c r="I4" i="4" s="1"/>
  <c r="J4" i="4" s="1"/>
  <c r="K4" i="4" s="1"/>
  <c r="L4" i="4" s="1"/>
  <c r="M4" i="4" s="1"/>
  <c r="J19" i="1"/>
  <c r="I19" i="1"/>
  <c r="G19" i="1"/>
  <c r="F19" i="1"/>
  <c r="E20" i="6" l="1"/>
  <c r="E22" i="6" s="1"/>
  <c r="F20" i="6"/>
  <c r="F22" i="6" s="1"/>
  <c r="G20" i="6"/>
  <c r="G22" i="6" s="1"/>
  <c r="I22" i="6"/>
  <c r="J22" i="6"/>
  <c r="H22" i="6"/>
  <c r="C20" i="6"/>
  <c r="B19" i="6"/>
  <c r="B20" i="6"/>
  <c r="D20" i="5"/>
  <c r="L21" i="1"/>
  <c r="M21" i="1"/>
  <c r="K21" i="1"/>
  <c r="K20" i="1"/>
  <c r="K19" i="1"/>
  <c r="J21" i="1"/>
  <c r="H21" i="1"/>
  <c r="J20" i="1"/>
  <c r="H19" i="1"/>
  <c r="I21" i="1"/>
  <c r="H20" i="1"/>
  <c r="B20" i="4"/>
  <c r="C20" i="4"/>
  <c r="B19" i="4"/>
  <c r="D20" i="4"/>
  <c r="E20" i="5"/>
  <c r="E19" i="5"/>
  <c r="F20" i="5"/>
  <c r="B19" i="5"/>
  <c r="B20" i="5"/>
  <c r="L20" i="1"/>
  <c r="I20" i="1"/>
  <c r="M20" i="1"/>
  <c r="K22" i="4"/>
  <c r="M22" i="4"/>
  <c r="I22" i="4"/>
  <c r="L22" i="4"/>
  <c r="F22" i="4"/>
  <c r="C22" i="6" l="1"/>
  <c r="B22" i="6"/>
  <c r="D22" i="6"/>
  <c r="D22" i="5"/>
  <c r="C22" i="5"/>
  <c r="F22" i="5"/>
  <c r="G22" i="5"/>
  <c r="E22" i="5"/>
  <c r="F21" i="1"/>
  <c r="G21" i="1"/>
  <c r="E21" i="1"/>
  <c r="B21" i="1"/>
  <c r="D21" i="1"/>
  <c r="C21" i="1"/>
  <c r="J22" i="1"/>
  <c r="H22" i="1"/>
  <c r="I22" i="1"/>
  <c r="M22" i="1"/>
  <c r="K22" i="1"/>
  <c r="L22" i="1"/>
  <c r="J22" i="4"/>
  <c r="D20" i="1"/>
  <c r="B20" i="1"/>
  <c r="B19" i="1"/>
  <c r="C20" i="1"/>
  <c r="E20" i="1"/>
  <c r="E19" i="1"/>
  <c r="B22" i="5"/>
  <c r="G22" i="4"/>
  <c r="B22" i="4"/>
  <c r="E22" i="4"/>
  <c r="G20" i="1"/>
  <c r="F20" i="1"/>
  <c r="H22" i="4"/>
  <c r="D22" i="4"/>
  <c r="C22" i="4"/>
  <c r="B23" i="6" l="1"/>
  <c r="F22" i="1"/>
  <c r="E22" i="1"/>
  <c r="G22" i="1"/>
  <c r="C22" i="1"/>
  <c r="B22" i="1"/>
  <c r="D22" i="1"/>
  <c r="B23" i="5"/>
  <c r="B23" i="4"/>
  <c r="B23" i="1" l="1"/>
  <c r="F4" i="1"/>
  <c r="G4" i="1" s="1"/>
  <c r="H4" i="1" s="1"/>
  <c r="I4" i="1" s="1"/>
  <c r="J4" i="1" s="1"/>
  <c r="K4" i="1" s="1"/>
  <c r="L4" i="1" s="1"/>
  <c r="M4" i="1" s="1"/>
  <c r="D19" i="1" l="1"/>
  <c r="C19" i="1"/>
</calcChain>
</file>

<file path=xl/sharedStrings.xml><?xml version="1.0" encoding="utf-8"?>
<sst xmlns="http://schemas.openxmlformats.org/spreadsheetml/2006/main" count="94" uniqueCount="28">
  <si>
    <t>CURRENT SETTLEMENT</t>
  </si>
  <si>
    <t>Interval</t>
  </si>
  <si>
    <t>DAM</t>
  </si>
  <si>
    <t>FMM</t>
  </si>
  <si>
    <t>RTD</t>
  </si>
  <si>
    <t>LMP</t>
  </si>
  <si>
    <t>Settlement</t>
  </si>
  <si>
    <t>Schedule</t>
  </si>
  <si>
    <t>Decline Charge*</t>
  </si>
  <si>
    <t>Net per interval</t>
  </si>
  <si>
    <t>TOTAL FOR HOUR</t>
  </si>
  <si>
    <t>HASP ADS Accept</t>
  </si>
  <si>
    <t>PROPOSED SETTLEMENT W/ 15-MINUTE TAGGING</t>
  </si>
  <si>
    <t>Yellow cells are input data</t>
  </si>
  <si>
    <t>For illustrative purposes only</t>
  </si>
  <si>
    <t>PROPOSED HOURLY BLOCK SETTLEMENT</t>
  </si>
  <si>
    <t>PROPOSED HOURLY BLOCK EXPORT SETTLEMENT</t>
  </si>
  <si>
    <t>HASP Advisory</t>
  </si>
  <si>
    <t>HASP Schedule</t>
  </si>
  <si>
    <t>*Assumes monthly 10% threshold has been exceeded and decline charge is applied</t>
  </si>
  <si>
    <t>Over/Under Delivery Charge</t>
  </si>
  <si>
    <r>
      <t xml:space="preserve">(Paid) </t>
    </r>
    <r>
      <rPr>
        <sz val="11"/>
        <color rgb="FFC00000"/>
        <rFont val="Calibri"/>
        <family val="2"/>
        <scheme val="minor"/>
      </rPr>
      <t>Charged</t>
    </r>
  </si>
  <si>
    <r>
      <rPr>
        <sz val="11"/>
        <rFont val="Calibri"/>
        <family val="2"/>
        <scheme val="minor"/>
      </rPr>
      <t>(Paid)</t>
    </r>
    <r>
      <rPr>
        <sz val="11"/>
        <color rgb="FFC00000"/>
        <rFont val="Calibri"/>
        <family val="2"/>
        <scheme val="minor"/>
      </rPr>
      <t xml:space="preserve"> Charged</t>
    </r>
  </si>
  <si>
    <t>Trans Profile at T-40</t>
  </si>
  <si>
    <t>Energy Profile at T-20</t>
  </si>
  <si>
    <t>Trans Profile at T-40*</t>
  </si>
  <si>
    <t>Energy Profile at T-20*</t>
  </si>
  <si>
    <t>*T-40/T-20 to each FMM interval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</si>
</sst>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8" fontId="0" fillId="0" borderId="0" xfId="0" applyNumberFormat="1"/>
    <xf numFmtId="0" fontId="0" fillId="0" borderId="1" xfId="0" applyBorder="1"/>
    <xf numFmtId="8" fontId="0" fillId="0" borderId="1" xfId="0" applyNumberFormat="1" applyBorder="1"/>
    <xf numFmtId="164" fontId="0" fillId="2" borderId="1" xfId="0" applyNumberFormat="1" applyFill="1" applyBorder="1"/>
    <xf numFmtId="0" fontId="0" fillId="2" borderId="0" xfId="0" applyFill="1"/>
    <xf numFmtId="164" fontId="0" fillId="2" borderId="0" xfId="0" applyNumberFormat="1" applyFill="1"/>
    <xf numFmtId="7" fontId="0" fillId="0" borderId="1" xfId="0" applyNumberFormat="1" applyBorder="1"/>
    <xf numFmtId="7" fontId="0" fillId="0" borderId="0" xfId="0" applyNumberFormat="1"/>
    <xf numFmtId="7" fontId="2" fillId="0" borderId="1" xfId="1" applyNumberFormat="1" applyFont="1" applyBorder="1"/>
    <xf numFmtId="7" fontId="2" fillId="0" borderId="0" xfId="1" applyNumberFormat="1" applyFont="1"/>
    <xf numFmtId="8" fontId="4" fillId="0" borderId="0" xfId="0" applyNumberFormat="1" applyFont="1"/>
    <xf numFmtId="7" fontId="4" fillId="0" borderId="0" xfId="0" applyNumberFormat="1" applyFont="1"/>
    <xf numFmtId="7" fontId="5" fillId="0" borderId="0" xfId="1" applyNumberFormat="1" applyFont="1"/>
    <xf numFmtId="9" fontId="0" fillId="0" borderId="0" xfId="0" applyNumberFormat="1" applyFill="1"/>
    <xf numFmtId="164" fontId="0" fillId="2" borderId="1" xfId="0" applyNumberFormat="1" applyFill="1" applyBorder="1" applyAlignment="1">
      <alignment horizontal="center"/>
    </xf>
    <xf numFmtId="7" fontId="2" fillId="0" borderId="2" xfId="1" applyNumberFormat="1" applyFont="1" applyBorder="1" applyAlignment="1">
      <alignment horizontal="center"/>
    </xf>
    <xf numFmtId="7" fontId="2" fillId="0" borderId="3" xfId="1" applyNumberFormat="1" applyFont="1" applyBorder="1" applyAlignment="1">
      <alignment horizontal="center"/>
    </xf>
    <xf numFmtId="7" fontId="2" fillId="0" borderId="4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7" fontId="0" fillId="0" borderId="2" xfId="0" applyNumberFormat="1" applyBorder="1" applyAlignment="1">
      <alignment horizontal="center"/>
    </xf>
    <xf numFmtId="7" fontId="0" fillId="0" borderId="3" xfId="0" applyNumberFormat="1" applyBorder="1" applyAlignment="1">
      <alignment horizontal="center"/>
    </xf>
    <xf numFmtId="7" fontId="0" fillId="0" borderId="4" xfId="0" applyNumberFormat="1" applyBorder="1" applyAlignment="1">
      <alignment horizontal="center"/>
    </xf>
    <xf numFmtId="8" fontId="0" fillId="0" borderId="2" xfId="0" applyNumberFormat="1" applyBorder="1" applyAlignment="1">
      <alignment horizontal="center"/>
    </xf>
    <xf numFmtId="8" fontId="0" fillId="0" borderId="3" xfId="0" applyNumberFormat="1" applyBorder="1" applyAlignment="1">
      <alignment horizontal="center"/>
    </xf>
    <xf numFmtId="8" fontId="0" fillId="0" borderId="4" xfId="0" applyNumberForma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8">
    <dxf>
      <fill>
        <patternFill>
          <bgColor rgb="FFFFCEC9"/>
        </patternFill>
      </fill>
    </dxf>
    <dxf>
      <fill>
        <patternFill>
          <bgColor rgb="FFFFCEC9"/>
        </patternFill>
      </fill>
    </dxf>
    <dxf>
      <fill>
        <patternFill>
          <bgColor rgb="FFFFCEC9"/>
        </patternFill>
      </fill>
    </dxf>
    <dxf>
      <fill>
        <patternFill>
          <bgColor rgb="FFFFCEC9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CE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</xdr:row>
      <xdr:rowOff>19050</xdr:rowOff>
    </xdr:from>
    <xdr:ext cx="3343275" cy="619125"/>
    <xdr:pic>
      <xdr:nvPicPr>
        <xdr:cNvPr id="2" name="Picture 1" descr="CAISOLogo-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0"/>
          <a:ext cx="3343275" cy="6191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0</xdr:rowOff>
    </xdr:from>
    <xdr:ext cx="3343275" cy="619125"/>
    <xdr:pic>
      <xdr:nvPicPr>
        <xdr:cNvPr id="2" name="Picture 1" descr="CAISOLogo-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5950"/>
          <a:ext cx="3343275" cy="6191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29</xdr:row>
      <xdr:rowOff>19050</xdr:rowOff>
    </xdr:from>
    <xdr:ext cx="3343275" cy="619125"/>
    <xdr:pic>
      <xdr:nvPicPr>
        <xdr:cNvPr id="2" name="Picture 1" descr="CAISOLogo-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905500"/>
          <a:ext cx="3343275" cy="6191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29</xdr:row>
      <xdr:rowOff>19050</xdr:rowOff>
    </xdr:from>
    <xdr:ext cx="3343275" cy="619125"/>
    <xdr:pic>
      <xdr:nvPicPr>
        <xdr:cNvPr id="2" name="Picture 1" descr="CAISOLogo-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00"/>
          <a:ext cx="3343275" cy="6191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Normal="100" workbookViewId="0">
      <selection activeCell="B13" sqref="B13:M13"/>
    </sheetView>
  </sheetViews>
  <sheetFormatPr defaultRowHeight="15" x14ac:dyDescent="0.25"/>
  <cols>
    <col min="1" max="1" width="19.7109375" customWidth="1"/>
    <col min="2" max="2" width="11.140625" bestFit="1" customWidth="1"/>
    <col min="3" max="13" width="9.5703125" bestFit="1" customWidth="1"/>
  </cols>
  <sheetData>
    <row r="1" spans="1:15" x14ac:dyDescent="0.25">
      <c r="A1" s="19" t="s">
        <v>0</v>
      </c>
      <c r="B1" s="19"/>
      <c r="C1" s="19"/>
      <c r="D1" s="19"/>
      <c r="E1" s="19"/>
    </row>
    <row r="3" spans="1:15" ht="15.75" thickBot="1" x14ac:dyDescent="0.3">
      <c r="A3" s="19" t="s">
        <v>7</v>
      </c>
      <c r="B3" s="19"/>
      <c r="C3" s="19"/>
      <c r="D3" s="19"/>
      <c r="E3" s="19"/>
    </row>
    <row r="4" spans="1:15" ht="15.75" thickBot="1" x14ac:dyDescent="0.3">
      <c r="A4" t="s">
        <v>1</v>
      </c>
      <c r="B4" s="2">
        <v>1</v>
      </c>
      <c r="C4" s="2">
        <v>2</v>
      </c>
      <c r="D4" s="2">
        <v>3</v>
      </c>
      <c r="E4" s="2">
        <v>4</v>
      </c>
      <c r="F4" s="2">
        <f>E4+1</f>
        <v>5</v>
      </c>
      <c r="G4" s="2">
        <f t="shared" ref="G4:K4" si="0">F4+1</f>
        <v>6</v>
      </c>
      <c r="H4" s="2">
        <f t="shared" si="0"/>
        <v>7</v>
      </c>
      <c r="I4" s="2">
        <f t="shared" si="0"/>
        <v>8</v>
      </c>
      <c r="J4" s="2">
        <f t="shared" si="0"/>
        <v>9</v>
      </c>
      <c r="K4" s="2">
        <f t="shared" si="0"/>
        <v>10</v>
      </c>
      <c r="L4" s="2">
        <f>K4+1</f>
        <v>11</v>
      </c>
      <c r="M4" s="2">
        <f>L4+1</f>
        <v>12</v>
      </c>
    </row>
    <row r="5" spans="1:15" ht="15.75" thickBot="1" x14ac:dyDescent="0.3">
      <c r="A5" t="s">
        <v>2</v>
      </c>
      <c r="B5" s="20">
        <v>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2"/>
      <c r="O5" s="14"/>
    </row>
    <row r="6" spans="1:15" ht="15.75" thickBot="1" x14ac:dyDescent="0.3">
      <c r="A6" t="s">
        <v>18</v>
      </c>
      <c r="B6" s="20">
        <v>100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2"/>
    </row>
    <row r="7" spans="1:15" ht="15.75" thickBot="1" x14ac:dyDescent="0.3">
      <c r="A7" t="s">
        <v>11</v>
      </c>
      <c r="B7" s="20">
        <v>100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/>
    </row>
    <row r="8" spans="1:15" ht="15.75" thickBot="1" x14ac:dyDescent="0.3">
      <c r="A8" t="s">
        <v>23</v>
      </c>
      <c r="B8" s="20">
        <v>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2"/>
    </row>
    <row r="9" spans="1:15" ht="15.75" thickBot="1" x14ac:dyDescent="0.3">
      <c r="A9" t="s">
        <v>3</v>
      </c>
      <c r="B9" s="23">
        <f>B7</f>
        <v>100</v>
      </c>
      <c r="C9" s="24"/>
      <c r="D9" s="25"/>
      <c r="E9" s="23">
        <f>B7</f>
        <v>100</v>
      </c>
      <c r="F9" s="24"/>
      <c r="G9" s="25"/>
      <c r="H9" s="23">
        <f>B10</f>
        <v>0</v>
      </c>
      <c r="I9" s="24"/>
      <c r="J9" s="25"/>
      <c r="K9" s="23">
        <f>B10</f>
        <v>0</v>
      </c>
      <c r="L9" s="24"/>
      <c r="M9" s="25"/>
    </row>
    <row r="10" spans="1:15" ht="15.75" thickBot="1" x14ac:dyDescent="0.3">
      <c r="A10" t="s">
        <v>24</v>
      </c>
      <c r="B10" s="20">
        <v>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2"/>
    </row>
    <row r="12" spans="1:15" ht="15.75" thickBot="1" x14ac:dyDescent="0.3">
      <c r="A12" s="19" t="s">
        <v>5</v>
      </c>
      <c r="B12" s="19"/>
      <c r="C12" s="19"/>
      <c r="D12" s="19"/>
      <c r="E12" s="19"/>
    </row>
    <row r="13" spans="1:15" ht="15.75" thickBot="1" x14ac:dyDescent="0.3">
      <c r="A13" t="s">
        <v>2</v>
      </c>
      <c r="B13" s="26">
        <v>30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8"/>
    </row>
    <row r="14" spans="1:15" ht="15.75" thickBot="1" x14ac:dyDescent="0.3">
      <c r="A14" t="s">
        <v>3</v>
      </c>
      <c r="B14" s="15">
        <v>55</v>
      </c>
      <c r="C14" s="15"/>
      <c r="D14" s="15"/>
      <c r="E14" s="15">
        <v>55</v>
      </c>
      <c r="F14" s="15"/>
      <c r="G14" s="15"/>
      <c r="H14" s="15">
        <v>55</v>
      </c>
      <c r="I14" s="15"/>
      <c r="J14" s="15"/>
      <c r="K14" s="15">
        <v>55</v>
      </c>
      <c r="L14" s="15"/>
      <c r="M14" s="15"/>
    </row>
    <row r="15" spans="1:15" ht="15.75" thickBot="1" x14ac:dyDescent="0.3">
      <c r="A15" t="s">
        <v>4</v>
      </c>
      <c r="B15" s="4">
        <v>20</v>
      </c>
      <c r="C15" s="4">
        <v>20</v>
      </c>
      <c r="D15" s="4">
        <v>20</v>
      </c>
      <c r="E15" s="4">
        <v>20</v>
      </c>
      <c r="F15" s="4">
        <v>20</v>
      </c>
      <c r="G15" s="4">
        <v>20</v>
      </c>
      <c r="H15" s="4">
        <v>20</v>
      </c>
      <c r="I15" s="4">
        <v>20</v>
      </c>
      <c r="J15" s="4">
        <v>20</v>
      </c>
      <c r="K15" s="4">
        <v>20</v>
      </c>
      <c r="L15" s="4">
        <v>20</v>
      </c>
      <c r="M15" s="4">
        <v>20</v>
      </c>
    </row>
    <row r="17" spans="1:13" ht="15.75" thickBot="1" x14ac:dyDescent="0.3">
      <c r="A17" s="19" t="s">
        <v>6</v>
      </c>
      <c r="B17" s="19"/>
      <c r="C17" s="19"/>
      <c r="D17" s="19"/>
      <c r="E17" s="19"/>
    </row>
    <row r="18" spans="1:13" ht="15.75" thickBot="1" x14ac:dyDescent="0.3">
      <c r="A18" t="s">
        <v>2</v>
      </c>
      <c r="B18" s="16">
        <f>(B5*B13)*-1</f>
        <v>0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</row>
    <row r="19" spans="1:13" ht="15.75" thickBot="1" x14ac:dyDescent="0.3">
      <c r="A19" t="s">
        <v>3</v>
      </c>
      <c r="B19" s="16">
        <f>((B9-$B$5)/4)*B14*-1</f>
        <v>-1375</v>
      </c>
      <c r="C19" s="17">
        <f>((C9-C5)*C14)/4</f>
        <v>0</v>
      </c>
      <c r="D19" s="18">
        <f>((D9-D5)*D14)/4</f>
        <v>0</v>
      </c>
      <c r="E19" s="16">
        <f>((E9-B5)/4)*E14*-1</f>
        <v>-1375</v>
      </c>
      <c r="F19" s="17">
        <f>((F9-F5)*F14)/4</f>
        <v>0</v>
      </c>
      <c r="G19" s="18">
        <f>((G9-G5)*G14)/4</f>
        <v>0</v>
      </c>
      <c r="H19" s="16">
        <f>((H9-B5)/4)*H14*-1</f>
        <v>0</v>
      </c>
      <c r="I19" s="17">
        <f>((I9-I5)*I14)/4</f>
        <v>0</v>
      </c>
      <c r="J19" s="18">
        <f>((J9-J5)*J14)/4</f>
        <v>0</v>
      </c>
      <c r="K19" s="16">
        <f>((K9-B5)/4)*K14*-1</f>
        <v>0</v>
      </c>
      <c r="L19" s="17"/>
      <c r="M19" s="18"/>
    </row>
    <row r="20" spans="1:13" ht="15.75" thickBot="1" x14ac:dyDescent="0.3">
      <c r="A20" t="s">
        <v>4</v>
      </c>
      <c r="B20" s="9">
        <f>(((B10-B9)/12)*B15)*-1</f>
        <v>166.66666666666669</v>
      </c>
      <c r="C20" s="9">
        <f>(((B10-B9)/12)*C15)*-1</f>
        <v>166.66666666666669</v>
      </c>
      <c r="D20" s="9">
        <f>(((B10-B9)/12)*D15)*-1</f>
        <v>166.66666666666669</v>
      </c>
      <c r="E20" s="9">
        <f>(((B10-E9)/12)*E15)*-1</f>
        <v>166.66666666666669</v>
      </c>
      <c r="F20" s="9">
        <f>(((B10-E9)/12)*F15)*-1</f>
        <v>166.66666666666669</v>
      </c>
      <c r="G20" s="9">
        <f>(((B10-E9)/12)*G15)*-1</f>
        <v>166.66666666666669</v>
      </c>
      <c r="H20" s="9">
        <f>(((B10-H9)/12)*H15)*-1</f>
        <v>0</v>
      </c>
      <c r="I20" s="9">
        <f>(((B10-H9)/12)*I15)*-1</f>
        <v>0</v>
      </c>
      <c r="J20" s="9">
        <f>(((B10-H9)/12)*J15)*-1</f>
        <v>0</v>
      </c>
      <c r="K20" s="9">
        <f>(((B10-K9)/12)*K15)*-1</f>
        <v>0</v>
      </c>
      <c r="L20" s="9">
        <f>(((B10-K9)/12)*L15)*-1</f>
        <v>0</v>
      </c>
      <c r="M20" s="9">
        <f>(((B10-K9)/12)*M15)*-1</f>
        <v>0</v>
      </c>
    </row>
    <row r="21" spans="1:13" ht="15.75" thickBot="1" x14ac:dyDescent="0.3">
      <c r="A21" t="s">
        <v>8</v>
      </c>
      <c r="B21" s="9">
        <f>(($B$9-$B$6)/12)*(0.5*$B$14)*-1</f>
        <v>0</v>
      </c>
      <c r="C21" s="9">
        <f>(($B$9-$B$6)/12)*(0.5*$B$14)*-1</f>
        <v>0</v>
      </c>
      <c r="D21" s="9">
        <f>(($B$9-$B$6)/12)*(0.5*$B$14)*-1</f>
        <v>0</v>
      </c>
      <c r="E21" s="9">
        <f>(($E$9-$B$6)/12)*(0.5*$E$14)*-1</f>
        <v>0</v>
      </c>
      <c r="F21" s="9">
        <f>(($E$9-$B$6)/12)*(0.5*$E$14)*-1</f>
        <v>0</v>
      </c>
      <c r="G21" s="9">
        <f>(($E$9-$B$6)/12)*(0.5*$E$14)*-1</f>
        <v>0</v>
      </c>
      <c r="H21" s="9">
        <f>(($H$9-$B$6)/12)*(0.5*$H$14)*-1</f>
        <v>229.16666666666669</v>
      </c>
      <c r="I21" s="9">
        <f>(($H$9-$B$6)/12)*(0.5*$H$14)*-1</f>
        <v>229.16666666666669</v>
      </c>
      <c r="J21" s="9">
        <f>(($H$9-$B$6)/12)*(0.5*$H$14)*-1</f>
        <v>229.16666666666669</v>
      </c>
      <c r="K21" s="9">
        <f>(($K$9-$B$6)/12)*(0.5*$K$14)*-1</f>
        <v>229.16666666666669</v>
      </c>
      <c r="L21" s="9">
        <f>(($K$9-$B$6)/12)*(0.5*$K$14)*-1</f>
        <v>229.16666666666669</v>
      </c>
      <c r="M21" s="9">
        <f>(($K$9-$B$6)/12)*(0.5*$K$14)*-1</f>
        <v>229.16666666666669</v>
      </c>
    </row>
    <row r="22" spans="1:13" ht="15.75" thickBot="1" x14ac:dyDescent="0.3">
      <c r="A22" t="s">
        <v>9</v>
      </c>
      <c r="B22" s="9">
        <f>($B$18/12)+($B$19/3)+B20+B21</f>
        <v>-291.66666666666663</v>
      </c>
      <c r="C22" s="9">
        <f>($B$18/12)+($B$19/3)+C20+C21</f>
        <v>-291.66666666666663</v>
      </c>
      <c r="D22" s="9">
        <f>($B$18/12)+($B$19/3)+D20+D21</f>
        <v>-291.66666666666663</v>
      </c>
      <c r="E22" s="9">
        <f>($B$18/12)+($E$19/3)+E20+E21</f>
        <v>-291.66666666666663</v>
      </c>
      <c r="F22" s="9">
        <f>($B$18/12)+($E$19/3)+F20+F21</f>
        <v>-291.66666666666663</v>
      </c>
      <c r="G22" s="9">
        <f>($B$18/12)+($E$19/3)+G20+G21</f>
        <v>-291.66666666666663</v>
      </c>
      <c r="H22" s="9">
        <f>($B$18/12)+($H$19/3)+H20+H21</f>
        <v>229.16666666666669</v>
      </c>
      <c r="I22" s="9">
        <f>($B$18/12)+($H$19/3)+I20+I21</f>
        <v>229.16666666666669</v>
      </c>
      <c r="J22" s="9">
        <f>($B$18/12)+($H$19/3)+J20+J21</f>
        <v>229.16666666666669</v>
      </c>
      <c r="K22" s="9">
        <f>($B$18/12)+($K$19/3)+K20+K21</f>
        <v>229.16666666666669</v>
      </c>
      <c r="L22" s="9">
        <f>($B$18/12)+($K$19/3)+L20+L21</f>
        <v>229.16666666666669</v>
      </c>
      <c r="M22" s="9">
        <f>($B$18/12)+($K$19/3)+M20+M21</f>
        <v>229.16666666666669</v>
      </c>
    </row>
    <row r="23" spans="1:13" ht="15.75" x14ac:dyDescent="0.25">
      <c r="A23" t="s">
        <v>10</v>
      </c>
      <c r="B23" s="13">
        <f>SUM(B22:M22)</f>
        <v>-374.99999999999915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6" spans="1:13" x14ac:dyDescent="0.25">
      <c r="A26" t="s">
        <v>19</v>
      </c>
    </row>
    <row r="28" spans="1:13" x14ac:dyDescent="0.25">
      <c r="A28" s="5" t="s">
        <v>13</v>
      </c>
      <c r="B28" s="6"/>
    </row>
    <row r="29" spans="1:13" x14ac:dyDescent="0.25">
      <c r="A29" t="s">
        <v>14</v>
      </c>
    </row>
    <row r="30" spans="1:13" x14ac:dyDescent="0.25">
      <c r="A30" t="s">
        <v>22</v>
      </c>
    </row>
  </sheetData>
  <mergeCells count="23">
    <mergeCell ref="A1:E1"/>
    <mergeCell ref="A3:E3"/>
    <mergeCell ref="A12:E12"/>
    <mergeCell ref="A17:E17"/>
    <mergeCell ref="B5:M5"/>
    <mergeCell ref="B6:M6"/>
    <mergeCell ref="B7:M7"/>
    <mergeCell ref="B9:D9"/>
    <mergeCell ref="E9:G9"/>
    <mergeCell ref="H9:J9"/>
    <mergeCell ref="K9:M9"/>
    <mergeCell ref="B8:M8"/>
    <mergeCell ref="B10:M10"/>
    <mergeCell ref="B13:M13"/>
    <mergeCell ref="B14:D14"/>
    <mergeCell ref="E14:G14"/>
    <mergeCell ref="H14:J14"/>
    <mergeCell ref="K14:M14"/>
    <mergeCell ref="B18:M18"/>
    <mergeCell ref="B19:D19"/>
    <mergeCell ref="E19:G19"/>
    <mergeCell ref="H19:J19"/>
    <mergeCell ref="K19:M19"/>
  </mergeCells>
  <conditionalFormatting sqref="B18:M23">
    <cfRule type="cellIs" dxfId="7" priority="1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>
      <selection activeCell="B16" sqref="B16"/>
    </sheetView>
  </sheetViews>
  <sheetFormatPr defaultRowHeight="15" x14ac:dyDescent="0.25"/>
  <cols>
    <col min="1" max="1" width="20.5703125" customWidth="1"/>
    <col min="2" max="2" width="13.85546875" customWidth="1"/>
    <col min="3" max="3" width="12.85546875" customWidth="1"/>
    <col min="4" max="4" width="11.140625" customWidth="1"/>
    <col min="5" max="5" width="12" customWidth="1"/>
    <col min="6" max="13" width="9.7109375" bestFit="1" customWidth="1"/>
  </cols>
  <sheetData>
    <row r="1" spans="1:15" x14ac:dyDescent="0.25">
      <c r="A1" s="19" t="s">
        <v>15</v>
      </c>
      <c r="B1" s="19"/>
      <c r="C1" s="19"/>
      <c r="D1" s="19"/>
      <c r="E1" s="19"/>
    </row>
    <row r="3" spans="1:15" ht="15.75" thickBot="1" x14ac:dyDescent="0.3">
      <c r="A3" s="19" t="s">
        <v>7</v>
      </c>
      <c r="B3" s="19"/>
      <c r="C3" s="19"/>
      <c r="D3" s="19"/>
      <c r="E3" s="19"/>
    </row>
    <row r="4" spans="1:15" ht="15.75" thickBot="1" x14ac:dyDescent="0.3">
      <c r="A4" t="s">
        <v>1</v>
      </c>
      <c r="B4" s="2">
        <v>1</v>
      </c>
      <c r="C4" s="2">
        <v>2</v>
      </c>
      <c r="D4" s="2">
        <v>3</v>
      </c>
      <c r="E4" s="2">
        <v>4</v>
      </c>
      <c r="F4" s="2">
        <f>E4+1</f>
        <v>5</v>
      </c>
      <c r="G4" s="2">
        <f t="shared" ref="G4:K4" si="0">F4+1</f>
        <v>6</v>
      </c>
      <c r="H4" s="2">
        <f t="shared" si="0"/>
        <v>7</v>
      </c>
      <c r="I4" s="2">
        <f t="shared" si="0"/>
        <v>8</v>
      </c>
      <c r="J4" s="2">
        <f t="shared" si="0"/>
        <v>9</v>
      </c>
      <c r="K4" s="2">
        <f t="shared" si="0"/>
        <v>10</v>
      </c>
      <c r="L4" s="2">
        <f>K4+1</f>
        <v>11</v>
      </c>
      <c r="M4" s="2">
        <f>L4+1</f>
        <v>12</v>
      </c>
    </row>
    <row r="5" spans="1:15" ht="15.75" thickBot="1" x14ac:dyDescent="0.3">
      <c r="A5" t="s">
        <v>2</v>
      </c>
      <c r="B5" s="20">
        <v>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2"/>
      <c r="O5" s="14"/>
    </row>
    <row r="6" spans="1:15" ht="15.75" thickBot="1" x14ac:dyDescent="0.3">
      <c r="A6" t="s">
        <v>18</v>
      </c>
      <c r="B6" s="20">
        <v>100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2"/>
    </row>
    <row r="7" spans="1:15" ht="15.75" thickBot="1" x14ac:dyDescent="0.3">
      <c r="A7" t="s">
        <v>11</v>
      </c>
      <c r="B7" s="20">
        <f>B6*O5</f>
        <v>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/>
    </row>
    <row r="8" spans="1:15" ht="15.75" thickBot="1" x14ac:dyDescent="0.3">
      <c r="A8" t="s">
        <v>23</v>
      </c>
      <c r="B8" s="20">
        <v>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2"/>
    </row>
    <row r="9" spans="1:15" ht="15.75" thickBot="1" x14ac:dyDescent="0.3">
      <c r="A9" t="s">
        <v>3</v>
      </c>
      <c r="B9" s="23">
        <f>MIN(B6,B7,B8)</f>
        <v>0</v>
      </c>
      <c r="C9" s="24"/>
      <c r="D9" s="25"/>
      <c r="E9" s="23">
        <f>MIN(B6,B7,B8)</f>
        <v>0</v>
      </c>
      <c r="F9" s="24"/>
      <c r="G9" s="25"/>
      <c r="H9" s="23">
        <f>B10</f>
        <v>0</v>
      </c>
      <c r="I9" s="24"/>
      <c r="J9" s="25"/>
      <c r="K9" s="23">
        <f>B10</f>
        <v>0</v>
      </c>
      <c r="L9" s="24"/>
      <c r="M9" s="25"/>
    </row>
    <row r="10" spans="1:15" ht="15.75" thickBot="1" x14ac:dyDescent="0.3">
      <c r="A10" t="s">
        <v>24</v>
      </c>
      <c r="B10" s="20">
        <v>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2"/>
    </row>
    <row r="12" spans="1:15" ht="15.75" thickBot="1" x14ac:dyDescent="0.3">
      <c r="A12" s="19" t="s">
        <v>5</v>
      </c>
      <c r="B12" s="19"/>
      <c r="C12" s="19"/>
      <c r="D12" s="19"/>
      <c r="E12" s="19"/>
    </row>
    <row r="13" spans="1:15" ht="15.75" thickBot="1" x14ac:dyDescent="0.3">
      <c r="A13" t="s">
        <v>2</v>
      </c>
      <c r="B13" s="26">
        <v>30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8"/>
    </row>
    <row r="14" spans="1:15" ht="15.75" thickBot="1" x14ac:dyDescent="0.3">
      <c r="A14" t="s">
        <v>3</v>
      </c>
      <c r="B14" s="15">
        <v>55</v>
      </c>
      <c r="C14" s="15"/>
      <c r="D14" s="15"/>
      <c r="E14" s="15">
        <v>55</v>
      </c>
      <c r="F14" s="15"/>
      <c r="G14" s="15"/>
      <c r="H14" s="15">
        <v>55</v>
      </c>
      <c r="I14" s="15"/>
      <c r="J14" s="15"/>
      <c r="K14" s="15">
        <v>55</v>
      </c>
      <c r="L14" s="15"/>
      <c r="M14" s="15"/>
    </row>
    <row r="15" spans="1:15" ht="15.75" thickBot="1" x14ac:dyDescent="0.3">
      <c r="A15" t="s">
        <v>4</v>
      </c>
      <c r="B15" s="4">
        <v>20</v>
      </c>
      <c r="C15" s="4">
        <v>20</v>
      </c>
      <c r="D15" s="4">
        <v>20</v>
      </c>
      <c r="E15" s="4">
        <v>20</v>
      </c>
      <c r="F15" s="4">
        <v>20</v>
      </c>
      <c r="G15" s="4">
        <v>20</v>
      </c>
      <c r="H15" s="4">
        <v>20</v>
      </c>
      <c r="I15" s="4">
        <v>20</v>
      </c>
      <c r="J15" s="4">
        <v>20</v>
      </c>
      <c r="K15" s="4">
        <v>20</v>
      </c>
      <c r="L15" s="4">
        <v>20</v>
      </c>
      <c r="M15" s="4">
        <v>20</v>
      </c>
    </row>
    <row r="17" spans="1:13" ht="15.75" thickBot="1" x14ac:dyDescent="0.3">
      <c r="A17" s="19" t="s">
        <v>6</v>
      </c>
      <c r="B17" s="19"/>
      <c r="C17" s="19"/>
      <c r="D17" s="19"/>
      <c r="E17" s="19"/>
    </row>
    <row r="18" spans="1:13" ht="15.75" thickBot="1" x14ac:dyDescent="0.3">
      <c r="A18" t="s">
        <v>2</v>
      </c>
      <c r="B18" s="29">
        <f>(B5*B13)*-1</f>
        <v>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1"/>
    </row>
    <row r="19" spans="1:13" ht="15.75" thickBot="1" x14ac:dyDescent="0.3">
      <c r="A19" t="s">
        <v>3</v>
      </c>
      <c r="B19" s="29">
        <f>((B9-B5)/4)*B14*-1</f>
        <v>0</v>
      </c>
      <c r="C19" s="30">
        <f>((C9-C5)*C14)/4</f>
        <v>0</v>
      </c>
      <c r="D19" s="31">
        <f>((D9-D5)*D14)/4</f>
        <v>0</v>
      </c>
      <c r="E19" s="29">
        <f>((E9-B5)/4)*E14*-1</f>
        <v>0</v>
      </c>
      <c r="F19" s="30">
        <f>((F9-F5)*F14)/4</f>
        <v>0</v>
      </c>
      <c r="G19" s="31">
        <f>((G9-G5)*G14)/4</f>
        <v>0</v>
      </c>
      <c r="H19" s="29">
        <f>((H9-B5)/4)*H14*-1</f>
        <v>0</v>
      </c>
      <c r="I19" s="30">
        <f>((I9-I5)*I14)/4</f>
        <v>0</v>
      </c>
      <c r="J19" s="31">
        <f>((J9-J5)*J14)/4</f>
        <v>0</v>
      </c>
      <c r="K19" s="29">
        <f>((K9-B5)/4)*K14*-1</f>
        <v>0</v>
      </c>
      <c r="L19" s="30"/>
      <c r="M19" s="31"/>
    </row>
    <row r="20" spans="1:13" ht="15.75" thickBot="1" x14ac:dyDescent="0.3">
      <c r="A20" t="s">
        <v>4</v>
      </c>
      <c r="B20" s="7">
        <f>(((B10-B9)/12)*B15)*-1</f>
        <v>0</v>
      </c>
      <c r="C20" s="7">
        <f>(((B10-B9)/12)*C15)*-1</f>
        <v>0</v>
      </c>
      <c r="D20" s="7">
        <f>(((B10-B9)/12)*D15)*-1</f>
        <v>0</v>
      </c>
      <c r="E20" s="7">
        <f>(((B10-E9)/12)*E15)*-1</f>
        <v>0</v>
      </c>
      <c r="F20" s="7">
        <f>(((B10-E9)/12)*F15)*-1</f>
        <v>0</v>
      </c>
      <c r="G20" s="7">
        <f>(((B10-E9)/12)*G15)*-1</f>
        <v>0</v>
      </c>
      <c r="H20" s="7">
        <f>(((B10-H9)/12)*H15)*-1</f>
        <v>0</v>
      </c>
      <c r="I20" s="7">
        <f>(((B10-H9)/12)*I15)*-1</f>
        <v>0</v>
      </c>
      <c r="J20" s="7">
        <f>(((B10-H9)/12)*J15)*-1</f>
        <v>0</v>
      </c>
      <c r="K20" s="7">
        <f>(((B10-K9)/12)*K15)*-1</f>
        <v>0</v>
      </c>
      <c r="L20" s="7">
        <f>(((B10-K9)/12)*L15)*-1</f>
        <v>0</v>
      </c>
      <c r="M20" s="7">
        <f>(((B10-K9)/12)*M15)*-1</f>
        <v>0</v>
      </c>
    </row>
    <row r="21" spans="1:13" ht="15.75" thickBot="1" x14ac:dyDescent="0.3">
      <c r="A21" t="s">
        <v>20</v>
      </c>
      <c r="B21" s="7">
        <f>(0.5*MAX(B15,B14)*ABS($B$10-$B$6)/12)</f>
        <v>229.16666666666666</v>
      </c>
      <c r="C21" s="7">
        <f>(0.5*MAX(C15,B14)*ABS($B$10-$B$6)/12)</f>
        <v>229.16666666666666</v>
      </c>
      <c r="D21" s="7">
        <f>(0.5*MAX(D15,B14)*ABS($B$10-$B$6)/12)</f>
        <v>229.16666666666666</v>
      </c>
      <c r="E21" s="7">
        <f>(0.5*MAX(E15,$E$14)*ABS($B$10-$B$6)/12)</f>
        <v>229.16666666666666</v>
      </c>
      <c r="F21" s="7">
        <f>(0.5*MAX(F15,$E$14)*ABS($B$10-$B$6)/12)</f>
        <v>229.16666666666666</v>
      </c>
      <c r="G21" s="7">
        <f>(0.5*MAX(G15,$E$14)*ABS($B$10-$B$6)/12)</f>
        <v>229.16666666666666</v>
      </c>
      <c r="H21" s="7">
        <f>(0.5*MAX(H15,$H$14)*ABS($B$10-$B$6)/12)</f>
        <v>229.16666666666666</v>
      </c>
      <c r="I21" s="7">
        <f>(0.5*MAX(I15,$H$14)*ABS($B$10-$B$6)/12)</f>
        <v>229.16666666666666</v>
      </c>
      <c r="J21" s="7">
        <f>(0.5*MAX(J15,$H$14)*ABS($B$10-$B$6)/12)</f>
        <v>229.16666666666666</v>
      </c>
      <c r="K21" s="7">
        <f>(0.5*MAX(K15,$K$14)*ABS($B$10-$B$6)/12)</f>
        <v>229.16666666666666</v>
      </c>
      <c r="L21" s="7">
        <f>(0.5*MAX(L15,$K$14)*ABS($B$10-$B$6)/12)</f>
        <v>229.16666666666666</v>
      </c>
      <c r="M21" s="7">
        <f>(0.5*MAX(M15,$K$14)*ABS($B$10-$B$6)/12)</f>
        <v>229.16666666666666</v>
      </c>
    </row>
    <row r="22" spans="1:13" ht="15.75" thickBot="1" x14ac:dyDescent="0.3">
      <c r="A22" t="s">
        <v>9</v>
      </c>
      <c r="B22" s="7">
        <f>($B$18/12)+($B$19/3)+B20+B21</f>
        <v>229.16666666666666</v>
      </c>
      <c r="C22" s="7">
        <f>($B$18/12)+($B$19/3)+C20+C21</f>
        <v>229.16666666666666</v>
      </c>
      <c r="D22" s="7">
        <f>($B$18/12)+($B$19/3)+D20+D21</f>
        <v>229.16666666666666</v>
      </c>
      <c r="E22" s="7">
        <f>($B$18/12)+($E$19/3)+E20+E21</f>
        <v>229.16666666666666</v>
      </c>
      <c r="F22" s="7">
        <f>($B$18/12)+($E$19/3)+F20+F21</f>
        <v>229.16666666666666</v>
      </c>
      <c r="G22" s="7">
        <f>($B$18/12)+($E$19/3)+G20+G21</f>
        <v>229.16666666666666</v>
      </c>
      <c r="H22" s="7">
        <f>($B$18/12)+($H$19/3)+H20+H21</f>
        <v>229.16666666666666</v>
      </c>
      <c r="I22" s="7">
        <f>($B$18/12)+($H$19/3)+I20+I21</f>
        <v>229.16666666666666</v>
      </c>
      <c r="J22" s="7">
        <f>($B$18/12)+($H$19/3)+J20+J21</f>
        <v>229.16666666666666</v>
      </c>
      <c r="K22" s="7">
        <f>($B$18/12)+($K$19/3)+K20+K21</f>
        <v>229.16666666666666</v>
      </c>
      <c r="L22" s="7">
        <f>($B$18/12)+($K$19/3)+L20+L21</f>
        <v>229.16666666666666</v>
      </c>
      <c r="M22" s="7">
        <f>($B$18/12)+($K$19/3)+M20+M21</f>
        <v>229.16666666666666</v>
      </c>
    </row>
    <row r="23" spans="1:13" ht="15.75" x14ac:dyDescent="0.25">
      <c r="A23" t="s">
        <v>10</v>
      </c>
      <c r="B23" s="12">
        <f>SUM(B22:M22)</f>
        <v>2749.9999999999995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7" spans="1:13" x14ac:dyDescent="0.25">
      <c r="A27" s="5" t="s">
        <v>13</v>
      </c>
      <c r="B27" s="6"/>
    </row>
    <row r="28" spans="1:13" x14ac:dyDescent="0.25">
      <c r="A28" t="s">
        <v>14</v>
      </c>
    </row>
    <row r="29" spans="1:13" x14ac:dyDescent="0.25">
      <c r="A29" t="s">
        <v>21</v>
      </c>
    </row>
  </sheetData>
  <mergeCells count="23">
    <mergeCell ref="A1:E1"/>
    <mergeCell ref="A3:E3"/>
    <mergeCell ref="B5:M5"/>
    <mergeCell ref="B6:M6"/>
    <mergeCell ref="B9:D9"/>
    <mergeCell ref="E9:G9"/>
    <mergeCell ref="H9:J9"/>
    <mergeCell ref="K9:M9"/>
    <mergeCell ref="B7:M7"/>
    <mergeCell ref="B8:M8"/>
    <mergeCell ref="B10:M10"/>
    <mergeCell ref="A12:E12"/>
    <mergeCell ref="B13:M13"/>
    <mergeCell ref="B14:D14"/>
    <mergeCell ref="E14:G14"/>
    <mergeCell ref="H14:J14"/>
    <mergeCell ref="K14:M14"/>
    <mergeCell ref="A17:E17"/>
    <mergeCell ref="B18:M18"/>
    <mergeCell ref="B19:D19"/>
    <mergeCell ref="E19:G19"/>
    <mergeCell ref="H19:J19"/>
    <mergeCell ref="K19:M19"/>
  </mergeCells>
  <conditionalFormatting sqref="B18:M23">
    <cfRule type="cellIs" dxfId="6" priority="1" operator="greaterThan">
      <formula>0</formula>
    </cfRule>
  </conditionalFormatting>
  <pageMargins left="0.7" right="0.7" top="0.75" bottom="0.75" header="0.3" footer="0.3"/>
  <pageSetup orientation="portrait" r:id="rId1"/>
  <ignoredErrors>
    <ignoredError sqref="C2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>
      <selection activeCell="B9" sqref="B9:D9"/>
    </sheetView>
  </sheetViews>
  <sheetFormatPr defaultRowHeight="15" x14ac:dyDescent="0.25"/>
  <cols>
    <col min="1" max="1" width="19" customWidth="1"/>
    <col min="2" max="2" width="12.140625" customWidth="1"/>
    <col min="3" max="13" width="10.7109375" customWidth="1"/>
  </cols>
  <sheetData>
    <row r="1" spans="1:15" x14ac:dyDescent="0.25">
      <c r="A1" s="19" t="s">
        <v>16</v>
      </c>
      <c r="B1" s="19"/>
      <c r="C1" s="19"/>
      <c r="D1" s="19"/>
      <c r="E1" s="19"/>
    </row>
    <row r="3" spans="1:15" ht="15.75" thickBot="1" x14ac:dyDescent="0.3">
      <c r="A3" s="19" t="s">
        <v>7</v>
      </c>
      <c r="B3" s="19"/>
      <c r="C3" s="19"/>
      <c r="D3" s="19"/>
      <c r="E3" s="19"/>
    </row>
    <row r="4" spans="1:15" ht="15.75" thickBot="1" x14ac:dyDescent="0.3">
      <c r="A4" t="s">
        <v>1</v>
      </c>
      <c r="B4" s="2">
        <v>1</v>
      </c>
      <c r="C4" s="2">
        <v>2</v>
      </c>
      <c r="D4" s="2">
        <v>3</v>
      </c>
      <c r="E4" s="2">
        <v>4</v>
      </c>
      <c r="F4" s="2">
        <f>E4+1</f>
        <v>5</v>
      </c>
      <c r="G4" s="2">
        <f t="shared" ref="G4:K4" si="0">F4+1</f>
        <v>6</v>
      </c>
      <c r="H4" s="2">
        <f t="shared" si="0"/>
        <v>7</v>
      </c>
      <c r="I4" s="2">
        <f t="shared" si="0"/>
        <v>8</v>
      </c>
      <c r="J4" s="2">
        <f t="shared" si="0"/>
        <v>9</v>
      </c>
      <c r="K4" s="2">
        <f t="shared" si="0"/>
        <v>10</v>
      </c>
      <c r="L4" s="2">
        <f>K4+1</f>
        <v>11</v>
      </c>
      <c r="M4" s="2">
        <f>L4+1</f>
        <v>12</v>
      </c>
    </row>
    <row r="5" spans="1:15" ht="15.75" thickBot="1" x14ac:dyDescent="0.3">
      <c r="A5" t="s">
        <v>2</v>
      </c>
      <c r="B5" s="20">
        <v>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2"/>
      <c r="O5" s="14"/>
    </row>
    <row r="6" spans="1:15" ht="15.75" thickBot="1" x14ac:dyDescent="0.3">
      <c r="A6" t="s">
        <v>18</v>
      </c>
      <c r="B6" s="20">
        <v>-100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2"/>
    </row>
    <row r="7" spans="1:15" ht="15.75" thickBot="1" x14ac:dyDescent="0.3">
      <c r="A7" t="s">
        <v>11</v>
      </c>
      <c r="B7" s="20">
        <v>-100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/>
    </row>
    <row r="8" spans="1:15" ht="15.75" thickBot="1" x14ac:dyDescent="0.3">
      <c r="A8" t="s">
        <v>23</v>
      </c>
      <c r="B8" s="20">
        <v>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2"/>
    </row>
    <row r="9" spans="1:15" ht="15.75" thickBot="1" x14ac:dyDescent="0.3">
      <c r="A9" t="s">
        <v>3</v>
      </c>
      <c r="B9" s="23">
        <f>MAX(B6,B7,B8)</f>
        <v>0</v>
      </c>
      <c r="C9" s="24"/>
      <c r="D9" s="25"/>
      <c r="E9" s="23">
        <f>MAX(B6,B7,B8)</f>
        <v>0</v>
      </c>
      <c r="F9" s="24"/>
      <c r="G9" s="25"/>
      <c r="H9" s="23">
        <f>B10</f>
        <v>0</v>
      </c>
      <c r="I9" s="24"/>
      <c r="J9" s="25"/>
      <c r="K9" s="23">
        <f>B10</f>
        <v>0</v>
      </c>
      <c r="L9" s="24"/>
      <c r="M9" s="25"/>
    </row>
    <row r="10" spans="1:15" ht="15.75" thickBot="1" x14ac:dyDescent="0.3">
      <c r="A10" t="s">
        <v>24</v>
      </c>
      <c r="B10" s="20">
        <v>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2"/>
    </row>
    <row r="12" spans="1:15" ht="15.75" thickBot="1" x14ac:dyDescent="0.3">
      <c r="A12" s="19" t="s">
        <v>5</v>
      </c>
      <c r="B12" s="19"/>
      <c r="C12" s="19"/>
      <c r="D12" s="19"/>
      <c r="E12" s="19"/>
    </row>
    <row r="13" spans="1:15" ht="15.75" thickBot="1" x14ac:dyDescent="0.3">
      <c r="A13" t="s">
        <v>2</v>
      </c>
      <c r="B13" s="26">
        <v>30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8"/>
    </row>
    <row r="14" spans="1:15" ht="15.75" thickBot="1" x14ac:dyDescent="0.3">
      <c r="A14" t="s">
        <v>3</v>
      </c>
      <c r="B14" s="15">
        <v>55</v>
      </c>
      <c r="C14" s="15"/>
      <c r="D14" s="15"/>
      <c r="E14" s="15">
        <v>55</v>
      </c>
      <c r="F14" s="15"/>
      <c r="G14" s="15"/>
      <c r="H14" s="15">
        <v>55</v>
      </c>
      <c r="I14" s="15"/>
      <c r="J14" s="15"/>
      <c r="K14" s="15">
        <v>55</v>
      </c>
      <c r="L14" s="15"/>
      <c r="M14" s="15"/>
    </row>
    <row r="15" spans="1:15" ht="15.75" thickBot="1" x14ac:dyDescent="0.3">
      <c r="A15" t="s">
        <v>4</v>
      </c>
      <c r="B15" s="4">
        <v>20</v>
      </c>
      <c r="C15" s="4">
        <v>20</v>
      </c>
      <c r="D15" s="4">
        <v>20</v>
      </c>
      <c r="E15" s="4">
        <v>20</v>
      </c>
      <c r="F15" s="4">
        <v>20</v>
      </c>
      <c r="G15" s="4">
        <v>20</v>
      </c>
      <c r="H15" s="4">
        <v>20</v>
      </c>
      <c r="I15" s="4">
        <v>20</v>
      </c>
      <c r="J15" s="4">
        <v>20</v>
      </c>
      <c r="K15" s="4">
        <v>20</v>
      </c>
      <c r="L15" s="4">
        <v>20</v>
      </c>
      <c r="M15" s="4">
        <v>20</v>
      </c>
    </row>
    <row r="17" spans="1:13" ht="15.75" thickBot="1" x14ac:dyDescent="0.3">
      <c r="A17" s="19" t="s">
        <v>6</v>
      </c>
      <c r="B17" s="19"/>
      <c r="C17" s="19"/>
      <c r="D17" s="19"/>
      <c r="E17" s="19"/>
    </row>
    <row r="18" spans="1:13" ht="15.75" thickBot="1" x14ac:dyDescent="0.3">
      <c r="A18" t="s">
        <v>2</v>
      </c>
      <c r="B18" s="32">
        <f>(B5*B13)*-1</f>
        <v>0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4"/>
    </row>
    <row r="19" spans="1:13" ht="15.75" thickBot="1" x14ac:dyDescent="0.3">
      <c r="A19" t="s">
        <v>3</v>
      </c>
      <c r="B19" s="32">
        <f>((B9-B5)/4)*B14*-1</f>
        <v>0</v>
      </c>
      <c r="C19" s="33">
        <f>((C9-C5)*C14)/4</f>
        <v>0</v>
      </c>
      <c r="D19" s="34">
        <f>((D9-D5)*D14)/4</f>
        <v>0</v>
      </c>
      <c r="E19" s="32">
        <f>((E9-B5)/4)*E14*-1</f>
        <v>0</v>
      </c>
      <c r="F19" s="33">
        <f>((F9-F5)*F14)/4</f>
        <v>0</v>
      </c>
      <c r="G19" s="34">
        <f>((G9-G5)*G14)/4</f>
        <v>0</v>
      </c>
      <c r="H19" s="32">
        <f>((H9-B5)/4)*H14*-1</f>
        <v>0</v>
      </c>
      <c r="I19" s="33">
        <f>((I9-I5)*I14)/4</f>
        <v>0</v>
      </c>
      <c r="J19" s="34">
        <f>((J9-J5)*J14)/4</f>
        <v>0</v>
      </c>
      <c r="K19" s="32">
        <f>((K9-B5)/4)*K14*-1</f>
        <v>0</v>
      </c>
      <c r="L19" s="33"/>
      <c r="M19" s="34"/>
    </row>
    <row r="20" spans="1:13" ht="15.75" thickBot="1" x14ac:dyDescent="0.3">
      <c r="A20" t="s">
        <v>4</v>
      </c>
      <c r="B20" s="3">
        <f>(((B10-B9)/12)*B15)*-1</f>
        <v>0</v>
      </c>
      <c r="C20" s="3">
        <f>(((B10-B9)/12)*C15)*-1</f>
        <v>0</v>
      </c>
      <c r="D20" s="3">
        <f>(((B10-B9)/12)*D15)*-1</f>
        <v>0</v>
      </c>
      <c r="E20" s="3">
        <f>(((B10-E9)/12)*E15)*-1</f>
        <v>0</v>
      </c>
      <c r="F20" s="3">
        <f>(((B10-E9)/12)*F15)*-1</f>
        <v>0</v>
      </c>
      <c r="G20" s="3">
        <f>(((B10-E9)/12)*G15)*-1</f>
        <v>0</v>
      </c>
      <c r="H20" s="3">
        <f>(((B10-H9)/12)*H15)*-1</f>
        <v>0</v>
      </c>
      <c r="I20" s="3">
        <f>(((B10-H9)/12)*I15)*-1</f>
        <v>0</v>
      </c>
      <c r="J20" s="3">
        <f>(((B10-H9)/12)*J15)*-1</f>
        <v>0</v>
      </c>
      <c r="K20" s="3">
        <f>(((B10-K9)/12)*K15)*-1</f>
        <v>0</v>
      </c>
      <c r="L20" s="3">
        <f>(((B10-K9)/12)*L15)*-1</f>
        <v>0</v>
      </c>
      <c r="M20" s="3">
        <f>(((B10-K9)/12)*M15)*-1</f>
        <v>0</v>
      </c>
    </row>
    <row r="21" spans="1:13" ht="15.75" thickBot="1" x14ac:dyDescent="0.3">
      <c r="A21" t="s">
        <v>20</v>
      </c>
      <c r="B21" s="3">
        <f>0.5*MAX($B$14,B15)*(ABS($B$10-$B$6)/12)</f>
        <v>229.16666666666669</v>
      </c>
      <c r="C21" s="3">
        <f>0.5*MAX($B$14,C15)*(ABS($B$10-$B$6)/12)</f>
        <v>229.16666666666669</v>
      </c>
      <c r="D21" s="3">
        <f>0.5*MAX($B$14,D15)*(ABS($B$10-$B$6)/12)</f>
        <v>229.16666666666669</v>
      </c>
      <c r="E21" s="3">
        <f>0.5*MAX($E$14,E15)*(ABS($B$10-$B$6)/12)</f>
        <v>229.16666666666669</v>
      </c>
      <c r="F21" s="3">
        <f>0.5*MAX($E$14,F15)*(ABS($B$10-$B$6)/12)</f>
        <v>229.16666666666669</v>
      </c>
      <c r="G21" s="3">
        <f>0.5*MAX($E$14,G15)*(ABS($B$10-$B$6)/12)</f>
        <v>229.16666666666669</v>
      </c>
      <c r="H21" s="3">
        <f>0.5*MAX($H$14,H15)*(ABS($B$10-$B$6)/12)</f>
        <v>229.16666666666669</v>
      </c>
      <c r="I21" s="3">
        <f>0.5*MAX($H$14,I15)*(ABS($B$10-$B$6)/12)</f>
        <v>229.16666666666669</v>
      </c>
      <c r="J21" s="3">
        <f>0.5*MAX($H$14,J15)*(ABS($B$10-$B$6)/12)</f>
        <v>229.16666666666669</v>
      </c>
      <c r="K21" s="3">
        <f>0.5*MAX($K$14,K15)*(ABS($B$10-$B$6)/12)</f>
        <v>229.16666666666669</v>
      </c>
      <c r="L21" s="3">
        <f>0.5*MAX($K$14,L15)*(ABS($B$10-$B$6)/12)</f>
        <v>229.16666666666669</v>
      </c>
      <c r="M21" s="3">
        <f>0.5*MAX($K$14,M15)*(ABS($B$10-$B$6)/12)</f>
        <v>229.16666666666669</v>
      </c>
    </row>
    <row r="22" spans="1:13" ht="15.75" thickBot="1" x14ac:dyDescent="0.3">
      <c r="A22" t="s">
        <v>9</v>
      </c>
      <c r="B22" s="3">
        <f>($B$18/12)+($B$19/3)+B20+B21</f>
        <v>229.16666666666669</v>
      </c>
      <c r="C22" s="3">
        <f>($B$18/12)+($B$19/3)+C20+C21</f>
        <v>229.16666666666669</v>
      </c>
      <c r="D22" s="3">
        <f>($B$18/12)+($B$19/3)+D20+D21</f>
        <v>229.16666666666669</v>
      </c>
      <c r="E22" s="3">
        <f>($B$18/12)+($E$19/3)+E20+E21</f>
        <v>229.16666666666669</v>
      </c>
      <c r="F22" s="3">
        <f>($B$18/12)+($E$19/3)+F20+F21</f>
        <v>229.16666666666669</v>
      </c>
      <c r="G22" s="3">
        <f>($B$18/12)+($E$19/3)+G20+G21</f>
        <v>229.16666666666669</v>
      </c>
      <c r="H22" s="3">
        <f>($B$18/12)+($H$19/3)+H20+H21</f>
        <v>229.16666666666669</v>
      </c>
      <c r="I22" s="3">
        <f>($B$18/12)+($H$19/3)+I20+I21</f>
        <v>229.16666666666669</v>
      </c>
      <c r="J22" s="3">
        <f>($B$18/12)+($H$19/3)+J20+J21</f>
        <v>229.16666666666669</v>
      </c>
      <c r="K22" s="3">
        <f>($B$18/12)+($K$19/3)+K20+K21</f>
        <v>229.16666666666669</v>
      </c>
      <c r="L22" s="3">
        <f>($B$18/12)+($K$19/3)+L20+L21</f>
        <v>229.16666666666669</v>
      </c>
      <c r="M22" s="3">
        <f>($B$18/12)+($K$19/3)+M20+M21</f>
        <v>229.16666666666669</v>
      </c>
    </row>
    <row r="23" spans="1:13" ht="15.75" x14ac:dyDescent="0.25">
      <c r="A23" t="s">
        <v>10</v>
      </c>
      <c r="B23" s="11">
        <f>SUM(B22:M22)</f>
        <v>2750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7" spans="1:13" x14ac:dyDescent="0.25">
      <c r="A27" s="5" t="s">
        <v>13</v>
      </c>
      <c r="B27" s="6"/>
    </row>
    <row r="28" spans="1:13" x14ac:dyDescent="0.25">
      <c r="A28" t="s">
        <v>14</v>
      </c>
    </row>
    <row r="29" spans="1:13" x14ac:dyDescent="0.25">
      <c r="A29" t="s">
        <v>21</v>
      </c>
    </row>
  </sheetData>
  <mergeCells count="23">
    <mergeCell ref="A1:E1"/>
    <mergeCell ref="A3:E3"/>
    <mergeCell ref="B5:M5"/>
    <mergeCell ref="B6:M6"/>
    <mergeCell ref="B9:D9"/>
    <mergeCell ref="E9:G9"/>
    <mergeCell ref="H9:J9"/>
    <mergeCell ref="K9:M9"/>
    <mergeCell ref="B7:M7"/>
    <mergeCell ref="B8:M8"/>
    <mergeCell ref="B10:M10"/>
    <mergeCell ref="A12:E12"/>
    <mergeCell ref="B13:M13"/>
    <mergeCell ref="B14:D14"/>
    <mergeCell ref="E14:G14"/>
    <mergeCell ref="H14:J14"/>
    <mergeCell ref="K14:M14"/>
    <mergeCell ref="A17:E17"/>
    <mergeCell ref="B18:M18"/>
    <mergeCell ref="B19:D19"/>
    <mergeCell ref="E19:G19"/>
    <mergeCell ref="H19:J19"/>
    <mergeCell ref="K19:M19"/>
  </mergeCells>
  <conditionalFormatting sqref="B18:M23">
    <cfRule type="cellIs" dxfId="5" priority="1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>
      <selection activeCell="N12" sqref="N12"/>
    </sheetView>
  </sheetViews>
  <sheetFormatPr defaultRowHeight="15" x14ac:dyDescent="0.25"/>
  <cols>
    <col min="1" max="1" width="27.28515625" bestFit="1" customWidth="1"/>
    <col min="2" max="2" width="13.85546875" customWidth="1"/>
    <col min="3" max="3" width="12.85546875" customWidth="1"/>
    <col min="4" max="4" width="11.140625" customWidth="1"/>
    <col min="5" max="5" width="12" customWidth="1"/>
    <col min="6" max="13" width="9.5703125" bestFit="1" customWidth="1"/>
  </cols>
  <sheetData>
    <row r="1" spans="1:15" x14ac:dyDescent="0.25">
      <c r="A1" s="19" t="s">
        <v>12</v>
      </c>
      <c r="B1" s="19"/>
      <c r="C1" s="19"/>
      <c r="D1" s="19"/>
      <c r="E1" s="19"/>
    </row>
    <row r="3" spans="1:15" ht="15.75" thickBot="1" x14ac:dyDescent="0.3">
      <c r="A3" s="19" t="s">
        <v>7</v>
      </c>
      <c r="B3" s="19"/>
      <c r="C3" s="19"/>
      <c r="D3" s="19"/>
      <c r="E3" s="19"/>
    </row>
    <row r="4" spans="1:15" ht="15.75" thickBot="1" x14ac:dyDescent="0.3">
      <c r="A4" t="s">
        <v>1</v>
      </c>
      <c r="B4" s="2">
        <v>1</v>
      </c>
      <c r="C4" s="2">
        <v>2</v>
      </c>
      <c r="D4" s="2">
        <v>3</v>
      </c>
      <c r="E4" s="2">
        <v>4</v>
      </c>
      <c r="F4" s="2">
        <f>E4+1</f>
        <v>5</v>
      </c>
      <c r="G4" s="2">
        <f t="shared" ref="G4:K4" si="0">F4+1</f>
        <v>6</v>
      </c>
      <c r="H4" s="2">
        <f t="shared" si="0"/>
        <v>7</v>
      </c>
      <c r="I4" s="2">
        <f t="shared" si="0"/>
        <v>8</v>
      </c>
      <c r="J4" s="2">
        <f t="shared" si="0"/>
        <v>9</v>
      </c>
      <c r="K4" s="2">
        <f t="shared" si="0"/>
        <v>10</v>
      </c>
      <c r="L4" s="2">
        <f>K4+1</f>
        <v>11</v>
      </c>
      <c r="M4" s="2">
        <f>L4+1</f>
        <v>12</v>
      </c>
    </row>
    <row r="5" spans="1:15" ht="15.75" thickBot="1" x14ac:dyDescent="0.3">
      <c r="A5" t="s">
        <v>2</v>
      </c>
      <c r="B5" s="20">
        <v>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2"/>
      <c r="O5" s="14"/>
    </row>
    <row r="6" spans="1:15" ht="15.75" thickBot="1" x14ac:dyDescent="0.3">
      <c r="A6" t="s">
        <v>17</v>
      </c>
      <c r="B6" s="20">
        <v>100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2"/>
    </row>
    <row r="7" spans="1:15" ht="15.75" thickBot="1" x14ac:dyDescent="0.3">
      <c r="A7" t="s">
        <v>11</v>
      </c>
      <c r="B7" s="20">
        <v>100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/>
    </row>
    <row r="8" spans="1:15" ht="15.75" thickBot="1" x14ac:dyDescent="0.3">
      <c r="A8" t="s">
        <v>25</v>
      </c>
      <c r="B8" s="20">
        <v>0</v>
      </c>
      <c r="C8" s="21"/>
      <c r="D8" s="22"/>
      <c r="E8" s="20">
        <v>0</v>
      </c>
      <c r="F8" s="21"/>
      <c r="G8" s="22"/>
      <c r="H8" s="20">
        <v>0</v>
      </c>
      <c r="I8" s="21"/>
      <c r="J8" s="22"/>
      <c r="K8" s="20">
        <v>0</v>
      </c>
      <c r="L8" s="21"/>
      <c r="M8" s="22"/>
    </row>
    <row r="9" spans="1:15" ht="15.75" thickBot="1" x14ac:dyDescent="0.3">
      <c r="A9" t="s">
        <v>3</v>
      </c>
      <c r="B9" s="35">
        <v>0</v>
      </c>
      <c r="C9" s="36"/>
      <c r="D9" s="37"/>
      <c r="E9" s="35">
        <v>0</v>
      </c>
      <c r="F9" s="36"/>
      <c r="G9" s="37"/>
      <c r="H9" s="35">
        <v>0</v>
      </c>
      <c r="I9" s="36"/>
      <c r="J9" s="37"/>
      <c r="K9" s="35">
        <v>0</v>
      </c>
      <c r="L9" s="36"/>
      <c r="M9" s="37"/>
    </row>
    <row r="10" spans="1:15" ht="15.75" thickBot="1" x14ac:dyDescent="0.3">
      <c r="A10" t="s">
        <v>26</v>
      </c>
      <c r="B10" s="38">
        <f>B9</f>
        <v>0</v>
      </c>
      <c r="C10" s="38"/>
      <c r="D10" s="38"/>
      <c r="E10" s="38">
        <f>E9</f>
        <v>0</v>
      </c>
      <c r="F10" s="38"/>
      <c r="G10" s="38"/>
      <c r="H10" s="38">
        <f>H9</f>
        <v>0</v>
      </c>
      <c r="I10" s="38"/>
      <c r="J10" s="38"/>
      <c r="K10" s="38">
        <f>K9</f>
        <v>0</v>
      </c>
      <c r="L10" s="38"/>
      <c r="M10" s="38"/>
    </row>
    <row r="12" spans="1:15" ht="15.75" thickBot="1" x14ac:dyDescent="0.3">
      <c r="A12" s="19" t="s">
        <v>5</v>
      </c>
      <c r="B12" s="19"/>
      <c r="C12" s="19"/>
      <c r="D12" s="19"/>
      <c r="E12" s="19"/>
    </row>
    <row r="13" spans="1:15" ht="15.75" thickBot="1" x14ac:dyDescent="0.3">
      <c r="A13" t="s">
        <v>2</v>
      </c>
      <c r="B13" s="26">
        <v>30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8"/>
    </row>
    <row r="14" spans="1:15" ht="15.75" thickBot="1" x14ac:dyDescent="0.3">
      <c r="A14" t="s">
        <v>3</v>
      </c>
      <c r="B14" s="15">
        <v>55</v>
      </c>
      <c r="C14" s="15"/>
      <c r="D14" s="15"/>
      <c r="E14" s="15">
        <v>55</v>
      </c>
      <c r="F14" s="15"/>
      <c r="G14" s="15"/>
      <c r="H14" s="15">
        <v>55</v>
      </c>
      <c r="I14" s="15"/>
      <c r="J14" s="15"/>
      <c r="K14" s="15">
        <v>55</v>
      </c>
      <c r="L14" s="15"/>
      <c r="M14" s="15"/>
    </row>
    <row r="15" spans="1:15" ht="15.75" thickBot="1" x14ac:dyDescent="0.3">
      <c r="A15" t="s">
        <v>4</v>
      </c>
      <c r="B15" s="4">
        <v>20</v>
      </c>
      <c r="C15" s="4">
        <v>20</v>
      </c>
      <c r="D15" s="4">
        <v>20</v>
      </c>
      <c r="E15" s="4">
        <v>20</v>
      </c>
      <c r="F15" s="4">
        <v>20</v>
      </c>
      <c r="G15" s="4">
        <v>20</v>
      </c>
      <c r="H15" s="4">
        <v>20</v>
      </c>
      <c r="I15" s="4">
        <v>20</v>
      </c>
      <c r="J15" s="4">
        <v>20</v>
      </c>
      <c r="K15" s="4">
        <v>20</v>
      </c>
      <c r="L15" s="4">
        <v>20</v>
      </c>
      <c r="M15" s="4">
        <v>20</v>
      </c>
    </row>
    <row r="17" spans="1:13" ht="15.75" thickBot="1" x14ac:dyDescent="0.3">
      <c r="A17" s="19" t="s">
        <v>6</v>
      </c>
      <c r="B17" s="19"/>
      <c r="C17" s="19"/>
      <c r="D17" s="19"/>
      <c r="E17" s="19"/>
    </row>
    <row r="18" spans="1:13" ht="15.75" thickBot="1" x14ac:dyDescent="0.3">
      <c r="A18" t="s">
        <v>2</v>
      </c>
      <c r="B18" s="29">
        <f>(B5*B13)*-1</f>
        <v>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1"/>
    </row>
    <row r="19" spans="1:13" ht="15.75" thickBot="1" x14ac:dyDescent="0.3">
      <c r="A19" t="s">
        <v>3</v>
      </c>
      <c r="B19" s="29">
        <f>((B9-B5)/4)*B14*-1</f>
        <v>0</v>
      </c>
      <c r="C19" s="30">
        <f>((C9-C5)*C14)/4</f>
        <v>0</v>
      </c>
      <c r="D19" s="31">
        <f>((D9-D5)*D14)/4</f>
        <v>0</v>
      </c>
      <c r="E19" s="29">
        <f>((E9-B5)/4)*E14*-1</f>
        <v>0</v>
      </c>
      <c r="F19" s="30">
        <f>((F9-F5)*F14)/4</f>
        <v>0</v>
      </c>
      <c r="G19" s="31">
        <f>((G9-G5)*G14)/4</f>
        <v>0</v>
      </c>
      <c r="H19" s="29">
        <f>((H9-B5)/4)*H14*-1</f>
        <v>0</v>
      </c>
      <c r="I19" s="30">
        <f>((I9-I5)*I14)/4</f>
        <v>0</v>
      </c>
      <c r="J19" s="31">
        <f>((J9-J5)*J14)/4</f>
        <v>0</v>
      </c>
      <c r="K19" s="29">
        <f>((K9-B5)/4)*K14*-1</f>
        <v>0</v>
      </c>
      <c r="L19" s="30"/>
      <c r="M19" s="31"/>
    </row>
    <row r="20" spans="1:13" ht="15.75" thickBot="1" x14ac:dyDescent="0.3">
      <c r="A20" t="s">
        <v>4</v>
      </c>
      <c r="B20" s="7">
        <f>(((B10-B9)/12)*B15)*-1</f>
        <v>0</v>
      </c>
      <c r="C20" s="7">
        <f>(((B10-B9)/12)*C15)*-1</f>
        <v>0</v>
      </c>
      <c r="D20" s="7">
        <f>(((B10-B9)/12)*D15)*-1</f>
        <v>0</v>
      </c>
      <c r="E20" s="7">
        <f>(((E10-E9)/12)*E15)*-1</f>
        <v>0</v>
      </c>
      <c r="F20" s="7">
        <f>(((E10-E9)/12)*F15)*-1</f>
        <v>0</v>
      </c>
      <c r="G20" s="7">
        <f>(((E10-E9)/12)*G15)*-1</f>
        <v>0</v>
      </c>
      <c r="H20" s="7">
        <f>(((H10-H9)/12)*H15)*-1</f>
        <v>0</v>
      </c>
      <c r="I20" s="7">
        <f>(((H10-H9)/12)*I15)*-1</f>
        <v>0</v>
      </c>
      <c r="J20" s="7">
        <f>(((H10-H9)/12)*J15)*-1</f>
        <v>0</v>
      </c>
      <c r="K20" s="7">
        <f>(((K10-K9)/12)*K15)*-1</f>
        <v>0</v>
      </c>
      <c r="L20" s="7">
        <f>(((K10-K9)/12)*L15)*-1</f>
        <v>0</v>
      </c>
      <c r="M20" s="7">
        <f>(((K10-K9)/12)*M15)*-1</f>
        <v>0</v>
      </c>
    </row>
    <row r="21" spans="1:13" ht="15.75" thickBot="1" x14ac:dyDescent="0.3">
      <c r="A21" t="s">
        <v>20</v>
      </c>
      <c r="B21" s="7">
        <f>0.5*MAX($B$14,B15)*((ABS($B$8-$B$6)/12))</f>
        <v>229.16666666666669</v>
      </c>
      <c r="C21" s="7">
        <f>0.5*MAX($B$14,C15)*((ABS($B$8-$B$6)/12))</f>
        <v>229.16666666666669</v>
      </c>
      <c r="D21" s="7">
        <f>0.5*MAX($B$14,D15)*((ABS($B$8-$B$6)/12))</f>
        <v>229.16666666666669</v>
      </c>
      <c r="E21" s="7">
        <f>0.5*MAX($E$14,E15)*((ABS($E$8-$B$6)/12))</f>
        <v>229.16666666666669</v>
      </c>
      <c r="F21" s="7">
        <f>0.5*MAX($E$14,F15)*((ABS($E$8-$B$6)/12))</f>
        <v>229.16666666666669</v>
      </c>
      <c r="G21" s="7">
        <f>0.5*MAX($E$14,G15)*((ABS($E$8-$B$6)/12))</f>
        <v>229.16666666666669</v>
      </c>
      <c r="H21" s="7">
        <f>0.5*MAX($H$14,H15)*((ABS($H$8-$B$6)/12))</f>
        <v>229.16666666666669</v>
      </c>
      <c r="I21" s="7">
        <f>0.5*MAX($H$14,I15)*((ABS($H$8-$B$6)/12))</f>
        <v>229.16666666666669</v>
      </c>
      <c r="J21" s="7">
        <f>0.5*MAX($H$14,J15)*((ABS($H$8-$B$6)/12))</f>
        <v>229.16666666666669</v>
      </c>
      <c r="K21" s="7">
        <f>0.5*MAX($K$14,K15)*((ABS($K$8-$B$6)/12))</f>
        <v>229.16666666666669</v>
      </c>
      <c r="L21" s="7">
        <f>0.5*MAX($K$14,L15)*((ABS($K$8-$B$6)/12))</f>
        <v>229.16666666666669</v>
      </c>
      <c r="M21" s="7">
        <f>0.5*MAX($K$14,M15)*((ABS($K$8-$B$6)/12))</f>
        <v>229.16666666666669</v>
      </c>
    </row>
    <row r="22" spans="1:13" ht="15.75" thickBot="1" x14ac:dyDescent="0.3">
      <c r="A22" t="s">
        <v>9</v>
      </c>
      <c r="B22" s="7">
        <f>($B$18/12)+($B$19/3)+B20+B21</f>
        <v>229.16666666666669</v>
      </c>
      <c r="C22" s="7">
        <f>($B$18/12)+($B$19/3)+C20+C21</f>
        <v>229.16666666666669</v>
      </c>
      <c r="D22" s="7">
        <f>($B$18/12)+($B$19/3)+D20+D21</f>
        <v>229.16666666666669</v>
      </c>
      <c r="E22" s="7">
        <f>($B$18/12)+($E$19/3)+E20+E21</f>
        <v>229.16666666666669</v>
      </c>
      <c r="F22" s="7">
        <f>($B$18/12)+($E$19/3)+F20+F21</f>
        <v>229.16666666666669</v>
      </c>
      <c r="G22" s="7">
        <f>($B$18/12)+($E$19/3)+G20+G21</f>
        <v>229.16666666666669</v>
      </c>
      <c r="H22" s="7">
        <f>($B$18/12)+($H$19/3)+H20+H21</f>
        <v>229.16666666666669</v>
      </c>
      <c r="I22" s="7">
        <f>($B$18/12)+($H$19/3)+I20+I21</f>
        <v>229.16666666666669</v>
      </c>
      <c r="J22" s="7">
        <f>($B$18/12)+($H$19/3)+J20+J21</f>
        <v>229.16666666666669</v>
      </c>
      <c r="K22" s="7">
        <f>($B$18/12)+($K$19/3)+K20+K21</f>
        <v>229.16666666666669</v>
      </c>
      <c r="L22" s="7">
        <f>($B$18/12)+($K$19/3)+L20+L21</f>
        <v>229.16666666666669</v>
      </c>
      <c r="M22" s="7">
        <f>($B$18/12)+($K$19/3)+M20+M21</f>
        <v>229.16666666666669</v>
      </c>
    </row>
    <row r="23" spans="1:13" ht="15.75" x14ac:dyDescent="0.25">
      <c r="A23" t="s">
        <v>10</v>
      </c>
      <c r="B23" s="12">
        <f>SUM(B22:M22)</f>
        <v>2750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5" spans="1:13" x14ac:dyDescent="0.25">
      <c r="A25" t="s">
        <v>27</v>
      </c>
    </row>
    <row r="27" spans="1:13" x14ac:dyDescent="0.25">
      <c r="A27" s="5" t="s">
        <v>13</v>
      </c>
      <c r="B27" s="6"/>
    </row>
    <row r="28" spans="1:13" x14ac:dyDescent="0.25">
      <c r="A28" t="s">
        <v>14</v>
      </c>
    </row>
    <row r="29" spans="1:13" x14ac:dyDescent="0.25">
      <c r="A29" t="s">
        <v>21</v>
      </c>
    </row>
  </sheetData>
  <mergeCells count="29">
    <mergeCell ref="A1:E1"/>
    <mergeCell ref="A3:E3"/>
    <mergeCell ref="B5:M5"/>
    <mergeCell ref="B6:M6"/>
    <mergeCell ref="A12:E12"/>
    <mergeCell ref="H10:J10"/>
    <mergeCell ref="K10:M10"/>
    <mergeCell ref="B8:D8"/>
    <mergeCell ref="E8:G8"/>
    <mergeCell ref="H8:J8"/>
    <mergeCell ref="K8:M8"/>
    <mergeCell ref="B10:D10"/>
    <mergeCell ref="E10:G10"/>
    <mergeCell ref="B7:M7"/>
    <mergeCell ref="A17:E17"/>
    <mergeCell ref="B18:M18"/>
    <mergeCell ref="B19:D19"/>
    <mergeCell ref="E19:G19"/>
    <mergeCell ref="H19:J19"/>
    <mergeCell ref="K19:M19"/>
    <mergeCell ref="B13:M13"/>
    <mergeCell ref="B14:D14"/>
    <mergeCell ref="E14:G14"/>
    <mergeCell ref="H14:J14"/>
    <mergeCell ref="K14:M14"/>
    <mergeCell ref="B9:D9"/>
    <mergeCell ref="E9:G9"/>
    <mergeCell ref="H9:J9"/>
    <mergeCell ref="K9:M9"/>
  </mergeCells>
  <conditionalFormatting sqref="B18:M23">
    <cfRule type="cellIs" dxfId="4" priority="5" operator="greaterThan">
      <formula>0</formula>
    </cfRule>
  </conditionalFormatting>
  <conditionalFormatting sqref="B8:D8">
    <cfRule type="cellIs" dxfId="3" priority="4" operator="notEqual">
      <formula>$B$6</formula>
    </cfRule>
  </conditionalFormatting>
  <conditionalFormatting sqref="E8:G8">
    <cfRule type="cellIs" dxfId="2" priority="3" operator="notEqual">
      <formula>$B$6</formula>
    </cfRule>
  </conditionalFormatting>
  <conditionalFormatting sqref="H8:J8">
    <cfRule type="cellIs" dxfId="1" priority="2" operator="notEqual">
      <formula>$B$6</formula>
    </cfRule>
  </conditionalFormatting>
  <conditionalFormatting sqref="K8:M8">
    <cfRule type="cellIs" dxfId="0" priority="1" operator="notEqual">
      <formula>$B$6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_x0020_Owner xmlns="e6671a59-50a7-4167-890c-836f7535b734">
      <UserInfo>
        <DisplayName>Poage, Megan</DisplayName>
        <AccountId>732</AccountId>
        <AccountType/>
      </UserInfo>
    </Doc_x0020_Owner>
    <Doc_x0020_Status xmlns="e6671a59-50a7-4167-890c-836f7535b734">Final</Doc_x0020_Status>
    <_dlc_DocIdPersistId xmlns="dcc7e218-8b47-4273-ba28-07719656e1ad" xsi:nil="true"/>
    <TaxCatchAll xmlns="2e64aaae-efe8-4b36-9ab4-486f04499e09">
      <Value>87</Value>
    </TaxCatchAll>
    <CSMeta2010Field xmlns="http://schemas.microsoft.com/sharepoint/v3">49eb52c4-bd79-4e80-935e-245a91427737;2018-11-29 06:13:04;AUTOCLASSIFIED;Automatically Updated Record Series:2018-11-29 06:13:04|False||AUTOCLASSIFIED|2018-11-29 06:13:04|UNDEFINED|b096d808-b59a-41b7-a526-eb1052d792f3;Automatically Updated Document Type:2018-11-29 06:13:04|False||AUTOCLASSIFIED|2018-11-29 06:13:04|UNDEFINED|ac604266-3e65-44a5-b5f6-c47baa21cbec;Automatically Updated Topic:2018-11-29 06:13:04|False||AUTOCLASSIFIED|2018-11-29 06:13:04|UNDEFINED|6b7a63be-9612-4100-8d72-8fcf8db72869;False</CSMeta2010Field>
    <Division xmlns="e6671a59-50a7-4167-890c-836f7535b734">Market and Infrastructure Development</Division>
    <IconOverlay xmlns="http://schemas.microsoft.com/sharepoint/v4" xsi:nil="true"/>
    <Date_x0020_Became_x0020_Record xmlns="e6671a59-50a7-4167-890c-836f7535b734">2018-09-25T00:13:45+00:00</Date_x0020_Became_x0020_Record>
    <InfoSec_x0020_Classification xmlns="e6671a59-50a7-4167-890c-836f7535b734">CAISO Public</InfoSec_x0020_Classification>
    <ac6042663e6544a5b5f6c47baa21cbec xmlns="2e64aaae-efe8-4b36-9ab4-486f04499e09">
      <Terms xmlns="http://schemas.microsoft.com/office/infopath/2007/PartnerControls"/>
    </ac6042663e6544a5b5f6c47baa21cbec>
    <mb7a63be961241008d728fcf8db72869 xmlns="2e64aaae-efe8-4b36-9ab4-486f04499e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Initiative</TermName>
          <TermId xmlns="http://schemas.microsoft.com/office/infopath/2007/PartnerControls">2c9636ba-7308-46e4-97a5-c1211e9ae52f</TermId>
        </TermInfo>
      </Terms>
    </mb7a63be961241008d728fcf8db72869>
    <ISO_x0020_Department xmlns="e6671a59-50a7-4167-890c-836f7535b734">Market &amp; Infrastructure Policy</ISO_x0020_Department>
    <b096d808b59a41b7a526eb1052d792f3 xmlns="2e64aaae-efe8-4b36-9ab4-486f04499e09">
      <Terms xmlns="http://schemas.microsoft.com/office/infopath/2007/PartnerControls"/>
    </b096d808b59a41b7a526eb1052d792f3>
    <_dlc_DocId xmlns="dcc7e218-8b47-4273-ba28-07719656e1ad">XWK2E22ZZR56-67-7087</_dlc_DocId>
    <_dlc_DocIdUrl xmlns="dcc7e218-8b47-4273-ba28-07719656e1ad">
      <Url>https://records.oa.caiso.com/sites/MID/MIP/MDRP/_layouts/15/DocIdRedir.aspx?ID=XWK2E22ZZR56-67-7087</Url>
      <Description>XWK2E22ZZR56-67-7087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5</Value>
      <Value>1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2018-12-13T16:40:32+00:00</PostDate>
    <ExpireDate xmlns="2613f182-e424-487f-ac7f-33bed2fc986a" xsi:nil="true"/>
    <Content_x0020_Owner xmlns="2613f182-e424-487f-ac7f-33bed2fc986a">
      <UserInfo>
        <DisplayName>Almeida, Keoni</DisplayName>
        <AccountId>90</AccountId>
        <AccountType/>
      </UserInfo>
    </Content_x0020_Owner>
    <ISOContributor xmlns="2613f182-e424-487f-ac7f-33bed2fc986a">
      <UserInfo>
        <DisplayName>Cross, Jody</DisplayName>
        <AccountId>96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Cross, Jody</DisplayName>
        <AccountId>96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Stakeholder processes</TermName>
          <TermId xmlns="http://schemas.microsoft.com/office/infopath/2007/PartnerControls">71659ab1-dac7-419e-9529-abc47c232b66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Almeida, Keoni</ISOOwner>
    <ISOSummary xmlns="2613f182-e424-487f-ac7f-33bed2fc986a">Intertie Deviation Settlement Worksheet - Dec 19, 2018</ISOSummary>
    <Market_x0020_Notice xmlns="5bcbeff6-7c02-4b0f-b125-f1b3d566cc14">false</Market_x0020_Notice>
    <Document_x0020_Type xmlns="5bcbeff6-7c02-4b0f-b125-f1b3d566cc14">Form/Template</Document_x0020_Type>
    <News_x0020_Release xmlns="5bcbeff6-7c02-4b0f-b125-f1b3d566cc14">false</News_x0020_Release>
    <ParentISOGroups xmlns="5bcbeff6-7c02-4b0f-b125-f1b3d566cc14">Web conference - Dec 19, 2018|6c52230f-a950-40ed-ba6e-7c653bd61c3a</ParentISOGroups>
    <Orig_x0020_Post_x0020_Date xmlns="5bcbeff6-7c02-4b0f-b125-f1b3d566cc14">2018-12-13T16:05:50+00:00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2310a304-384d-4f04-a8a8-1874b108910d</CrawlableUniqueID>
  </documentManagement>
</p:properties>
</file>

<file path=customXml/itemProps1.xml><?xml version="1.0" encoding="utf-8"?>
<ds:datastoreItem xmlns:ds="http://schemas.openxmlformats.org/officeDocument/2006/customXml" ds:itemID="{4381BD22-F151-401E-8A74-EF04605C8AA0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e6671a59-50a7-4167-890c-836f7535b734"/>
    <ds:schemaRef ds:uri="2e64aaae-efe8-4b36-9ab4-486f04499e09"/>
    <ds:schemaRef ds:uri="http://purl.org/dc/elements/1.1/"/>
    <ds:schemaRef ds:uri="http://schemas.microsoft.com/office/infopath/2007/PartnerControls"/>
    <ds:schemaRef ds:uri="http://schemas.microsoft.com/sharepoint/v4"/>
    <ds:schemaRef ds:uri="http://purl.org/dc/terms/"/>
    <ds:schemaRef ds:uri="dcc7e218-8b47-4273-ba28-07719656e1ad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6268F3F-4BBF-4DB6-AF00-2BB3333BCC2D}"/>
</file>

<file path=customXml/itemProps3.xml><?xml version="1.0" encoding="utf-8"?>
<ds:datastoreItem xmlns:ds="http://schemas.openxmlformats.org/officeDocument/2006/customXml" ds:itemID="{1D5EEAD1-4B2C-4A71-8249-BB48B133E622}"/>
</file>

<file path=customXml/itemProps4.xml><?xml version="1.0" encoding="utf-8"?>
<ds:datastoreItem xmlns:ds="http://schemas.openxmlformats.org/officeDocument/2006/customXml" ds:itemID="{4381BD22-F151-401E-8A74-EF04605C8A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Current Settlement</vt:lpstr>
      <vt:lpstr>Proposed HRLY BLOCK Settlement</vt:lpstr>
      <vt:lpstr>Proposed HRLY BLOCK EXPORT</vt:lpstr>
      <vt:lpstr>Proposed STLMT WITH 15 MIN TAGS</vt:lpstr>
    </vt:vector>
  </TitlesOfParts>
  <Company>California ISO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Intertie Deviation Settlement Worksheet - Dec 19, 2018</dc:title>
  <dc:creator>Poage, Megan</dc:creator>
  <cp:lastModifiedBy>Cross, Jody</cp:lastModifiedBy>
  <dcterms:created xsi:type="dcterms:W3CDTF">2018-09-24T22:23:12Z</dcterms:created>
  <dcterms:modified xsi:type="dcterms:W3CDTF">2018-12-13T15:53:25Z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_dlc_DocIdItemGuid">
    <vt:lpwstr>b054c9c5-2ce8-4ec7-bb95-6988604ab739</vt:lpwstr>
  </property>
  <property fmtid="{D5CDD505-2E9C-101B-9397-08002B2CF9AE}" pid="4" name="AutoClassRecordSeries">
    <vt:lpwstr/>
  </property>
  <property fmtid="{D5CDD505-2E9C-101B-9397-08002B2CF9AE}" pid="5" name="AutoClassDocumentType">
    <vt:lpwstr/>
  </property>
  <property fmtid="{D5CDD505-2E9C-101B-9397-08002B2CF9AE}" pid="6" name="AutoClassTopic">
    <vt:lpwstr>87;#Initiative|2c9636ba-7308-46e4-97a5-c1211e9ae52f</vt:lpwstr>
  </property>
  <property fmtid="{D5CDD505-2E9C-101B-9397-08002B2CF9AE}" pid="7" name="ISOArchive">
    <vt:lpwstr>1;#Not Archived|d4ac4999-fa66-470b-a400-7ab6671d1fab</vt:lpwstr>
  </property>
  <property fmtid="{D5CDD505-2E9C-101B-9397-08002B2CF9AE}" pid="8" name="ISOGroup">
    <vt:lpwstr/>
  </property>
  <property fmtid="{D5CDD505-2E9C-101B-9397-08002B2CF9AE}" pid="9" name="ISOTopic">
    <vt:lpwstr>5;#Stakeholder processes|71659ab1-dac7-419e-9529-abc47c232b66</vt:lpwstr>
  </property>
  <property fmtid="{D5CDD505-2E9C-101B-9397-08002B2CF9AE}" pid="10" name="ISOKeywords">
    <vt:lpwstr/>
  </property>
</Properties>
</file>