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U:\Initiatives\Intertie Deviation\"/>
    </mc:Choice>
  </mc:AlternateContent>
  <bookViews>
    <workbookView xWindow="0" yWindow="0" windowWidth="19200" windowHeight="8100" tabRatio="717"/>
  </bookViews>
  <sheets>
    <sheet name="Current Settlement" sheetId="1" r:id="rId1"/>
    <sheet name="Proposed HRLY BLOCK Settlement" sheetId="5" r:id="rId2"/>
    <sheet name="Proposed HRLY BLOCK EXPORT" sheetId="6" r:id="rId3"/>
    <sheet name="Proposed STLMT WITH 15 MIN TAGS" sheetId="4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1" i="4" l="1"/>
  <c r="L21" i="4"/>
  <c r="K21" i="4"/>
  <c r="J21" i="4"/>
  <c r="I21" i="4"/>
  <c r="H21" i="4"/>
  <c r="G21" i="4"/>
  <c r="F21" i="4"/>
  <c r="E21" i="4"/>
  <c r="D21" i="4"/>
  <c r="C21" i="4"/>
  <c r="B21" i="4"/>
  <c r="K20" i="4"/>
  <c r="B20" i="4"/>
  <c r="M20" i="4"/>
  <c r="L20" i="4"/>
  <c r="J20" i="4"/>
  <c r="I20" i="4"/>
  <c r="H20" i="4"/>
  <c r="G20" i="4"/>
  <c r="F20" i="4"/>
  <c r="E20" i="4"/>
  <c r="D20" i="4"/>
  <c r="C20" i="4"/>
  <c r="K19" i="4"/>
  <c r="H19" i="4"/>
  <c r="E19" i="4"/>
  <c r="B19" i="4"/>
  <c r="B18" i="4"/>
  <c r="E7" i="4"/>
  <c r="H7" i="4"/>
  <c r="K7" i="4"/>
  <c r="B7" i="4"/>
  <c r="B21" i="6"/>
  <c r="B21" i="5"/>
  <c r="B21" i="1"/>
  <c r="M21" i="5"/>
  <c r="L21" i="5"/>
  <c r="K21" i="5"/>
  <c r="J21" i="5"/>
  <c r="I21" i="5"/>
  <c r="H21" i="5"/>
  <c r="G21" i="5"/>
  <c r="F21" i="5"/>
  <c r="E21" i="5"/>
  <c r="D21" i="5"/>
  <c r="C21" i="5"/>
  <c r="M21" i="1"/>
  <c r="L21" i="1"/>
  <c r="K21" i="1"/>
  <c r="J21" i="1"/>
  <c r="I21" i="1"/>
  <c r="H21" i="1"/>
  <c r="G21" i="1"/>
  <c r="F21" i="1"/>
  <c r="E21" i="1"/>
  <c r="D21" i="1"/>
  <c r="C21" i="1"/>
  <c r="M22" i="6"/>
  <c r="L22" i="6"/>
  <c r="K22" i="6"/>
  <c r="J22" i="6"/>
  <c r="I22" i="6"/>
  <c r="H22" i="6"/>
  <c r="G22" i="6"/>
  <c r="F22" i="6"/>
  <c r="E22" i="6"/>
  <c r="D22" i="6"/>
  <c r="C22" i="6"/>
  <c r="B22" i="6"/>
  <c r="M21" i="6"/>
  <c r="L21" i="6"/>
  <c r="J21" i="6"/>
  <c r="K21" i="6"/>
  <c r="I21" i="6"/>
  <c r="H21" i="6"/>
  <c r="G21" i="6"/>
  <c r="F21" i="6"/>
  <c r="E21" i="6"/>
  <c r="D21" i="6"/>
  <c r="C21" i="6"/>
  <c r="B19" i="6"/>
  <c r="J22" i="1"/>
  <c r="M22" i="5"/>
  <c r="L22" i="5"/>
  <c r="K22" i="5"/>
  <c r="J22" i="5"/>
  <c r="I22" i="5"/>
  <c r="H22" i="5"/>
  <c r="G22" i="5"/>
  <c r="F22" i="5"/>
  <c r="E22" i="5"/>
  <c r="D22" i="5"/>
  <c r="C22" i="5"/>
  <c r="M22" i="1"/>
  <c r="L22" i="1"/>
  <c r="K22" i="1"/>
  <c r="I22" i="1"/>
  <c r="H22" i="1"/>
  <c r="K8" i="6"/>
  <c r="H8" i="6"/>
  <c r="E8" i="6"/>
  <c r="B8" i="6"/>
  <c r="C20" i="6"/>
  <c r="B20" i="6"/>
  <c r="B18" i="6"/>
  <c r="B18" i="5"/>
  <c r="K8" i="5"/>
  <c r="K20" i="5" s="1"/>
  <c r="H8" i="5"/>
  <c r="H20" i="5" s="1"/>
  <c r="K20" i="1"/>
  <c r="J20" i="1"/>
  <c r="H20" i="1"/>
  <c r="H19" i="1"/>
  <c r="K19" i="1"/>
  <c r="B18" i="1"/>
  <c r="K19" i="5" l="1"/>
  <c r="J20" i="5"/>
  <c r="H19" i="5"/>
  <c r="J19" i="6"/>
  <c r="I19" i="6"/>
  <c r="G19" i="6"/>
  <c r="F19" i="6"/>
  <c r="D19" i="6"/>
  <c r="C19" i="6"/>
  <c r="K19" i="6"/>
  <c r="E19" i="6"/>
  <c r="B7" i="6"/>
  <c r="G4" i="6"/>
  <c r="H4" i="6" s="1"/>
  <c r="I4" i="6" s="1"/>
  <c r="J4" i="6" s="1"/>
  <c r="K4" i="6" s="1"/>
  <c r="L4" i="6" s="1"/>
  <c r="M4" i="6" s="1"/>
  <c r="F4" i="6"/>
  <c r="J19" i="5"/>
  <c r="I19" i="5"/>
  <c r="G19" i="5"/>
  <c r="F19" i="5"/>
  <c r="D19" i="5"/>
  <c r="C19" i="5"/>
  <c r="B7" i="5"/>
  <c r="F4" i="5"/>
  <c r="G4" i="5" s="1"/>
  <c r="H4" i="5" s="1"/>
  <c r="I4" i="5" s="1"/>
  <c r="J4" i="5" s="1"/>
  <c r="K4" i="5" s="1"/>
  <c r="L4" i="5" s="1"/>
  <c r="M4" i="5" s="1"/>
  <c r="E8" i="5" l="1"/>
  <c r="B8" i="5"/>
  <c r="C20" i="5" s="1"/>
  <c r="H19" i="6"/>
  <c r="J20" i="6"/>
  <c r="G20" i="6"/>
  <c r="E20" i="6"/>
  <c r="F20" i="6"/>
  <c r="M20" i="6"/>
  <c r="K20" i="6"/>
  <c r="L20" i="6"/>
  <c r="D20" i="6"/>
  <c r="I20" i="6"/>
  <c r="H20" i="6"/>
  <c r="G20" i="5"/>
  <c r="L20" i="5"/>
  <c r="M20" i="5"/>
  <c r="D20" i="5"/>
  <c r="I20" i="5"/>
  <c r="B7" i="1"/>
  <c r="J19" i="4"/>
  <c r="I19" i="4"/>
  <c r="G19" i="4"/>
  <c r="F19" i="4"/>
  <c r="D19" i="4"/>
  <c r="C19" i="4"/>
  <c r="B8" i="4"/>
  <c r="F4" i="4"/>
  <c r="G4" i="4" s="1"/>
  <c r="H4" i="4" s="1"/>
  <c r="I4" i="4" s="1"/>
  <c r="J4" i="4" s="1"/>
  <c r="K4" i="4" s="1"/>
  <c r="L4" i="4" s="1"/>
  <c r="M4" i="4" s="1"/>
  <c r="J19" i="1"/>
  <c r="I19" i="1"/>
  <c r="G19" i="1"/>
  <c r="F19" i="1"/>
  <c r="K8" i="1"/>
  <c r="H8" i="1"/>
  <c r="E20" i="5" l="1"/>
  <c r="E19" i="5"/>
  <c r="F20" i="5"/>
  <c r="B19" i="5"/>
  <c r="B20" i="5"/>
  <c r="B8" i="1"/>
  <c r="E8" i="1"/>
  <c r="L20" i="1"/>
  <c r="I20" i="1"/>
  <c r="M20" i="1"/>
  <c r="K22" i="4"/>
  <c r="M22" i="4"/>
  <c r="I22" i="4"/>
  <c r="L22" i="4"/>
  <c r="F22" i="4"/>
  <c r="J22" i="4" l="1"/>
  <c r="D20" i="1"/>
  <c r="B20" i="1"/>
  <c r="B19" i="1"/>
  <c r="C20" i="1"/>
  <c r="E20" i="1"/>
  <c r="E19" i="1"/>
  <c r="B22" i="5"/>
  <c r="G22" i="4"/>
  <c r="B22" i="4"/>
  <c r="E22" i="4"/>
  <c r="B23" i="6"/>
  <c r="G20" i="1"/>
  <c r="F20" i="1"/>
  <c r="H22" i="4"/>
  <c r="D22" i="4"/>
  <c r="C22" i="4"/>
  <c r="F22" i="1" l="1"/>
  <c r="E22" i="1"/>
  <c r="G22" i="1"/>
  <c r="C22" i="1"/>
  <c r="B22" i="1"/>
  <c r="D22" i="1"/>
  <c r="B23" i="5"/>
  <c r="B23" i="4"/>
  <c r="B23" i="1" l="1"/>
  <c r="F4" i="1"/>
  <c r="G4" i="1" s="1"/>
  <c r="H4" i="1" s="1"/>
  <c r="I4" i="1" s="1"/>
  <c r="J4" i="1" s="1"/>
  <c r="K4" i="1" s="1"/>
  <c r="L4" i="1" s="1"/>
  <c r="M4" i="1" s="1"/>
  <c r="D19" i="1" l="1"/>
  <c r="C19" i="1"/>
</calcChain>
</file>

<file path=xl/sharedStrings.xml><?xml version="1.0" encoding="utf-8"?>
<sst xmlns="http://schemas.openxmlformats.org/spreadsheetml/2006/main" count="97" uniqueCount="26">
  <si>
    <t>CURRENT SETTLEMENT</t>
  </si>
  <si>
    <t>Interval</t>
  </si>
  <si>
    <t>DAM</t>
  </si>
  <si>
    <t>FMM</t>
  </si>
  <si>
    <t>E-Tag T-20</t>
  </si>
  <si>
    <t>E-Tag T-40</t>
  </si>
  <si>
    <t>RTD</t>
  </si>
  <si>
    <t>LMP</t>
  </si>
  <si>
    <t>Settlement</t>
  </si>
  <si>
    <t>Schedule</t>
  </si>
  <si>
    <t>Decline Charge*</t>
  </si>
  <si>
    <t>Net per interval</t>
  </si>
  <si>
    <t>TOTAL FOR HOUR</t>
  </si>
  <si>
    <t>HASP ADS Accept</t>
  </si>
  <si>
    <t>PROPOSED SETTLEMENT W/ 15-MINUTE TAGGING</t>
  </si>
  <si>
    <t>Percentage Accept</t>
  </si>
  <si>
    <t>Yellow cells are input data</t>
  </si>
  <si>
    <t>For illustrative purposes only</t>
  </si>
  <si>
    <t>(Paid) Charged</t>
  </si>
  <si>
    <t>PROPOSED HOURLY BLOCK SETTLEMENT</t>
  </si>
  <si>
    <t>PROPOSED HOURLY BLOCK EXPORT SETTLEMENT</t>
  </si>
  <si>
    <r>
      <rPr>
        <sz val="11"/>
        <color rgb="FFFF0000"/>
        <rFont val="Calibri"/>
        <family val="2"/>
        <scheme val="minor"/>
      </rPr>
      <t>(Paid)</t>
    </r>
    <r>
      <rPr>
        <sz val="11"/>
        <color theme="1"/>
        <rFont val="Calibri"/>
        <family val="2"/>
        <scheme val="minor"/>
      </rPr>
      <t xml:space="preserve"> Charged</t>
    </r>
  </si>
  <si>
    <t>HASP Advisory</t>
  </si>
  <si>
    <t>HASP Schedule</t>
  </si>
  <si>
    <t>*Assumes monthly 10% threshold has been exceeded and decline charge is applied</t>
  </si>
  <si>
    <t>Decline Charge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</si>
</sst>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_);[Red]\(&quot;$&quot;#,##0.00\)"/>
    <numFmt numFmtId="164" formatCode="&quot;$&quot;#,##0.00"/>
  </numFmts>
  <fonts count="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8" fontId="0" fillId="0" borderId="0" xfId="0" applyNumberFormat="1"/>
    <xf numFmtId="0" fontId="0" fillId="0" borderId="1" xfId="0" applyBorder="1"/>
    <xf numFmtId="8" fontId="0" fillId="0" borderId="1" xfId="0" applyNumberFormat="1" applyBorder="1"/>
    <xf numFmtId="164" fontId="0" fillId="2" borderId="1" xfId="0" applyNumberFormat="1" applyFill="1" applyBorder="1"/>
    <xf numFmtId="9" fontId="0" fillId="2" borderId="0" xfId="0" applyNumberFormat="1" applyFill="1"/>
    <xf numFmtId="0" fontId="0" fillId="2" borderId="0" xfId="0" applyFill="1"/>
    <xf numFmtId="164" fontId="0" fillId="2" borderId="0" xfId="0" applyNumberFormat="1" applyFill="1"/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64" fontId="0" fillId="2" borderId="2" xfId="0" applyNumberFormat="1" applyFill="1" applyBorder="1" applyAlignment="1">
      <alignment horizontal="center"/>
    </xf>
    <xf numFmtId="164" fontId="0" fillId="2" borderId="3" xfId="0" applyNumberFormat="1" applyFill="1" applyBorder="1" applyAlignment="1">
      <alignment horizontal="center"/>
    </xf>
    <xf numFmtId="164" fontId="0" fillId="2" borderId="4" xfId="0" applyNumberFormat="1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8" fontId="0" fillId="0" borderId="2" xfId="0" applyNumberFormat="1" applyBorder="1" applyAlignment="1">
      <alignment horizontal="center"/>
    </xf>
    <xf numFmtId="8" fontId="0" fillId="0" borderId="3" xfId="0" applyNumberFormat="1" applyBorder="1" applyAlignment="1">
      <alignment horizontal="center"/>
    </xf>
    <xf numFmtId="8" fontId="0" fillId="0" borderId="4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1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30</xdr:row>
      <xdr:rowOff>19050</xdr:rowOff>
    </xdr:from>
    <xdr:ext cx="3343275" cy="619125"/>
    <xdr:pic>
      <xdr:nvPicPr>
        <xdr:cNvPr id="2" name="Picture 1" descr="CAISOLogo-2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05500"/>
          <a:ext cx="3343275" cy="61912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29</xdr:row>
      <xdr:rowOff>0</xdr:rowOff>
    </xdr:from>
    <xdr:ext cx="3343275" cy="619125"/>
    <xdr:pic>
      <xdr:nvPicPr>
        <xdr:cNvPr id="2" name="Picture 1" descr="CAISOLogo-2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695950"/>
          <a:ext cx="3343275" cy="61912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19050</xdr:colOff>
      <xdr:row>29</xdr:row>
      <xdr:rowOff>19050</xdr:rowOff>
    </xdr:from>
    <xdr:ext cx="3343275" cy="619125"/>
    <xdr:pic>
      <xdr:nvPicPr>
        <xdr:cNvPr id="2" name="Picture 1" descr="CAISOLogo-2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5905500"/>
          <a:ext cx="3343275" cy="61912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</xdr:colOff>
      <xdr:row>29</xdr:row>
      <xdr:rowOff>19050</xdr:rowOff>
    </xdr:from>
    <xdr:ext cx="3343275" cy="619125"/>
    <xdr:pic>
      <xdr:nvPicPr>
        <xdr:cNvPr id="2" name="Picture 1" descr="CAISOLogo-2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5715000"/>
          <a:ext cx="3343275" cy="61912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tabSelected="1" zoomScale="115" zoomScaleNormal="115" workbookViewId="0">
      <selection activeCell="A26" sqref="A26"/>
    </sheetView>
  </sheetViews>
  <sheetFormatPr defaultRowHeight="15" x14ac:dyDescent="0.25"/>
  <cols>
    <col min="1" max="1" width="16.7109375" customWidth="1"/>
    <col min="2" max="2" width="11.140625" bestFit="1" customWidth="1"/>
    <col min="3" max="13" width="9.5703125" bestFit="1" customWidth="1"/>
  </cols>
  <sheetData>
    <row r="1" spans="1:15" x14ac:dyDescent="0.25">
      <c r="A1" s="8" t="s">
        <v>0</v>
      </c>
      <c r="B1" s="8"/>
      <c r="C1" s="8"/>
      <c r="D1" s="8"/>
      <c r="E1" s="8"/>
    </row>
    <row r="3" spans="1:15" ht="15.75" thickBot="1" x14ac:dyDescent="0.3">
      <c r="A3" s="8" t="s">
        <v>9</v>
      </c>
      <c r="B3" s="8"/>
      <c r="C3" s="8"/>
      <c r="D3" s="8"/>
      <c r="E3" s="8"/>
    </row>
    <row r="4" spans="1:15" ht="15.75" thickBot="1" x14ac:dyDescent="0.3">
      <c r="A4" t="s">
        <v>1</v>
      </c>
      <c r="B4" s="2">
        <v>1</v>
      </c>
      <c r="C4" s="2">
        <v>2</v>
      </c>
      <c r="D4" s="2">
        <v>3</v>
      </c>
      <c r="E4" s="2">
        <v>4</v>
      </c>
      <c r="F4" s="2">
        <f>E4+1</f>
        <v>5</v>
      </c>
      <c r="G4" s="2">
        <f t="shared" ref="G4:K4" si="0">F4+1</f>
        <v>6</v>
      </c>
      <c r="H4" s="2">
        <f t="shared" si="0"/>
        <v>7</v>
      </c>
      <c r="I4" s="2">
        <f t="shared" si="0"/>
        <v>8</v>
      </c>
      <c r="J4" s="2">
        <f t="shared" si="0"/>
        <v>9</v>
      </c>
      <c r="K4" s="2">
        <f t="shared" si="0"/>
        <v>10</v>
      </c>
      <c r="L4" s="2">
        <f>K4+1</f>
        <v>11</v>
      </c>
      <c r="M4" s="2">
        <f>L4+1</f>
        <v>12</v>
      </c>
      <c r="O4" t="s">
        <v>15</v>
      </c>
    </row>
    <row r="5" spans="1:15" ht="15.75" thickBot="1" x14ac:dyDescent="0.3">
      <c r="A5" t="s">
        <v>2</v>
      </c>
      <c r="B5" s="9">
        <v>0</v>
      </c>
      <c r="C5" s="10"/>
      <c r="D5" s="10"/>
      <c r="E5" s="10"/>
      <c r="F5" s="10"/>
      <c r="G5" s="10"/>
      <c r="H5" s="10"/>
      <c r="I5" s="10"/>
      <c r="J5" s="10"/>
      <c r="K5" s="10"/>
      <c r="L5" s="10"/>
      <c r="M5" s="11"/>
      <c r="O5" s="5">
        <v>1</v>
      </c>
    </row>
    <row r="6" spans="1:15" ht="15.75" thickBot="1" x14ac:dyDescent="0.3">
      <c r="A6" t="s">
        <v>23</v>
      </c>
      <c r="B6" s="9">
        <v>100</v>
      </c>
      <c r="C6" s="10"/>
      <c r="D6" s="10"/>
      <c r="E6" s="10"/>
      <c r="F6" s="10"/>
      <c r="G6" s="10"/>
      <c r="H6" s="10"/>
      <c r="I6" s="10"/>
      <c r="J6" s="10"/>
      <c r="K6" s="10"/>
      <c r="L6" s="10"/>
      <c r="M6" s="11"/>
    </row>
    <row r="7" spans="1:15" ht="15.75" thickBot="1" x14ac:dyDescent="0.3">
      <c r="A7" t="s">
        <v>13</v>
      </c>
      <c r="B7" s="12">
        <f>B6*O5</f>
        <v>100</v>
      </c>
      <c r="C7" s="13"/>
      <c r="D7" s="13"/>
      <c r="E7" s="13"/>
      <c r="F7" s="13"/>
      <c r="G7" s="13"/>
      <c r="H7" s="13"/>
      <c r="I7" s="13"/>
      <c r="J7" s="13"/>
      <c r="K7" s="13"/>
      <c r="L7" s="13"/>
      <c r="M7" s="14"/>
    </row>
    <row r="8" spans="1:15" ht="15.75" thickBot="1" x14ac:dyDescent="0.3">
      <c r="A8" t="s">
        <v>3</v>
      </c>
      <c r="B8" s="15">
        <f>B7</f>
        <v>100</v>
      </c>
      <c r="C8" s="16"/>
      <c r="D8" s="17"/>
      <c r="E8" s="15">
        <f>B7</f>
        <v>100</v>
      </c>
      <c r="F8" s="16"/>
      <c r="G8" s="17"/>
      <c r="H8" s="15">
        <f>B10</f>
        <v>0</v>
      </c>
      <c r="I8" s="16"/>
      <c r="J8" s="17"/>
      <c r="K8" s="15">
        <f>B10</f>
        <v>0</v>
      </c>
      <c r="L8" s="16"/>
      <c r="M8" s="17"/>
    </row>
    <row r="9" spans="1:15" ht="15.75" thickBot="1" x14ac:dyDescent="0.3">
      <c r="A9" t="s">
        <v>5</v>
      </c>
      <c r="B9" s="9">
        <v>0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1"/>
    </row>
    <row r="10" spans="1:15" ht="15.75" thickBot="1" x14ac:dyDescent="0.3">
      <c r="A10" t="s">
        <v>4</v>
      </c>
      <c r="B10" s="9">
        <v>0</v>
      </c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1"/>
    </row>
    <row r="12" spans="1:15" ht="15.75" thickBot="1" x14ac:dyDescent="0.3">
      <c r="A12" s="8" t="s">
        <v>7</v>
      </c>
      <c r="B12" s="8"/>
      <c r="C12" s="8"/>
      <c r="D12" s="8"/>
      <c r="E12" s="8"/>
    </row>
    <row r="13" spans="1:15" ht="15.75" thickBot="1" x14ac:dyDescent="0.3">
      <c r="A13" t="s">
        <v>2</v>
      </c>
      <c r="B13" s="18">
        <v>40</v>
      </c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20"/>
    </row>
    <row r="14" spans="1:15" ht="15.75" thickBot="1" x14ac:dyDescent="0.3">
      <c r="A14" t="s">
        <v>3</v>
      </c>
      <c r="B14" s="21">
        <v>45</v>
      </c>
      <c r="C14" s="21"/>
      <c r="D14" s="21"/>
      <c r="E14" s="21">
        <v>45</v>
      </c>
      <c r="F14" s="21"/>
      <c r="G14" s="21"/>
      <c r="H14" s="21">
        <v>45</v>
      </c>
      <c r="I14" s="21"/>
      <c r="J14" s="21"/>
      <c r="K14" s="21">
        <v>45</v>
      </c>
      <c r="L14" s="21"/>
      <c r="M14" s="21"/>
    </row>
    <row r="15" spans="1:15" ht="15.75" thickBot="1" x14ac:dyDescent="0.3">
      <c r="A15" t="s">
        <v>6</v>
      </c>
      <c r="B15" s="4">
        <v>30</v>
      </c>
      <c r="C15" s="4">
        <v>30</v>
      </c>
      <c r="D15" s="4">
        <v>30</v>
      </c>
      <c r="E15" s="4">
        <v>30</v>
      </c>
      <c r="F15" s="4">
        <v>30</v>
      </c>
      <c r="G15" s="4">
        <v>30</v>
      </c>
      <c r="H15" s="4">
        <v>30</v>
      </c>
      <c r="I15" s="4">
        <v>30</v>
      </c>
      <c r="J15" s="4">
        <v>30</v>
      </c>
      <c r="K15" s="4">
        <v>30</v>
      </c>
      <c r="L15" s="4">
        <v>30</v>
      </c>
      <c r="M15" s="4">
        <v>30</v>
      </c>
    </row>
    <row r="17" spans="1:13" ht="15.75" thickBot="1" x14ac:dyDescent="0.3">
      <c r="A17" s="8" t="s">
        <v>8</v>
      </c>
      <c r="B17" s="8"/>
      <c r="C17" s="8"/>
      <c r="D17" s="8"/>
      <c r="E17" s="8"/>
    </row>
    <row r="18" spans="1:13" ht="15.75" thickBot="1" x14ac:dyDescent="0.3">
      <c r="A18" t="s">
        <v>2</v>
      </c>
      <c r="B18" s="22">
        <f>(B5*B13)*-1</f>
        <v>0</v>
      </c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4"/>
    </row>
    <row r="19" spans="1:13" ht="15.75" thickBot="1" x14ac:dyDescent="0.3">
      <c r="A19" t="s">
        <v>3</v>
      </c>
      <c r="B19" s="22">
        <f>((B8-$B$5)/4)*B14*-1</f>
        <v>-1125</v>
      </c>
      <c r="C19" s="23">
        <f>((C8-C5)*C14)/4</f>
        <v>0</v>
      </c>
      <c r="D19" s="24">
        <f>((D8-D5)*D14)/4</f>
        <v>0</v>
      </c>
      <c r="E19" s="22">
        <f>((E8-B5)/4)*E14*-1</f>
        <v>-1125</v>
      </c>
      <c r="F19" s="23">
        <f>((F8-F5)*F14)/4</f>
        <v>0</v>
      </c>
      <c r="G19" s="24">
        <f>((G8-G5)*G14)/4</f>
        <v>0</v>
      </c>
      <c r="H19" s="22">
        <f>((H8-B5)/4)*H14*-1</f>
        <v>0</v>
      </c>
      <c r="I19" s="23">
        <f>((I8-I5)*I14)/4</f>
        <v>0</v>
      </c>
      <c r="J19" s="24">
        <f>((J8-J5)*J14)/4</f>
        <v>0</v>
      </c>
      <c r="K19" s="22">
        <f>((K8-B5)/4)*K14*-1</f>
        <v>0</v>
      </c>
      <c r="L19" s="23"/>
      <c r="M19" s="24"/>
    </row>
    <row r="20" spans="1:13" ht="15.75" thickBot="1" x14ac:dyDescent="0.3">
      <c r="A20" t="s">
        <v>6</v>
      </c>
      <c r="B20" s="3">
        <f>(((B10-B8)/12)*B15)*-1</f>
        <v>250.00000000000003</v>
      </c>
      <c r="C20" s="3">
        <f>(((B10-B8)/12)*C15)*-1</f>
        <v>250.00000000000003</v>
      </c>
      <c r="D20" s="3">
        <f>(((B10-B8)/12)*D15)*-1</f>
        <v>250.00000000000003</v>
      </c>
      <c r="E20" s="3">
        <f>(((B10-E8)/12)*E15)*-1</f>
        <v>250.00000000000003</v>
      </c>
      <c r="F20" s="3">
        <f>(((B10-E8)/12)*F15)*-1</f>
        <v>250.00000000000003</v>
      </c>
      <c r="G20" s="3">
        <f>(((B10-E8)/12)*G15)*-1</f>
        <v>250.00000000000003</v>
      </c>
      <c r="H20" s="3">
        <f>(((B10-H8)/12)*H15)*-1</f>
        <v>0</v>
      </c>
      <c r="I20" s="3">
        <f>(((B10-H8)/12)*I15)*-1</f>
        <v>0</v>
      </c>
      <c r="J20" s="3">
        <f>(((B10-H8)/12)*J15)*-1</f>
        <v>0</v>
      </c>
      <c r="K20" s="3">
        <f>(((B10-K8)/12)*K15)*-1</f>
        <v>0</v>
      </c>
      <c r="L20" s="3">
        <f>(((B10-K8)/12)*L15)*-1</f>
        <v>0</v>
      </c>
      <c r="M20" s="3">
        <f>(((B10-K8)/12)*M15)*-1</f>
        <v>0</v>
      </c>
    </row>
    <row r="21" spans="1:13" ht="15.75" thickBot="1" x14ac:dyDescent="0.3">
      <c r="A21" t="s">
        <v>10</v>
      </c>
      <c r="B21" s="3">
        <f>(($B$8-$B$6)/12)*(0.5*$B$14)*-1</f>
        <v>0</v>
      </c>
      <c r="C21" s="3">
        <f>(($B$8-$B$6)/12)*(0.5*$B$14)*-1</f>
        <v>0</v>
      </c>
      <c r="D21" s="3">
        <f>(($B$8-$B$6)/12)*(0.5*$B$14)*-1</f>
        <v>0</v>
      </c>
      <c r="E21" s="3">
        <f>(($E$8-$B$6)/12)*(0.5*$E$14)*-1</f>
        <v>0</v>
      </c>
      <c r="F21" s="3">
        <f>(($E$8-$B$6)/12)*(0.5*$E$14)*-1</f>
        <v>0</v>
      </c>
      <c r="G21" s="3">
        <f>(($E$8-$B$6)/12)*(0.5*$E$14)*-1</f>
        <v>0</v>
      </c>
      <c r="H21" s="3">
        <f>(($H$8-$B$6)/12)*(0.5*$H$14)*-1</f>
        <v>187.5</v>
      </c>
      <c r="I21" s="3">
        <f>(($H$8-$B$6)/12)*(0.5*$H$14)*-1</f>
        <v>187.5</v>
      </c>
      <c r="J21" s="3">
        <f>(($H$8-$B$6)/12)*(0.5*$H$14)*-1</f>
        <v>187.5</v>
      </c>
      <c r="K21" s="3">
        <f>(($K$8-$B$6)/12)*(0.5*$K$14)*-1</f>
        <v>187.5</v>
      </c>
      <c r="L21" s="3">
        <f>(($K$8-$B$6)/12)*(0.5*$K$14)*-1</f>
        <v>187.5</v>
      </c>
      <c r="M21" s="3">
        <f>(($K$8-$B$6)/12)*(0.5*$K$14)*-1</f>
        <v>187.5</v>
      </c>
    </row>
    <row r="22" spans="1:13" ht="15.75" thickBot="1" x14ac:dyDescent="0.3">
      <c r="A22" t="s">
        <v>11</v>
      </c>
      <c r="B22" s="3">
        <f>($B$18/12)+($B$19/3)+B20+B21</f>
        <v>-124.99999999999997</v>
      </c>
      <c r="C22" s="3">
        <f>($B$18/12)+($B$19/3)+C20+C21</f>
        <v>-124.99999999999997</v>
      </c>
      <c r="D22" s="3">
        <f>($B$18/12)+($B$19/3)+D20+D21</f>
        <v>-124.99999999999997</v>
      </c>
      <c r="E22" s="3">
        <f>($B$18/12)+($E$19/3)+E20+E21</f>
        <v>-124.99999999999997</v>
      </c>
      <c r="F22" s="3">
        <f>($B$18/12)+($E$19/3)+F20+F21</f>
        <v>-124.99999999999997</v>
      </c>
      <c r="G22" s="3">
        <f>($B$18/12)+($E$19/3)+G20+G21</f>
        <v>-124.99999999999997</v>
      </c>
      <c r="H22" s="3">
        <f>($B$18/12)+($H$19/3)+H20+H21</f>
        <v>187.5</v>
      </c>
      <c r="I22" s="3">
        <f>($B$18/12)+($H$19/3)+I20+I21</f>
        <v>187.5</v>
      </c>
      <c r="J22" s="3">
        <f>($B$18/12)+($H$19/3)+J20+J21</f>
        <v>187.5</v>
      </c>
      <c r="K22" s="3">
        <f>($B$18/12)+($K$19/3)+K20+K21</f>
        <v>187.5</v>
      </c>
      <c r="L22" s="3">
        <f>($B$18/12)+($K$19/3)+L20+L21</f>
        <v>187.5</v>
      </c>
      <c r="M22" s="3">
        <f>($B$18/12)+($K$19/3)+M20+M21</f>
        <v>187.5</v>
      </c>
    </row>
    <row r="23" spans="1:13" x14ac:dyDescent="0.25">
      <c r="A23" t="s">
        <v>12</v>
      </c>
      <c r="B23" s="1">
        <f>SUM(B22:M22)</f>
        <v>375.00000000000011</v>
      </c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</row>
    <row r="26" spans="1:13" x14ac:dyDescent="0.25">
      <c r="A26" t="s">
        <v>24</v>
      </c>
    </row>
    <row r="28" spans="1:13" x14ac:dyDescent="0.25">
      <c r="A28" s="6" t="s">
        <v>16</v>
      </c>
      <c r="B28" s="7"/>
    </row>
    <row r="29" spans="1:13" x14ac:dyDescent="0.25">
      <c r="A29" t="s">
        <v>17</v>
      </c>
    </row>
    <row r="30" spans="1:13" x14ac:dyDescent="0.25">
      <c r="A30" t="s">
        <v>21</v>
      </c>
    </row>
  </sheetData>
  <mergeCells count="23">
    <mergeCell ref="H14:J14"/>
    <mergeCell ref="K14:M14"/>
    <mergeCell ref="B18:M18"/>
    <mergeCell ref="B19:D19"/>
    <mergeCell ref="E19:G19"/>
    <mergeCell ref="H19:J19"/>
    <mergeCell ref="K19:M19"/>
    <mergeCell ref="A1:E1"/>
    <mergeCell ref="A3:E3"/>
    <mergeCell ref="A12:E12"/>
    <mergeCell ref="A17:E17"/>
    <mergeCell ref="B5:M5"/>
    <mergeCell ref="B6:M6"/>
    <mergeCell ref="B7:M7"/>
    <mergeCell ref="B8:D8"/>
    <mergeCell ref="E8:G8"/>
    <mergeCell ref="H8:J8"/>
    <mergeCell ref="K8:M8"/>
    <mergeCell ref="B9:M9"/>
    <mergeCell ref="B10:M10"/>
    <mergeCell ref="B13:M13"/>
    <mergeCell ref="B14:D14"/>
    <mergeCell ref="E14:G14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zoomScale="115" zoomScaleNormal="115" workbookViewId="0">
      <selection activeCell="A22" sqref="A22"/>
    </sheetView>
  </sheetViews>
  <sheetFormatPr defaultRowHeight="15" x14ac:dyDescent="0.25"/>
  <cols>
    <col min="1" max="1" width="19" customWidth="1"/>
    <col min="2" max="2" width="13.85546875" customWidth="1"/>
    <col min="3" max="3" width="12.85546875" customWidth="1"/>
    <col min="4" max="4" width="11.140625" customWidth="1"/>
    <col min="5" max="5" width="12" customWidth="1"/>
    <col min="6" max="13" width="9.7109375" bestFit="1" customWidth="1"/>
  </cols>
  <sheetData>
    <row r="1" spans="1:15" x14ac:dyDescent="0.25">
      <c r="A1" s="8" t="s">
        <v>19</v>
      </c>
      <c r="B1" s="8"/>
      <c r="C1" s="8"/>
      <c r="D1" s="8"/>
      <c r="E1" s="8"/>
    </row>
    <row r="3" spans="1:15" ht="15.75" thickBot="1" x14ac:dyDescent="0.3">
      <c r="A3" s="8" t="s">
        <v>9</v>
      </c>
      <c r="B3" s="8"/>
      <c r="C3" s="8"/>
      <c r="D3" s="8"/>
      <c r="E3" s="8"/>
    </row>
    <row r="4" spans="1:15" ht="15.75" thickBot="1" x14ac:dyDescent="0.3">
      <c r="A4" t="s">
        <v>1</v>
      </c>
      <c r="B4" s="2">
        <v>1</v>
      </c>
      <c r="C4" s="2">
        <v>2</v>
      </c>
      <c r="D4" s="2">
        <v>3</v>
      </c>
      <c r="E4" s="2">
        <v>4</v>
      </c>
      <c r="F4" s="2">
        <f>E4+1</f>
        <v>5</v>
      </c>
      <c r="G4" s="2">
        <f t="shared" ref="G4:K4" si="0">F4+1</f>
        <v>6</v>
      </c>
      <c r="H4" s="2">
        <f t="shared" si="0"/>
        <v>7</v>
      </c>
      <c r="I4" s="2">
        <f t="shared" si="0"/>
        <v>8</v>
      </c>
      <c r="J4" s="2">
        <f t="shared" si="0"/>
        <v>9</v>
      </c>
      <c r="K4" s="2">
        <f t="shared" si="0"/>
        <v>10</v>
      </c>
      <c r="L4" s="2">
        <f>K4+1</f>
        <v>11</v>
      </c>
      <c r="M4" s="2">
        <f>L4+1</f>
        <v>12</v>
      </c>
      <c r="O4" t="s">
        <v>15</v>
      </c>
    </row>
    <row r="5" spans="1:15" ht="15.75" thickBot="1" x14ac:dyDescent="0.3">
      <c r="A5" t="s">
        <v>2</v>
      </c>
      <c r="B5" s="9">
        <v>0</v>
      </c>
      <c r="C5" s="10"/>
      <c r="D5" s="10"/>
      <c r="E5" s="10"/>
      <c r="F5" s="10"/>
      <c r="G5" s="10"/>
      <c r="H5" s="10"/>
      <c r="I5" s="10"/>
      <c r="J5" s="10"/>
      <c r="K5" s="10"/>
      <c r="L5" s="10"/>
      <c r="M5" s="11"/>
      <c r="O5" s="5">
        <v>1</v>
      </c>
    </row>
    <row r="6" spans="1:15" ht="15.75" thickBot="1" x14ac:dyDescent="0.3">
      <c r="A6" t="s">
        <v>23</v>
      </c>
      <c r="B6" s="9">
        <v>100</v>
      </c>
      <c r="C6" s="10"/>
      <c r="D6" s="10"/>
      <c r="E6" s="10"/>
      <c r="F6" s="10"/>
      <c r="G6" s="10"/>
      <c r="H6" s="10"/>
      <c r="I6" s="10"/>
      <c r="J6" s="10"/>
      <c r="K6" s="10"/>
      <c r="L6" s="10"/>
      <c r="M6" s="11"/>
    </row>
    <row r="7" spans="1:15" ht="15.75" thickBot="1" x14ac:dyDescent="0.3">
      <c r="A7" t="s">
        <v>13</v>
      </c>
      <c r="B7" s="25">
        <f>B6*O5</f>
        <v>100</v>
      </c>
      <c r="C7" s="26"/>
      <c r="D7" s="26"/>
      <c r="E7" s="26"/>
      <c r="F7" s="26"/>
      <c r="G7" s="26"/>
      <c r="H7" s="26"/>
      <c r="I7" s="26"/>
      <c r="J7" s="26"/>
      <c r="K7" s="26"/>
      <c r="L7" s="26"/>
      <c r="M7" s="27"/>
    </row>
    <row r="8" spans="1:15" ht="15.75" thickBot="1" x14ac:dyDescent="0.3">
      <c r="A8" t="s">
        <v>3</v>
      </c>
      <c r="B8" s="15">
        <f>MIN(B6,B7,B9)</f>
        <v>0</v>
      </c>
      <c r="C8" s="16"/>
      <c r="D8" s="17"/>
      <c r="E8" s="15">
        <f>MIN(B6,B7,B9)</f>
        <v>0</v>
      </c>
      <c r="F8" s="16"/>
      <c r="G8" s="17"/>
      <c r="H8" s="15">
        <f>B10</f>
        <v>0</v>
      </c>
      <c r="I8" s="16"/>
      <c r="J8" s="17"/>
      <c r="K8" s="15">
        <f>B10</f>
        <v>0</v>
      </c>
      <c r="L8" s="16"/>
      <c r="M8" s="17"/>
    </row>
    <row r="9" spans="1:15" ht="15.75" thickBot="1" x14ac:dyDescent="0.3">
      <c r="A9" t="s">
        <v>5</v>
      </c>
      <c r="B9" s="9">
        <v>0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1"/>
    </row>
    <row r="10" spans="1:15" ht="15.75" thickBot="1" x14ac:dyDescent="0.3">
      <c r="A10" t="s">
        <v>4</v>
      </c>
      <c r="B10" s="9">
        <v>0</v>
      </c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1"/>
    </row>
    <row r="12" spans="1:15" ht="15.75" thickBot="1" x14ac:dyDescent="0.3">
      <c r="A12" s="8" t="s">
        <v>7</v>
      </c>
      <c r="B12" s="8"/>
      <c r="C12" s="8"/>
      <c r="D12" s="8"/>
      <c r="E12" s="8"/>
    </row>
    <row r="13" spans="1:15" ht="15.75" thickBot="1" x14ac:dyDescent="0.3">
      <c r="A13" t="s">
        <v>2</v>
      </c>
      <c r="B13" s="18">
        <v>40</v>
      </c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20"/>
    </row>
    <row r="14" spans="1:15" ht="15.75" thickBot="1" x14ac:dyDescent="0.3">
      <c r="A14" t="s">
        <v>3</v>
      </c>
      <c r="B14" s="21">
        <v>45</v>
      </c>
      <c r="C14" s="21"/>
      <c r="D14" s="21"/>
      <c r="E14" s="21">
        <v>45</v>
      </c>
      <c r="F14" s="21"/>
      <c r="G14" s="21"/>
      <c r="H14" s="21">
        <v>45</v>
      </c>
      <c r="I14" s="21"/>
      <c r="J14" s="21"/>
      <c r="K14" s="21">
        <v>45</v>
      </c>
      <c r="L14" s="21"/>
      <c r="M14" s="21"/>
    </row>
    <row r="15" spans="1:15" ht="15.75" thickBot="1" x14ac:dyDescent="0.3">
      <c r="A15" t="s">
        <v>6</v>
      </c>
      <c r="B15" s="4">
        <v>45</v>
      </c>
      <c r="C15" s="4">
        <v>45</v>
      </c>
      <c r="D15" s="4">
        <v>45</v>
      </c>
      <c r="E15" s="4">
        <v>45</v>
      </c>
      <c r="F15" s="4">
        <v>45</v>
      </c>
      <c r="G15" s="4">
        <v>45</v>
      </c>
      <c r="H15" s="4">
        <v>30</v>
      </c>
      <c r="I15" s="4">
        <v>30</v>
      </c>
      <c r="J15" s="4">
        <v>30</v>
      </c>
      <c r="K15" s="4">
        <v>30</v>
      </c>
      <c r="L15" s="4">
        <v>30</v>
      </c>
      <c r="M15" s="4">
        <v>30</v>
      </c>
    </row>
    <row r="17" spans="1:13" ht="15.75" thickBot="1" x14ac:dyDescent="0.3">
      <c r="A17" s="8" t="s">
        <v>8</v>
      </c>
      <c r="B17" s="8"/>
      <c r="C17" s="8"/>
      <c r="D17" s="8"/>
      <c r="E17" s="8"/>
    </row>
    <row r="18" spans="1:13" ht="15.75" thickBot="1" x14ac:dyDescent="0.3">
      <c r="A18" t="s">
        <v>2</v>
      </c>
      <c r="B18" s="22">
        <f>(B5*B13)*-1</f>
        <v>0</v>
      </c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4"/>
    </row>
    <row r="19" spans="1:13" ht="15.75" thickBot="1" x14ac:dyDescent="0.3">
      <c r="A19" t="s">
        <v>3</v>
      </c>
      <c r="B19" s="22">
        <f>((B8-B5)/4)*B14*-1</f>
        <v>0</v>
      </c>
      <c r="C19" s="23">
        <f>((C8-C5)*C14)/4</f>
        <v>0</v>
      </c>
      <c r="D19" s="24">
        <f>((D8-D5)*D14)/4</f>
        <v>0</v>
      </c>
      <c r="E19" s="22">
        <f>((E8-B5)/4)*E14*-1</f>
        <v>0</v>
      </c>
      <c r="F19" s="23">
        <f>((F8-F5)*F14)/4</f>
        <v>0</v>
      </c>
      <c r="G19" s="24">
        <f>((G8-G5)*G14)/4</f>
        <v>0</v>
      </c>
      <c r="H19" s="22">
        <f>((H8-B5)/4)*H14*-1</f>
        <v>0</v>
      </c>
      <c r="I19" s="23">
        <f>((I8-I5)*I14)/4</f>
        <v>0</v>
      </c>
      <c r="J19" s="24">
        <f>((J8-J5)*J14)/4</f>
        <v>0</v>
      </c>
      <c r="K19" s="22">
        <f>((K8-B5)/4)*K14*-1</f>
        <v>0</v>
      </c>
      <c r="L19" s="23"/>
      <c r="M19" s="24"/>
    </row>
    <row r="20" spans="1:13" ht="15.75" thickBot="1" x14ac:dyDescent="0.3">
      <c r="A20" t="s">
        <v>6</v>
      </c>
      <c r="B20" s="3">
        <f>(((B10-B8)/12)*B15)*-1</f>
        <v>0</v>
      </c>
      <c r="C20" s="3">
        <f>(((B10-B8)/12)*C15)*-1</f>
        <v>0</v>
      </c>
      <c r="D20" s="3">
        <f>(((B10-B8)/12)*D15)*-1</f>
        <v>0</v>
      </c>
      <c r="E20" s="3">
        <f>(((B10-E8)/12)*E15)*-1</f>
        <v>0</v>
      </c>
      <c r="F20" s="3">
        <f>(((B10-E8)/12)*F15)*-1</f>
        <v>0</v>
      </c>
      <c r="G20" s="3">
        <f>(((B10-E8)/12)*G15)*-1</f>
        <v>0</v>
      </c>
      <c r="H20" s="3">
        <f>(((B10-H8)/12)*H15)*-1</f>
        <v>0</v>
      </c>
      <c r="I20" s="3">
        <f>(((B10-H8)/12)*I15)*-1</f>
        <v>0</v>
      </c>
      <c r="J20" s="3">
        <f>(((B10-H8)/12)*J15)*-1</f>
        <v>0</v>
      </c>
      <c r="K20" s="3">
        <f>(((B10-K8)/12)*K15)*-1</f>
        <v>0</v>
      </c>
      <c r="L20" s="3">
        <f>(((B10-K8)/12)*L15)*-1</f>
        <v>0</v>
      </c>
      <c r="M20" s="3">
        <f>(((B10-K8)/12)*M15)*-1</f>
        <v>0</v>
      </c>
    </row>
    <row r="21" spans="1:13" ht="15.75" thickBot="1" x14ac:dyDescent="0.3">
      <c r="A21" t="s">
        <v>25</v>
      </c>
      <c r="B21" s="3">
        <f t="shared" ref="B21:M21" si="1">(($B$10-$B$6)/12)*(0.5*B15)*-1</f>
        <v>187.5</v>
      </c>
      <c r="C21" s="3">
        <f t="shared" si="1"/>
        <v>187.5</v>
      </c>
      <c r="D21" s="3">
        <f t="shared" si="1"/>
        <v>187.5</v>
      </c>
      <c r="E21" s="3">
        <f t="shared" si="1"/>
        <v>187.5</v>
      </c>
      <c r="F21" s="3">
        <f t="shared" si="1"/>
        <v>187.5</v>
      </c>
      <c r="G21" s="3">
        <f t="shared" si="1"/>
        <v>187.5</v>
      </c>
      <c r="H21" s="3">
        <f t="shared" si="1"/>
        <v>125.00000000000001</v>
      </c>
      <c r="I21" s="3">
        <f t="shared" si="1"/>
        <v>125.00000000000001</v>
      </c>
      <c r="J21" s="3">
        <f t="shared" si="1"/>
        <v>125.00000000000001</v>
      </c>
      <c r="K21" s="3">
        <f t="shared" si="1"/>
        <v>125.00000000000001</v>
      </c>
      <c r="L21" s="3">
        <f t="shared" si="1"/>
        <v>125.00000000000001</v>
      </c>
      <c r="M21" s="3">
        <f t="shared" si="1"/>
        <v>125.00000000000001</v>
      </c>
    </row>
    <row r="22" spans="1:13" ht="15.75" thickBot="1" x14ac:dyDescent="0.3">
      <c r="A22" t="s">
        <v>11</v>
      </c>
      <c r="B22" s="3">
        <f>($B$18/12)+($B$19/3)+B20+B21</f>
        <v>187.5</v>
      </c>
      <c r="C22" s="3">
        <f>($B$18/12)+($B$19/3)+C20+C21</f>
        <v>187.5</v>
      </c>
      <c r="D22" s="3">
        <f>($B$18/12)+($B$19/3)+D20+D21</f>
        <v>187.5</v>
      </c>
      <c r="E22" s="3">
        <f>($B$18/12)+($E$19/3)+E20+E21</f>
        <v>187.5</v>
      </c>
      <c r="F22" s="3">
        <f>($B$18/12)+($E$19/3)+F20+F21</f>
        <v>187.5</v>
      </c>
      <c r="G22" s="3">
        <f>($B$18/12)+($E$19/3)+G20+G21</f>
        <v>187.5</v>
      </c>
      <c r="H22" s="3">
        <f>($B$18/12)+($H$19/3)+H20+H21</f>
        <v>125.00000000000001</v>
      </c>
      <c r="I22" s="3">
        <f>($B$18/12)+($H$19/3)+I20+I21</f>
        <v>125.00000000000001</v>
      </c>
      <c r="J22" s="3">
        <f>($B$18/12)+($H$19/3)+J20+J21</f>
        <v>125.00000000000001</v>
      </c>
      <c r="K22" s="3">
        <f>($B$18/12)+($K$19/3)+K20+K21</f>
        <v>125.00000000000001</v>
      </c>
      <c r="L22" s="3">
        <f>($B$18/12)+($K$19/3)+L20+L21</f>
        <v>125.00000000000001</v>
      </c>
      <c r="M22" s="3">
        <f>($B$18/12)+($K$19/3)+M20+M21</f>
        <v>125.00000000000001</v>
      </c>
    </row>
    <row r="23" spans="1:13" x14ac:dyDescent="0.25">
      <c r="A23" t="s">
        <v>12</v>
      </c>
      <c r="B23" s="1">
        <f>SUM(B22:M22)</f>
        <v>1875</v>
      </c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</row>
    <row r="27" spans="1:13" x14ac:dyDescent="0.25">
      <c r="A27" s="6" t="s">
        <v>16</v>
      </c>
      <c r="B27" s="7"/>
    </row>
    <row r="28" spans="1:13" x14ac:dyDescent="0.25">
      <c r="A28" t="s">
        <v>17</v>
      </c>
    </row>
    <row r="29" spans="1:13" x14ac:dyDescent="0.25">
      <c r="A29" t="s">
        <v>18</v>
      </c>
    </row>
  </sheetData>
  <mergeCells count="23">
    <mergeCell ref="A17:E17"/>
    <mergeCell ref="B18:M18"/>
    <mergeCell ref="B19:D19"/>
    <mergeCell ref="E19:G19"/>
    <mergeCell ref="H19:J19"/>
    <mergeCell ref="K19:M19"/>
    <mergeCell ref="B9:M9"/>
    <mergeCell ref="B10:M10"/>
    <mergeCell ref="A12:E12"/>
    <mergeCell ref="B13:M13"/>
    <mergeCell ref="B14:D14"/>
    <mergeCell ref="E14:G14"/>
    <mergeCell ref="H14:J14"/>
    <mergeCell ref="K14:M14"/>
    <mergeCell ref="A1:E1"/>
    <mergeCell ref="A3:E3"/>
    <mergeCell ref="B5:M5"/>
    <mergeCell ref="B6:M6"/>
    <mergeCell ref="B8:D8"/>
    <mergeCell ref="E8:G8"/>
    <mergeCell ref="H8:J8"/>
    <mergeCell ref="K8:M8"/>
    <mergeCell ref="B7:M7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zoomScale="115" zoomScaleNormal="115" workbookViewId="0">
      <selection activeCell="A22" sqref="A22"/>
    </sheetView>
  </sheetViews>
  <sheetFormatPr defaultRowHeight="15" x14ac:dyDescent="0.25"/>
  <cols>
    <col min="1" max="1" width="19" customWidth="1"/>
    <col min="2" max="2" width="12.140625" customWidth="1"/>
    <col min="3" max="13" width="10.7109375" customWidth="1"/>
  </cols>
  <sheetData>
    <row r="1" spans="1:15" x14ac:dyDescent="0.25">
      <c r="A1" s="8" t="s">
        <v>20</v>
      </c>
      <c r="B1" s="8"/>
      <c r="C1" s="8"/>
      <c r="D1" s="8"/>
      <c r="E1" s="8"/>
    </row>
    <row r="3" spans="1:15" ht="15.75" thickBot="1" x14ac:dyDescent="0.3">
      <c r="A3" s="8" t="s">
        <v>9</v>
      </c>
      <c r="B3" s="8"/>
      <c r="C3" s="8"/>
      <c r="D3" s="8"/>
      <c r="E3" s="8"/>
    </row>
    <row r="4" spans="1:15" ht="15.75" thickBot="1" x14ac:dyDescent="0.3">
      <c r="A4" t="s">
        <v>1</v>
      </c>
      <c r="B4" s="2">
        <v>1</v>
      </c>
      <c r="C4" s="2">
        <v>2</v>
      </c>
      <c r="D4" s="2">
        <v>3</v>
      </c>
      <c r="E4" s="2">
        <v>4</v>
      </c>
      <c r="F4" s="2">
        <f>E4+1</f>
        <v>5</v>
      </c>
      <c r="G4" s="2">
        <f t="shared" ref="G4:K4" si="0">F4+1</f>
        <v>6</v>
      </c>
      <c r="H4" s="2">
        <f t="shared" si="0"/>
        <v>7</v>
      </c>
      <c r="I4" s="2">
        <f t="shared" si="0"/>
        <v>8</v>
      </c>
      <c r="J4" s="2">
        <f t="shared" si="0"/>
        <v>9</v>
      </c>
      <c r="K4" s="2">
        <f t="shared" si="0"/>
        <v>10</v>
      </c>
      <c r="L4" s="2">
        <f>K4+1</f>
        <v>11</v>
      </c>
      <c r="M4" s="2">
        <f>L4+1</f>
        <v>12</v>
      </c>
      <c r="O4" t="s">
        <v>15</v>
      </c>
    </row>
    <row r="5" spans="1:15" ht="15.75" thickBot="1" x14ac:dyDescent="0.3">
      <c r="A5" t="s">
        <v>2</v>
      </c>
      <c r="B5" s="9">
        <v>0</v>
      </c>
      <c r="C5" s="10"/>
      <c r="D5" s="10"/>
      <c r="E5" s="10"/>
      <c r="F5" s="10"/>
      <c r="G5" s="10"/>
      <c r="H5" s="10"/>
      <c r="I5" s="10"/>
      <c r="J5" s="10"/>
      <c r="K5" s="10"/>
      <c r="L5" s="10"/>
      <c r="M5" s="11"/>
      <c r="O5" s="5">
        <v>1</v>
      </c>
    </row>
    <row r="6" spans="1:15" ht="15.75" thickBot="1" x14ac:dyDescent="0.3">
      <c r="A6" t="s">
        <v>23</v>
      </c>
      <c r="B6" s="9">
        <v>-100</v>
      </c>
      <c r="C6" s="10"/>
      <c r="D6" s="10"/>
      <c r="E6" s="10"/>
      <c r="F6" s="10"/>
      <c r="G6" s="10"/>
      <c r="H6" s="10"/>
      <c r="I6" s="10"/>
      <c r="J6" s="10"/>
      <c r="K6" s="10"/>
      <c r="L6" s="10"/>
      <c r="M6" s="11"/>
    </row>
    <row r="7" spans="1:15" ht="15.75" thickBot="1" x14ac:dyDescent="0.3">
      <c r="A7" t="s">
        <v>13</v>
      </c>
      <c r="B7" s="25">
        <f>B6*O5</f>
        <v>-100</v>
      </c>
      <c r="C7" s="26"/>
      <c r="D7" s="26"/>
      <c r="E7" s="26"/>
      <c r="F7" s="26"/>
      <c r="G7" s="26"/>
      <c r="H7" s="26"/>
      <c r="I7" s="26"/>
      <c r="J7" s="26"/>
      <c r="K7" s="26"/>
      <c r="L7" s="26"/>
      <c r="M7" s="27"/>
    </row>
    <row r="8" spans="1:15" ht="15.75" thickBot="1" x14ac:dyDescent="0.3">
      <c r="A8" t="s">
        <v>3</v>
      </c>
      <c r="B8" s="15">
        <f>MAX(B6,B7,B9)</f>
        <v>0</v>
      </c>
      <c r="C8" s="16"/>
      <c r="D8" s="17"/>
      <c r="E8" s="15">
        <f>MAX(B6,B7,B9)</f>
        <v>0</v>
      </c>
      <c r="F8" s="16"/>
      <c r="G8" s="17"/>
      <c r="H8" s="15">
        <f>B10</f>
        <v>0</v>
      </c>
      <c r="I8" s="16"/>
      <c r="J8" s="17"/>
      <c r="K8" s="15">
        <f>B10</f>
        <v>0</v>
      </c>
      <c r="L8" s="16"/>
      <c r="M8" s="17"/>
    </row>
    <row r="9" spans="1:15" ht="15.75" thickBot="1" x14ac:dyDescent="0.3">
      <c r="A9" t="s">
        <v>5</v>
      </c>
      <c r="B9" s="9">
        <v>0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1"/>
    </row>
    <row r="10" spans="1:15" ht="15.75" thickBot="1" x14ac:dyDescent="0.3">
      <c r="A10" t="s">
        <v>4</v>
      </c>
      <c r="B10" s="9">
        <v>0</v>
      </c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1"/>
    </row>
    <row r="12" spans="1:15" ht="15.75" thickBot="1" x14ac:dyDescent="0.3">
      <c r="A12" s="8" t="s">
        <v>7</v>
      </c>
      <c r="B12" s="8"/>
      <c r="C12" s="8"/>
      <c r="D12" s="8"/>
      <c r="E12" s="8"/>
    </row>
    <row r="13" spans="1:15" ht="15.75" thickBot="1" x14ac:dyDescent="0.3">
      <c r="A13" t="s">
        <v>2</v>
      </c>
      <c r="B13" s="18">
        <v>40</v>
      </c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20"/>
    </row>
    <row r="14" spans="1:15" ht="15.75" thickBot="1" x14ac:dyDescent="0.3">
      <c r="A14" t="s">
        <v>3</v>
      </c>
      <c r="B14" s="21">
        <v>45</v>
      </c>
      <c r="C14" s="21"/>
      <c r="D14" s="21"/>
      <c r="E14" s="21">
        <v>45</v>
      </c>
      <c r="F14" s="21"/>
      <c r="G14" s="21"/>
      <c r="H14" s="21">
        <v>45</v>
      </c>
      <c r="I14" s="21"/>
      <c r="J14" s="21"/>
      <c r="K14" s="21">
        <v>45</v>
      </c>
      <c r="L14" s="21"/>
      <c r="M14" s="21"/>
    </row>
    <row r="15" spans="1:15" ht="15.75" thickBot="1" x14ac:dyDescent="0.3">
      <c r="A15" t="s">
        <v>6</v>
      </c>
      <c r="B15" s="4">
        <v>30</v>
      </c>
      <c r="C15" s="4">
        <v>30</v>
      </c>
      <c r="D15" s="4">
        <v>30</v>
      </c>
      <c r="E15" s="4">
        <v>30</v>
      </c>
      <c r="F15" s="4">
        <v>30</v>
      </c>
      <c r="G15" s="4">
        <v>30</v>
      </c>
      <c r="H15" s="4">
        <v>30</v>
      </c>
      <c r="I15" s="4">
        <v>30</v>
      </c>
      <c r="J15" s="4">
        <v>30</v>
      </c>
      <c r="K15" s="4">
        <v>30</v>
      </c>
      <c r="L15" s="4">
        <v>30</v>
      </c>
      <c r="M15" s="4">
        <v>30</v>
      </c>
    </row>
    <row r="17" spans="1:13" ht="15.75" thickBot="1" x14ac:dyDescent="0.3">
      <c r="A17" s="8" t="s">
        <v>8</v>
      </c>
      <c r="B17" s="8"/>
      <c r="C17" s="8"/>
      <c r="D17" s="8"/>
      <c r="E17" s="8"/>
    </row>
    <row r="18" spans="1:13" ht="15.75" thickBot="1" x14ac:dyDescent="0.3">
      <c r="A18" t="s">
        <v>2</v>
      </c>
      <c r="B18" s="22">
        <f>(B5*B13)*-1</f>
        <v>0</v>
      </c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4"/>
    </row>
    <row r="19" spans="1:13" ht="15.75" thickBot="1" x14ac:dyDescent="0.3">
      <c r="A19" t="s">
        <v>3</v>
      </c>
      <c r="B19" s="22">
        <f>((B8-B5)/4)*B14*-1</f>
        <v>0</v>
      </c>
      <c r="C19" s="23">
        <f>((C8-C5)*C14)/4</f>
        <v>0</v>
      </c>
      <c r="D19" s="24">
        <f>((D8-D5)*D14)/4</f>
        <v>0</v>
      </c>
      <c r="E19" s="22">
        <f>((E8-B5)/4)*E14*-1</f>
        <v>0</v>
      </c>
      <c r="F19" s="23">
        <f>((F8-F5)*F14)/4</f>
        <v>0</v>
      </c>
      <c r="G19" s="24">
        <f>((G8-G5)*G14)/4</f>
        <v>0</v>
      </c>
      <c r="H19" s="22">
        <f>((H8-B5)/4)*H14*-1</f>
        <v>0</v>
      </c>
      <c r="I19" s="23">
        <f>((I8-I5)*I14)/4</f>
        <v>0</v>
      </c>
      <c r="J19" s="24">
        <f>((J8-J5)*J14)/4</f>
        <v>0</v>
      </c>
      <c r="K19" s="22">
        <f>((K8-B5)/4)*K14*-1</f>
        <v>0</v>
      </c>
      <c r="L19" s="23"/>
      <c r="M19" s="24"/>
    </row>
    <row r="20" spans="1:13" ht="15.75" thickBot="1" x14ac:dyDescent="0.3">
      <c r="A20" t="s">
        <v>6</v>
      </c>
      <c r="B20" s="3">
        <f>(((B10-B8)/12)*B15)*-1</f>
        <v>0</v>
      </c>
      <c r="C20" s="3">
        <f>(((B10-B8)/12)*C15)*-1</f>
        <v>0</v>
      </c>
      <c r="D20" s="3">
        <f>(((B10-B8)/12)*D15)*-1</f>
        <v>0</v>
      </c>
      <c r="E20" s="3">
        <f>(((B10-E8)/12)*E15)*-1</f>
        <v>0</v>
      </c>
      <c r="F20" s="3">
        <f>(((B10-E8)/12)*F15)*-1</f>
        <v>0</v>
      </c>
      <c r="G20" s="3">
        <f>(((B10-E8)/12)*G15)*-1</f>
        <v>0</v>
      </c>
      <c r="H20" s="3">
        <f>(((B10-H8)/12)*H15)*-1</f>
        <v>0</v>
      </c>
      <c r="I20" s="3">
        <f>(((B10-H8)/12)*I15)*-1</f>
        <v>0</v>
      </c>
      <c r="J20" s="3">
        <f>(((B10-H8)/12)*J15)*-1</f>
        <v>0</v>
      </c>
      <c r="K20" s="3">
        <f>(((B10-K8)/12)*K15)*-1</f>
        <v>0</v>
      </c>
      <c r="L20" s="3">
        <f>(((B10-K8)/12)*L15)*-1</f>
        <v>0</v>
      </c>
      <c r="M20" s="3">
        <f>(((B10-K8)/12)*M15)*-1</f>
        <v>0</v>
      </c>
    </row>
    <row r="21" spans="1:13" ht="15.75" thickBot="1" x14ac:dyDescent="0.3">
      <c r="A21" t="s">
        <v>25</v>
      </c>
      <c r="B21" s="3">
        <f t="shared" ref="B21:M21" si="1">(($B$10-$B$6)/12)*(0.5*B15)</f>
        <v>125.00000000000001</v>
      </c>
      <c r="C21" s="3">
        <f t="shared" si="1"/>
        <v>125.00000000000001</v>
      </c>
      <c r="D21" s="3">
        <f t="shared" si="1"/>
        <v>125.00000000000001</v>
      </c>
      <c r="E21" s="3">
        <f t="shared" si="1"/>
        <v>125.00000000000001</v>
      </c>
      <c r="F21" s="3">
        <f t="shared" si="1"/>
        <v>125.00000000000001</v>
      </c>
      <c r="G21" s="3">
        <f t="shared" si="1"/>
        <v>125.00000000000001</v>
      </c>
      <c r="H21" s="3">
        <f t="shared" si="1"/>
        <v>125.00000000000001</v>
      </c>
      <c r="I21" s="3">
        <f t="shared" si="1"/>
        <v>125.00000000000001</v>
      </c>
      <c r="J21" s="3">
        <f t="shared" si="1"/>
        <v>125.00000000000001</v>
      </c>
      <c r="K21" s="3">
        <f t="shared" si="1"/>
        <v>125.00000000000001</v>
      </c>
      <c r="L21" s="3">
        <f t="shared" si="1"/>
        <v>125.00000000000001</v>
      </c>
      <c r="M21" s="3">
        <f t="shared" si="1"/>
        <v>125.00000000000001</v>
      </c>
    </row>
    <row r="22" spans="1:13" ht="15.75" thickBot="1" x14ac:dyDescent="0.3">
      <c r="A22" t="s">
        <v>11</v>
      </c>
      <c r="B22" s="3">
        <f>($B$18/12)+($B$19/3)+B20+B21</f>
        <v>125.00000000000001</v>
      </c>
      <c r="C22" s="3">
        <f>($B$18/12)+($B$19/3)+C20+C21</f>
        <v>125.00000000000001</v>
      </c>
      <c r="D22" s="3">
        <f>($B$18/12)+($B$19/3)+D20+D21</f>
        <v>125.00000000000001</v>
      </c>
      <c r="E22" s="3">
        <f>($B$18/12)+($E$19/3)+E20+E21</f>
        <v>125.00000000000001</v>
      </c>
      <c r="F22" s="3">
        <f>($B$18/12)+($E$19/3)+F20+F21</f>
        <v>125.00000000000001</v>
      </c>
      <c r="G22" s="3">
        <f>($B$18/12)+($E$19/3)+G20+G21</f>
        <v>125.00000000000001</v>
      </c>
      <c r="H22" s="3">
        <f>($B$18/12)+($H$19/3)+H20+H21</f>
        <v>125.00000000000001</v>
      </c>
      <c r="I22" s="3">
        <f>($B$18/12)+($H$19/3)+I20+I21</f>
        <v>125.00000000000001</v>
      </c>
      <c r="J22" s="3">
        <f>($B$18/12)+($H$19/3)+J20+J21</f>
        <v>125.00000000000001</v>
      </c>
      <c r="K22" s="3">
        <f>($B$18/12)+($K$19/3)+K20+K21</f>
        <v>125.00000000000001</v>
      </c>
      <c r="L22" s="3">
        <f>($B$18/12)+($K$19/3)+L20+L21</f>
        <v>125.00000000000001</v>
      </c>
      <c r="M22" s="3">
        <f>($B$18/12)+($K$19/3)+M20+M21</f>
        <v>125.00000000000001</v>
      </c>
    </row>
    <row r="23" spans="1:13" x14ac:dyDescent="0.25">
      <c r="A23" t="s">
        <v>12</v>
      </c>
      <c r="B23" s="1">
        <f>SUM(B22:M22)</f>
        <v>1500.0000000000002</v>
      </c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</row>
    <row r="27" spans="1:13" x14ac:dyDescent="0.25">
      <c r="A27" s="6" t="s">
        <v>16</v>
      </c>
      <c r="B27" s="7"/>
    </row>
    <row r="28" spans="1:13" x14ac:dyDescent="0.25">
      <c r="A28" t="s">
        <v>17</v>
      </c>
    </row>
    <row r="29" spans="1:13" x14ac:dyDescent="0.25">
      <c r="A29" t="s">
        <v>18</v>
      </c>
    </row>
  </sheetData>
  <mergeCells count="23">
    <mergeCell ref="A17:E17"/>
    <mergeCell ref="B18:M18"/>
    <mergeCell ref="B19:D19"/>
    <mergeCell ref="E19:G19"/>
    <mergeCell ref="H19:J19"/>
    <mergeCell ref="K19:M19"/>
    <mergeCell ref="B9:M9"/>
    <mergeCell ref="B10:M10"/>
    <mergeCell ref="A12:E12"/>
    <mergeCell ref="B13:M13"/>
    <mergeCell ref="B14:D14"/>
    <mergeCell ref="E14:G14"/>
    <mergeCell ref="H14:J14"/>
    <mergeCell ref="K14:M14"/>
    <mergeCell ref="A1:E1"/>
    <mergeCell ref="A3:E3"/>
    <mergeCell ref="B5:M5"/>
    <mergeCell ref="B6:M6"/>
    <mergeCell ref="B8:D8"/>
    <mergeCell ref="E8:G8"/>
    <mergeCell ref="H8:J8"/>
    <mergeCell ref="K8:M8"/>
    <mergeCell ref="B7:M7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zoomScale="115" zoomScaleNormal="115" workbookViewId="0">
      <selection activeCell="B8" sqref="B8:D8"/>
    </sheetView>
  </sheetViews>
  <sheetFormatPr defaultRowHeight="15" x14ac:dyDescent="0.25"/>
  <cols>
    <col min="1" max="1" width="19" customWidth="1"/>
    <col min="2" max="2" width="13.85546875" customWidth="1"/>
    <col min="3" max="3" width="12.85546875" customWidth="1"/>
    <col min="4" max="4" width="11.140625" customWidth="1"/>
    <col min="5" max="5" width="12" customWidth="1"/>
    <col min="6" max="13" width="9.5703125" bestFit="1" customWidth="1"/>
  </cols>
  <sheetData>
    <row r="1" spans="1:15" x14ac:dyDescent="0.25">
      <c r="A1" s="8" t="s">
        <v>14</v>
      </c>
      <c r="B1" s="8"/>
      <c r="C1" s="8"/>
      <c r="D1" s="8"/>
      <c r="E1" s="8"/>
    </row>
    <row r="3" spans="1:15" ht="15.75" thickBot="1" x14ac:dyDescent="0.3">
      <c r="A3" s="8" t="s">
        <v>9</v>
      </c>
      <c r="B3" s="8"/>
      <c r="C3" s="8"/>
      <c r="D3" s="8"/>
      <c r="E3" s="8"/>
    </row>
    <row r="4" spans="1:15" ht="15.75" thickBot="1" x14ac:dyDescent="0.3">
      <c r="A4" t="s">
        <v>1</v>
      </c>
      <c r="B4" s="2">
        <v>1</v>
      </c>
      <c r="C4" s="2">
        <v>2</v>
      </c>
      <c r="D4" s="2">
        <v>3</v>
      </c>
      <c r="E4" s="2">
        <v>4</v>
      </c>
      <c r="F4" s="2">
        <f>E4+1</f>
        <v>5</v>
      </c>
      <c r="G4" s="2">
        <f t="shared" ref="G4:K4" si="0">F4+1</f>
        <v>6</v>
      </c>
      <c r="H4" s="2">
        <f t="shared" si="0"/>
        <v>7</v>
      </c>
      <c r="I4" s="2">
        <f t="shared" si="0"/>
        <v>8</v>
      </c>
      <c r="J4" s="2">
        <f t="shared" si="0"/>
        <v>9</v>
      </c>
      <c r="K4" s="2">
        <f t="shared" si="0"/>
        <v>10</v>
      </c>
      <c r="L4" s="2">
        <f>K4+1</f>
        <v>11</v>
      </c>
      <c r="M4" s="2">
        <f>L4+1</f>
        <v>12</v>
      </c>
      <c r="O4" t="s">
        <v>15</v>
      </c>
    </row>
    <row r="5" spans="1:15" ht="15.75" thickBot="1" x14ac:dyDescent="0.3">
      <c r="A5" t="s">
        <v>2</v>
      </c>
      <c r="B5" s="9">
        <v>0</v>
      </c>
      <c r="C5" s="10"/>
      <c r="D5" s="10"/>
      <c r="E5" s="10"/>
      <c r="F5" s="10"/>
      <c r="G5" s="10"/>
      <c r="H5" s="10"/>
      <c r="I5" s="10"/>
      <c r="J5" s="10"/>
      <c r="K5" s="10"/>
      <c r="L5" s="10"/>
      <c r="M5" s="11"/>
      <c r="O5" s="5">
        <v>1</v>
      </c>
    </row>
    <row r="6" spans="1:15" ht="15.75" thickBot="1" x14ac:dyDescent="0.3">
      <c r="A6" t="s">
        <v>22</v>
      </c>
      <c r="B6" s="9">
        <v>100</v>
      </c>
      <c r="C6" s="10"/>
      <c r="D6" s="10"/>
      <c r="E6" s="10"/>
      <c r="F6" s="10"/>
      <c r="G6" s="10"/>
      <c r="H6" s="10"/>
      <c r="I6" s="10"/>
      <c r="J6" s="10"/>
      <c r="K6" s="10"/>
      <c r="L6" s="10"/>
      <c r="M6" s="11"/>
    </row>
    <row r="7" spans="1:15" ht="15.75" thickBot="1" x14ac:dyDescent="0.3">
      <c r="A7" t="s">
        <v>13</v>
      </c>
      <c r="B7" s="25">
        <f>$B$6*$O$5</f>
        <v>100</v>
      </c>
      <c r="C7" s="26"/>
      <c r="D7" s="27"/>
      <c r="E7" s="25">
        <f t="shared" ref="E7" si="1">$B$6*$O$5</f>
        <v>100</v>
      </c>
      <c r="F7" s="26"/>
      <c r="G7" s="27"/>
      <c r="H7" s="25">
        <f t="shared" ref="H7" si="2">$B$6*$O$5</f>
        <v>100</v>
      </c>
      <c r="I7" s="26"/>
      <c r="J7" s="27"/>
      <c r="K7" s="25">
        <f t="shared" ref="K7" si="3">$B$6*$O$5</f>
        <v>100</v>
      </c>
      <c r="L7" s="26"/>
      <c r="M7" s="27"/>
    </row>
    <row r="8" spans="1:15" ht="15.75" thickBot="1" x14ac:dyDescent="0.3">
      <c r="A8" t="s">
        <v>3</v>
      </c>
      <c r="B8" s="28">
        <f>B9</f>
        <v>100</v>
      </c>
      <c r="C8" s="29"/>
      <c r="D8" s="30"/>
      <c r="E8" s="28">
        <v>50</v>
      </c>
      <c r="F8" s="29"/>
      <c r="G8" s="30"/>
      <c r="H8" s="28">
        <v>75</v>
      </c>
      <c r="I8" s="29"/>
      <c r="J8" s="30"/>
      <c r="K8" s="28">
        <v>100</v>
      </c>
      <c r="L8" s="29"/>
      <c r="M8" s="30"/>
    </row>
    <row r="9" spans="1:15" ht="15.75" thickBot="1" x14ac:dyDescent="0.3">
      <c r="A9" t="s">
        <v>5</v>
      </c>
      <c r="B9" s="31">
        <v>100</v>
      </c>
      <c r="C9" s="31"/>
      <c r="D9" s="31"/>
      <c r="E9" s="31">
        <v>100</v>
      </c>
      <c r="F9" s="31"/>
      <c r="G9" s="31"/>
      <c r="H9" s="31">
        <v>100</v>
      </c>
      <c r="I9" s="31"/>
      <c r="J9" s="31"/>
      <c r="K9" s="31">
        <v>100</v>
      </c>
      <c r="L9" s="31"/>
      <c r="M9" s="31"/>
    </row>
    <row r="10" spans="1:15" ht="15.75" thickBot="1" x14ac:dyDescent="0.3">
      <c r="A10" t="s">
        <v>4</v>
      </c>
      <c r="B10" s="31">
        <v>100</v>
      </c>
      <c r="C10" s="31"/>
      <c r="D10" s="31"/>
      <c r="E10" s="31">
        <v>50</v>
      </c>
      <c r="F10" s="31"/>
      <c r="G10" s="31"/>
      <c r="H10" s="31">
        <v>75</v>
      </c>
      <c r="I10" s="31"/>
      <c r="J10" s="31"/>
      <c r="K10" s="31">
        <v>0</v>
      </c>
      <c r="L10" s="31"/>
      <c r="M10" s="31"/>
    </row>
    <row r="12" spans="1:15" ht="15.75" thickBot="1" x14ac:dyDescent="0.3">
      <c r="A12" s="8" t="s">
        <v>7</v>
      </c>
      <c r="B12" s="8"/>
      <c r="C12" s="8"/>
      <c r="D12" s="8"/>
      <c r="E12" s="8"/>
    </row>
    <row r="13" spans="1:15" ht="15.75" thickBot="1" x14ac:dyDescent="0.3">
      <c r="A13" t="s">
        <v>2</v>
      </c>
      <c r="B13" s="18">
        <v>40</v>
      </c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20"/>
    </row>
    <row r="14" spans="1:15" ht="15.75" thickBot="1" x14ac:dyDescent="0.3">
      <c r="A14" t="s">
        <v>3</v>
      </c>
      <c r="B14" s="21">
        <v>45</v>
      </c>
      <c r="C14" s="21"/>
      <c r="D14" s="21"/>
      <c r="E14" s="21">
        <v>45</v>
      </c>
      <c r="F14" s="21"/>
      <c r="G14" s="21"/>
      <c r="H14" s="21">
        <v>45</v>
      </c>
      <c r="I14" s="21"/>
      <c r="J14" s="21"/>
      <c r="K14" s="21">
        <v>45</v>
      </c>
      <c r="L14" s="21"/>
      <c r="M14" s="21"/>
    </row>
    <row r="15" spans="1:15" ht="15.75" thickBot="1" x14ac:dyDescent="0.3">
      <c r="A15" t="s">
        <v>6</v>
      </c>
      <c r="B15" s="4">
        <v>30</v>
      </c>
      <c r="C15" s="4">
        <v>30</v>
      </c>
      <c r="D15" s="4">
        <v>30</v>
      </c>
      <c r="E15" s="4">
        <v>30</v>
      </c>
      <c r="F15" s="4">
        <v>30</v>
      </c>
      <c r="G15" s="4">
        <v>30</v>
      </c>
      <c r="H15" s="4">
        <v>30</v>
      </c>
      <c r="I15" s="4">
        <v>30</v>
      </c>
      <c r="J15" s="4">
        <v>30</v>
      </c>
      <c r="K15" s="4">
        <v>30</v>
      </c>
      <c r="L15" s="4">
        <v>30</v>
      </c>
      <c r="M15" s="4">
        <v>30</v>
      </c>
    </row>
    <row r="17" spans="1:13" ht="15.75" thickBot="1" x14ac:dyDescent="0.3">
      <c r="A17" s="8" t="s">
        <v>8</v>
      </c>
      <c r="B17" s="8"/>
      <c r="C17" s="8"/>
      <c r="D17" s="8"/>
      <c r="E17" s="8"/>
    </row>
    <row r="18" spans="1:13" ht="15.75" thickBot="1" x14ac:dyDescent="0.3">
      <c r="A18" t="s">
        <v>2</v>
      </c>
      <c r="B18" s="22">
        <f>(B5*B13)*-1</f>
        <v>0</v>
      </c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4"/>
    </row>
    <row r="19" spans="1:13" ht="15.75" thickBot="1" x14ac:dyDescent="0.3">
      <c r="A19" t="s">
        <v>3</v>
      </c>
      <c r="B19" s="22">
        <f>((B8-B5)/4)*B14*-1</f>
        <v>-1125</v>
      </c>
      <c r="C19" s="23">
        <f>((C8-C5)*C14)/4</f>
        <v>0</v>
      </c>
      <c r="D19" s="24">
        <f>((D8-D5)*D14)/4</f>
        <v>0</v>
      </c>
      <c r="E19" s="22">
        <f>((E8-B5)/4)*E14*-1</f>
        <v>-562.5</v>
      </c>
      <c r="F19" s="23">
        <f>((F8-F5)*F14)/4</f>
        <v>0</v>
      </c>
      <c r="G19" s="24">
        <f>((G8-G5)*G14)/4</f>
        <v>0</v>
      </c>
      <c r="H19" s="22">
        <f>((H8-B5)/4)*H14*-1</f>
        <v>-843.75</v>
      </c>
      <c r="I19" s="23">
        <f>((I8-I5)*I14)/4</f>
        <v>0</v>
      </c>
      <c r="J19" s="24">
        <f>((J8-J5)*J14)/4</f>
        <v>0</v>
      </c>
      <c r="K19" s="22">
        <f>((K8-B5)/4)*K14*-1</f>
        <v>-1125</v>
      </c>
      <c r="L19" s="23"/>
      <c r="M19" s="24"/>
    </row>
    <row r="20" spans="1:13" ht="15.75" thickBot="1" x14ac:dyDescent="0.3">
      <c r="A20" t="s">
        <v>6</v>
      </c>
      <c r="B20" s="3">
        <f>(((B10-B8)/12)*B15)*-1</f>
        <v>0</v>
      </c>
      <c r="C20" s="3">
        <f>(((B10-B8)/12)*C15)*-1</f>
        <v>0</v>
      </c>
      <c r="D20" s="3">
        <f>(((B10-B8)/12)*D15)*-1</f>
        <v>0</v>
      </c>
      <c r="E20" s="3">
        <f>(((E10-E8)/12)*E15)*-1</f>
        <v>0</v>
      </c>
      <c r="F20" s="3">
        <f>(((E10-E8)/12)*F15)*-1</f>
        <v>0</v>
      </c>
      <c r="G20" s="3">
        <f>(((E10-E8)/12)*G15)*-1</f>
        <v>0</v>
      </c>
      <c r="H20" s="3">
        <f>(((H10-H8)/12)*H15)*-1</f>
        <v>0</v>
      </c>
      <c r="I20" s="3">
        <f>(((H10-H8)/12)*I15)*-1</f>
        <v>0</v>
      </c>
      <c r="J20" s="3">
        <f>(((H10-H8)/12)*J15)*-1</f>
        <v>0</v>
      </c>
      <c r="K20" s="3">
        <f>(((K10-K8)/12)*K15)*-1</f>
        <v>250.00000000000003</v>
      </c>
      <c r="L20" s="3">
        <f>(((K10-K8)/12)*L15)*-1</f>
        <v>250.00000000000003</v>
      </c>
      <c r="M20" s="3">
        <f>(((K10-K8)/12)*M15)*-1</f>
        <v>250.00000000000003</v>
      </c>
    </row>
    <row r="21" spans="1:13" ht="15.75" thickBot="1" x14ac:dyDescent="0.3">
      <c r="A21" t="s">
        <v>25</v>
      </c>
      <c r="B21" s="3">
        <f>((B10-B8)/12)*(0.5*B15)*-1</f>
        <v>0</v>
      </c>
      <c r="C21" s="3">
        <f>((B10-B8)/12)*(0.5*C15)*-1</f>
        <v>0</v>
      </c>
      <c r="D21" s="3">
        <f>((B10-B8)/12)*(0.5*D15)*-1</f>
        <v>0</v>
      </c>
      <c r="E21" s="3">
        <f>(($E$10-E8)/12)*(0.5*E15)*-1</f>
        <v>0</v>
      </c>
      <c r="F21" s="3">
        <f>(($E$10-E8)/12)*(0.5*F15)*-1</f>
        <v>0</v>
      </c>
      <c r="G21" s="3">
        <f>(($E$10-E8)/12)*(0.5*G15)*-1</f>
        <v>0</v>
      </c>
      <c r="H21" s="3">
        <f>(($H$10-H8)/12)*(0.5*H15)*-1</f>
        <v>0</v>
      </c>
      <c r="I21" s="3">
        <f>(($H$10-H8)/12)*(0.5*I15)*-1</f>
        <v>0</v>
      </c>
      <c r="J21" s="3">
        <f>(($H$10-H8)/12)*(0.5*J15)*-1</f>
        <v>0</v>
      </c>
      <c r="K21" s="3">
        <f>(($K$10-K8)/12)*(0.5*K15)*-1</f>
        <v>125.00000000000001</v>
      </c>
      <c r="L21" s="3">
        <f>(($K$10-K8)/12)*(0.5*L15)*-1</f>
        <v>125.00000000000001</v>
      </c>
      <c r="M21" s="3">
        <f>(($K$10-K8)/12)*(0.5*M15)*-1</f>
        <v>125.00000000000001</v>
      </c>
    </row>
    <row r="22" spans="1:13" ht="15.75" thickBot="1" x14ac:dyDescent="0.3">
      <c r="A22" t="s">
        <v>11</v>
      </c>
      <c r="B22" s="3">
        <f>($B$18/12)+($B$19/3)+B20+B21</f>
        <v>-375</v>
      </c>
      <c r="C22" s="3">
        <f>($B$18/12)+($B$19/3)+C20+C21</f>
        <v>-375</v>
      </c>
      <c r="D22" s="3">
        <f>($B$18/12)+($B$19/3)+D20+D21</f>
        <v>-375</v>
      </c>
      <c r="E22" s="3">
        <f>($B$18/12)+($E$19/3)+E20+E21</f>
        <v>-187.5</v>
      </c>
      <c r="F22" s="3">
        <f>($B$18/12)+($E$19/3)+F20+F21</f>
        <v>-187.5</v>
      </c>
      <c r="G22" s="3">
        <f>($B$18/12)+($E$19/3)+G20+G21</f>
        <v>-187.5</v>
      </c>
      <c r="H22" s="3">
        <f>($B$18/12)+($H$19/3)+H20+H21</f>
        <v>-281.25</v>
      </c>
      <c r="I22" s="3">
        <f>($B$18/12)+($H$19/3)+I20+I21</f>
        <v>-281.25</v>
      </c>
      <c r="J22" s="3">
        <f>($B$18/12)+($H$19/3)+J20+J21</f>
        <v>-281.25</v>
      </c>
      <c r="K22" s="3">
        <f>($B$18/12)+($K$19/3)+K20+K21</f>
        <v>0</v>
      </c>
      <c r="L22" s="3">
        <f>($B$18/12)+($K$19/3)+L20+L21</f>
        <v>0</v>
      </c>
      <c r="M22" s="3">
        <f>($B$18/12)+($K$19/3)+M20+M21</f>
        <v>0</v>
      </c>
    </row>
    <row r="23" spans="1:13" x14ac:dyDescent="0.25">
      <c r="A23" t="s">
        <v>12</v>
      </c>
      <c r="B23" s="1">
        <f>SUM(B22:M22)</f>
        <v>-2531.25</v>
      </c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</row>
    <row r="27" spans="1:13" x14ac:dyDescent="0.25">
      <c r="A27" s="6" t="s">
        <v>16</v>
      </c>
      <c r="B27" s="7"/>
    </row>
    <row r="28" spans="1:13" x14ac:dyDescent="0.25">
      <c r="A28" t="s">
        <v>17</v>
      </c>
    </row>
    <row r="29" spans="1:13" x14ac:dyDescent="0.25">
      <c r="A29" t="s">
        <v>18</v>
      </c>
    </row>
  </sheetData>
  <mergeCells count="32">
    <mergeCell ref="A17:E17"/>
    <mergeCell ref="B18:M18"/>
    <mergeCell ref="B19:D19"/>
    <mergeCell ref="E19:G19"/>
    <mergeCell ref="H19:J19"/>
    <mergeCell ref="K19:M19"/>
    <mergeCell ref="B13:M13"/>
    <mergeCell ref="B14:D14"/>
    <mergeCell ref="E14:G14"/>
    <mergeCell ref="H14:J14"/>
    <mergeCell ref="K14:M14"/>
    <mergeCell ref="B8:D8"/>
    <mergeCell ref="E8:G8"/>
    <mergeCell ref="H8:J8"/>
    <mergeCell ref="K8:M8"/>
    <mergeCell ref="A12:E12"/>
    <mergeCell ref="H10:J10"/>
    <mergeCell ref="K10:M10"/>
    <mergeCell ref="B9:D9"/>
    <mergeCell ref="E9:G9"/>
    <mergeCell ref="H9:J9"/>
    <mergeCell ref="K9:M9"/>
    <mergeCell ref="B10:D10"/>
    <mergeCell ref="E10:G10"/>
    <mergeCell ref="A1:E1"/>
    <mergeCell ref="A3:E3"/>
    <mergeCell ref="B5:M5"/>
    <mergeCell ref="B6:M6"/>
    <mergeCell ref="B7:D7"/>
    <mergeCell ref="E7:G7"/>
    <mergeCell ref="H7:J7"/>
    <mergeCell ref="K7:M7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ISO Document" ma:contentTypeID="0x010100B72ED250C60CFC47AE0A3A0E894079260066B21BE112A2A346B21F75DA471D4EB6" ma:contentTypeVersion="86" ma:contentTypeDescription="" ma:contentTypeScope="" ma:versionID="186b728dfb42e54dcd859be485f6f335">
  <xsd:schema xmlns:xsd="http://www.w3.org/2001/XMLSchema" xmlns:xs="http://www.w3.org/2001/XMLSchema" xmlns:p="http://schemas.microsoft.com/office/2006/metadata/properties" xmlns:ns1="http://schemas.microsoft.com/sharepoint/v3" xmlns:ns2="e6671a59-50a7-4167-890c-836f7535b734" xmlns:ns3="dcc7e218-8b47-4273-ba28-07719656e1ad" xmlns:ns4="2e64aaae-efe8-4b36-9ab4-486f04499e09" xmlns:ns5="http://schemas.microsoft.com/sharepoint/v4" targetNamespace="http://schemas.microsoft.com/office/2006/metadata/properties" ma:root="true" ma:fieldsID="31045f8b7bf6afb84e7867fcb48a65c4" ns1:_="" ns2:_="" ns3:_="" ns4:_="" ns5:_="">
    <xsd:import namespace="http://schemas.microsoft.com/sharepoint/v3"/>
    <xsd:import namespace="e6671a59-50a7-4167-890c-836f7535b734"/>
    <xsd:import namespace="dcc7e218-8b47-4273-ba28-07719656e1ad"/>
    <xsd:import namespace="2e64aaae-efe8-4b36-9ab4-486f04499e09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2:Doc_x0020_Owner" minOccurs="0"/>
                <xsd:element ref="ns2:Doc_x0020_Status"/>
                <xsd:element ref="ns2:InfoSec_x0020_Classification" minOccurs="0"/>
                <xsd:element ref="ns2:ISO_x0020_Department" minOccurs="0"/>
                <xsd:element ref="ns2:Date_x0020_Became_x0020_Record" minOccurs="0"/>
                <xsd:element ref="ns3:_dlc_DocIdUrl" minOccurs="0"/>
                <xsd:element ref="ns3:_dlc_DocIdPersistId" minOccurs="0"/>
                <xsd:element ref="ns3:_dlc_DocId" minOccurs="0"/>
                <xsd:element ref="ns2:Division" minOccurs="0"/>
                <xsd:element ref="ns4:b096d808b59a41b7a526eb1052d792f3" minOccurs="0"/>
                <xsd:element ref="ns4:TaxCatchAll" minOccurs="0"/>
                <xsd:element ref="ns4:TaxCatchAllLabel" minOccurs="0"/>
                <xsd:element ref="ns4:ac6042663e6544a5b5f6c47baa21cbec" minOccurs="0"/>
                <xsd:element ref="ns4:mb7a63be961241008d728fcf8db72869" minOccurs="0"/>
                <xsd:element ref="ns1:CSMeta2010Field" minOccurs="0"/>
                <xsd:element ref="ns5:IconOverlay" minOccurs="0"/>
                <xsd:element ref="ns1:_vti_ItemDeclaredRecord" minOccurs="0"/>
                <xsd:element ref="ns1:_vti_ItemHoldRecord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CSMeta2010Field" ma:index="26" nillable="true" ma:displayName="Classification Status" ma:hidden="true" ma:internalName="CSMeta2010Field" ma:readOnly="false">
      <xsd:simpleType>
        <xsd:restriction base="dms:Unknown"/>
      </xsd:simpleType>
    </xsd:element>
    <xsd:element name="_vti_ItemDeclaredRecord" ma:index="28" nillable="true" ma:displayName="Declared Record" ma:hidden="true" ma:internalName="_vti_ItemDeclaredRecord" ma:readOnly="true">
      <xsd:simpleType>
        <xsd:restriction base="dms:DateTime"/>
      </xsd:simpleType>
    </xsd:element>
    <xsd:element name="_vti_ItemHoldRecordStatus" ma:index="29" nillable="true" ma:displayName="Hold and Record Status" ma:decimals="0" ma:description="" ma:hidden="true" ma:indexed="true" ma:internalName="_vti_ItemHoldRecordStatu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6671a59-50a7-4167-890c-836f7535b734" elementFormDefault="qualified">
    <xsd:import namespace="http://schemas.microsoft.com/office/2006/documentManagement/types"/>
    <xsd:import namespace="http://schemas.microsoft.com/office/infopath/2007/PartnerControls"/>
    <xsd:element name="Doc_x0020_Owner" ma:index="2" nillable="true" ma:displayName="Doc Owner" ma:description="" ma:list="UserInfo" ma:SharePointGroup="0" ma:internalName="Doc_x0020_Owner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oc_x0020_Status" ma:index="3" ma:displayName="Doc Status" ma:format="Dropdown" ma:internalName="Doc_x0020_Status" ma:readOnly="false">
      <xsd:simpleType>
        <xsd:restriction base="dms:Choice">
          <xsd:enumeration value="Draft"/>
          <xsd:enumeration value="Under Review"/>
          <xsd:enumeration value="Final"/>
        </xsd:restriction>
      </xsd:simpleType>
    </xsd:element>
    <xsd:element name="InfoSec_x0020_Classification" ma:index="4" nillable="true" ma:displayName="InfoSec Classification" ma:description="" ma:format="RadioButtons" ma:internalName="InfoSec_x0020_Classification">
      <xsd:simpleType>
        <xsd:restriction base="dms:Choice">
          <xsd:enumeration value="CAISO Public"/>
          <xsd:enumeration value="Copyright 2018 California ISO"/>
          <xsd:enumeration value="California ISO INTERNAL USE. For use by all authorized California ISO personnel. Do not release or disclose outside the California ISO."/>
          <xsd:enumeration value="California ISO CONFIDENTIAL. For use by authorized California ISO personnel only with a need to know. Do not release or disclose outside the California ISO."/>
          <xsd:enumeration value="California ISO RESTRICTED. This information is for use solely by authorized California ISO employees with a need to know and a signed confidentiality non-disclosure agreement.  Do not release, disclose or reproduce this information."/>
          <xsd:enumeration value="PCII or CEII"/>
          <xsd:enumeration value="Privileged and Confidential. (Legal Use Only)."/>
          <xsd:enumeration value="Copyright 2017 California ISO"/>
          <xsd:enumeration value="Copyright 2016 California ISO"/>
          <xsd:enumeration value="Copyright 2015 California ISO"/>
          <xsd:enumeration value="Copyright 2014 California ISO"/>
          <xsd:enumeration value="Copyright 2013 California ISO"/>
          <xsd:enumeration value="Copyright 2012 California ISO"/>
          <xsd:enumeration value="Copyright 2011 California ISO"/>
        </xsd:restriction>
      </xsd:simpleType>
    </xsd:element>
    <xsd:element name="ISO_x0020_Department" ma:index="5" nillable="true" ma:displayName="ISO Department" ma:description="" ma:format="Dropdown" ma:internalName="ISO_x0020_Department">
      <xsd:simpleType>
        <xsd:restriction base="dms:Choice">
          <xsd:enumeration value="Business Planning and Operations"/>
          <xsd:enumeration value="Business Solutions"/>
          <xsd:enumeration value="Business Solutions and Quality"/>
          <xsd:enumeration value="Campus Operations"/>
          <xsd:enumeration value="CFO &amp; Treasurer"/>
          <xsd:enumeration value="Communications &amp; Public Relations"/>
          <xsd:enumeration value="Compensation &amp; Benefits"/>
          <xsd:enumeration value="Compliance &amp; Corporate Affairs"/>
          <xsd:enumeration value="Corporate Secretary"/>
          <xsd:enumeration value="Customer Service and Stakeholder Affairs"/>
          <xsd:enumeration value="Customer Services &amp; Industrial Affairs"/>
          <xsd:enumeration value="Day-Ahead Market and Real-Time Operations Support"/>
          <xsd:enumeration value="Enterprise Model Management"/>
          <xsd:enumeration value="Executive Advisor - Operations"/>
          <xsd:enumeration value="Executive Office"/>
          <xsd:enumeration value="Federal Affairs"/>
          <xsd:enumeration value="Government Affairs"/>
          <xsd:enumeration value="Grid Assets"/>
          <xsd:enumeration value="Human Resources"/>
          <xsd:enumeration value="Human Resources Operations"/>
          <xsd:enumeration value="Information Security"/>
          <xsd:enumeration value="Infrastructure Contracts and Management"/>
          <xsd:enumeration value="Infrastructure Development"/>
          <xsd:enumeration value="Interconnection Implementation"/>
          <xsd:enumeration value="Internal Audit"/>
          <xsd:enumeration value="IT Architecture"/>
          <xsd:enumeration value="IT Enterprise Support &amp; Campus Operations"/>
          <xsd:enumeration value="IT Infrastructure Engineering &amp; Systems Operations"/>
          <xsd:enumeration value="IT Operations"/>
          <xsd:enumeration value="Learning &amp; Leadership Development"/>
          <xsd:enumeration value="Legal"/>
          <xsd:enumeration value="Market &amp; Infrastructure Compliance"/>
          <xsd:enumeration value="Market &amp; Infrastructure Policy"/>
          <xsd:enumeration value="Market Analysis &amp; Development"/>
          <xsd:enumeration value="Market Analysis and Development"/>
          <xsd:enumeration value="Market Development and Analysis"/>
          <xsd:enumeration value="Market Monitoring"/>
          <xsd:enumeration value="Market Services"/>
          <xsd:enumeration value="Market Validation and Quality Analysis"/>
          <xsd:enumeration value="Operational Readiness"/>
          <xsd:enumeration value="Operations Compliance &amp; Control"/>
          <xsd:enumeration value="Operations Engineering Services"/>
          <xsd:enumeration value="Operations Process, Procedures and Training"/>
          <xsd:enumeration value="Power Systems and Smart Grid Technology Development"/>
          <xsd:enumeration value="Power Systems Technology Development"/>
          <xsd:enumeration value="Power Systems Technology Oerations"/>
          <xsd:enumeration value="Power Systems Technology Operations"/>
          <xsd:enumeration value="Program Office"/>
          <xsd:enumeration value="QA, Architecture and Enterprise Data Mgmt"/>
          <xsd:enumeration value="Regional Affairs"/>
          <xsd:enumeration value="Regulatory Affairs"/>
          <xsd:enumeration value="Regulatory Affairs - DER"/>
          <xsd:enumeration value="Regulatory Contracts"/>
          <xsd:enumeration value="Renewable Studies"/>
          <xsd:enumeration value="Security, Architecture, Model Management &amp; Quality"/>
          <xsd:enumeration value="Short-Term Demand and Renewable Forecasting"/>
          <xsd:enumeration value="Smart Grid Technologies &amp; Strategy"/>
          <xsd:enumeration value="Sr Human Resources Manager"/>
          <xsd:enumeration value="Sr. Project Manager - Iron Point Building"/>
          <xsd:enumeration value="State Affairs"/>
          <xsd:enumeration value="State Regulatory Strategy"/>
          <xsd:enumeration value="Strategic Alliances"/>
          <xsd:enumeration value="System Operations"/>
          <xsd:enumeration value="Corporate Business Operations"/>
          <xsd:enumeration value="Corporate Compliance"/>
        </xsd:restriction>
      </xsd:simpleType>
    </xsd:element>
    <xsd:element name="Date_x0020_Became_x0020_Record" ma:index="6" nillable="true" ma:displayName="Date Became Record" ma:default="[today]" ma:description="" ma:format="DateOnly" ma:hidden="true" ma:internalName="Date_x0020_Became_x0020_Record" ma:readOnly="false">
      <xsd:simpleType>
        <xsd:restriction base="dms:DateTime"/>
      </xsd:simpleType>
    </xsd:element>
    <xsd:element name="Division" ma:index="16" nillable="true" ma:displayName="ISO Division" ma:default="Market and Infrastructure Development" ma:description="" ma:format="Dropdown" ma:internalName="Division">
      <xsd:simpleType>
        <xsd:restriction base="dms:Choice">
          <xsd:enumeration value="Executive Office"/>
          <xsd:enumeration value="Customer &amp; State Affairs"/>
          <xsd:enumeration value="General Counsel"/>
          <xsd:enumeration value="Human Resources"/>
          <xsd:enumeration value="Market and Infrastructure Development"/>
          <xsd:enumeration value="Market Monitoring"/>
          <xsd:enumeration value="Market Quality &amp; Renewable Integration"/>
          <xsd:enumeration value="Operations"/>
          <xsd:enumeration value="Policy &amp; Client Services"/>
          <xsd:enumeration value="Regional &amp; Federal Affairs"/>
          <xsd:enumeration value="Technology"/>
          <xsd:enumeration value="General Counsel &amp; Administration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c7e218-8b47-4273-ba28-07719656e1ad" elementFormDefault="qualified">
    <xsd:import namespace="http://schemas.microsoft.com/office/2006/documentManagement/types"/>
    <xsd:import namespace="http://schemas.microsoft.com/office/infopath/2007/PartnerControls"/>
    <xsd:element name="_dlc_DocIdUrl" ma:index="7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8" nillable="true" ma:displayName="Persist ID" ma:description="Keep ID on add." ma:hidden="true" ma:internalName="_dlc_DocIdPersistId" ma:readOnly="false">
      <xsd:simpleType>
        <xsd:restriction base="dms:Boolean"/>
      </xsd:simpleType>
    </xsd:element>
    <xsd:element name="_dlc_DocId" ma:index="14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64aaae-efe8-4b36-9ab4-486f04499e09" elementFormDefault="qualified">
    <xsd:import namespace="http://schemas.microsoft.com/office/2006/documentManagement/types"/>
    <xsd:import namespace="http://schemas.microsoft.com/office/infopath/2007/PartnerControls"/>
    <xsd:element name="b096d808b59a41b7a526eb1052d792f3" ma:index="18" nillable="true" ma:taxonomy="true" ma:internalName="b096d808b59a41b7a526eb1052d792f3" ma:taxonomyFieldName="AutoClassRecordSeries" ma:displayName="Automatically Updated Record Series" ma:readOnly="false" ma:default="" ma:fieldId="{b096d808-b59a-41b7-a526-eb1052d792f3}" ma:sspId="2e7ee6ce-ef65-4ea8-ac93-b3dccb6c50ab" ma:termSetId="7d168031-9c36-4bb0-a326-5d21d4010fe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9" nillable="true" ma:displayName="Taxonomy Catch All Column" ma:hidden="true" ma:list="{379d5730-78e4-4cbb-96dd-e465d29e98e0}" ma:internalName="TaxCatchAll" ma:showField="CatchAllData" ma:web="e6671a59-50a7-4167-890c-836f7535b7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20" nillable="true" ma:displayName="Taxonomy Catch All Column1" ma:hidden="true" ma:list="{379d5730-78e4-4cbb-96dd-e465d29e98e0}" ma:internalName="TaxCatchAllLabel" ma:readOnly="true" ma:showField="CatchAllDataLabel" ma:web="e6671a59-50a7-4167-890c-836f7535b7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ac6042663e6544a5b5f6c47baa21cbec" ma:index="22" nillable="true" ma:taxonomy="true" ma:internalName="ac6042663e6544a5b5f6c47baa21cbec" ma:taxonomyFieldName="AutoClassDocumentType" ma:displayName="Automatically Updated Document Type" ma:readOnly="false" ma:default="" ma:fieldId="{ac604266-3e65-44a5-b5f6-c47baa21cbec}" ma:sspId="2e7ee6ce-ef65-4ea8-ac93-b3dccb6c50ab" ma:termSetId="0970d2fb-dc85-4fb5-b352-cf8dd925641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b7a63be961241008d728fcf8db72869" ma:index="24" nillable="true" ma:taxonomy="true" ma:internalName="mb7a63be961241008d728fcf8db72869" ma:taxonomyFieldName="AutoClassTopic" ma:displayName="Automatically Updated Topic" ma:readOnly="false" ma:default="" ma:fieldId="{6b7a63be-9612-4100-8d72-8fcf8db72869}" ma:taxonomyMulti="true" ma:sspId="2e7ee6ce-ef65-4ea8-ac93-b3dccb6c50ab" ma:termSetId="8b5665c4-6659-459b-90b1-69777ba5afad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27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5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ISODocument" ma:contentTypeID="0x0101000BEF1A1EAF553945AAFC1DE188AA7EC100496CDC402DE9B8469629C69FFFFA4218" ma:contentTypeVersion="40" ma:contentTypeDescription="" ma:contentTypeScope="" ma:versionID="c3d34afea54ce30cf9168e25f1a6ad8e">
  <xsd:schema xmlns:xsd="http://www.w3.org/2001/XMLSchema" xmlns:xs="http://www.w3.org/2001/XMLSchema" xmlns:p="http://schemas.microsoft.com/office/2006/metadata/properties" xmlns:ns2="2613f182-e424-487f-ac7f-33bed2fc986a" xmlns:ns3="5bcbeff6-7c02-4b0f-b125-f1b3d566cc14" targetNamespace="http://schemas.microsoft.com/office/2006/metadata/properties" ma:root="true" ma:fieldsID="761fcbc06cfbfec19e2d54763cf44b02" ns2:_="" ns3:_="">
    <xsd:import namespace="2613f182-e424-487f-ac7f-33bed2fc986a"/>
    <xsd:import namespace="5bcbeff6-7c02-4b0f-b125-f1b3d566cc14"/>
    <xsd:element name="properties">
      <xsd:complexType>
        <xsd:sequence>
          <xsd:element name="documentManagement">
            <xsd:complexType>
              <xsd:all>
                <xsd:element ref="ns2:ISODescription" minOccurs="0"/>
                <xsd:element ref="ns3:Document_x0020_Type" minOccurs="0"/>
                <xsd:element ref="ns2:ISOSummary" minOccurs="0"/>
                <xsd:element ref="ns2:PostDate" minOccurs="0"/>
                <xsd:element ref="ns2:ExpireDate" minOccurs="0"/>
                <xsd:element ref="ns2:ISOOwner" minOccurs="0"/>
                <xsd:element ref="ns2:OriginalUri" minOccurs="0"/>
                <xsd:element ref="ns2:Important" minOccurs="0"/>
                <xsd:element ref="ns2:ISOGroupSequence" minOccurs="0"/>
                <xsd:element ref="ns3:Orig_x0020_Post_x0020_Date" minOccurs="0"/>
                <xsd:element ref="ns3:Market_x0020_Notice" minOccurs="0"/>
                <xsd:element ref="ns3:News_x0020_Release" minOccurs="0"/>
                <xsd:element ref="ns2:ISOArchived" minOccurs="0"/>
                <xsd:element ref="ns2:Content_x0020_Administrator" minOccurs="0"/>
                <xsd:element ref="ns2:Content_x0020_Owner" minOccurs="0"/>
                <xsd:element ref="ns2:ISOContributor" minOccurs="0"/>
                <xsd:element ref="ns3:ContentReviewInterval" minOccurs="0"/>
                <xsd:element ref="ns3:CrawlableUniqueID" minOccurs="0"/>
                <xsd:element ref="ns3:ParentISOGroups" minOccurs="0"/>
                <xsd:element ref="ns3:IsDisabled" minOccurs="0"/>
                <xsd:element ref="ns2:IsPublished" minOccurs="0"/>
                <xsd:element ref="ns2:ISOExtract" minOccurs="0"/>
                <xsd:element ref="ns2:TaxCatchAllLabel" minOccurs="0"/>
                <xsd:element ref="ns2:ISOGroupTaxHTField0" minOccurs="0"/>
                <xsd:element ref="ns2:ISOArchiveTaxHTField0" minOccurs="0"/>
                <xsd:element ref="ns2:ISOKeywordsTaxHTField0" minOccurs="0"/>
                <xsd:element ref="ns2:TaxCatchAll" minOccurs="0"/>
                <xsd:element ref="ns2:ISOTopicTaxHTField0" minOccurs="0"/>
                <xsd:element ref="ns2:SharedWithUsers" minOccurs="0"/>
                <xsd:element ref="ns2:m9e70a6096144fc698577b786817f2b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13f182-e424-487f-ac7f-33bed2fc986a" elementFormDefault="qualified">
    <xsd:import namespace="http://schemas.microsoft.com/office/2006/documentManagement/types"/>
    <xsd:import namespace="http://schemas.microsoft.com/office/infopath/2007/PartnerControls"/>
    <xsd:element name="ISODescription" ma:index="2" nillable="true" ma:displayName="ISODescription" ma:internalName="ISODescription" ma:readOnly="false">
      <xsd:simpleType>
        <xsd:restriction base="dms:Unknown"/>
      </xsd:simpleType>
    </xsd:element>
    <xsd:element name="ISOSummary" ma:index="4" nillable="true" ma:displayName="ISOSummary" ma:internalName="ISOSummary" ma:readOnly="false">
      <xsd:simpleType>
        <xsd:restriction base="dms:Unknown"/>
      </xsd:simpleType>
    </xsd:element>
    <xsd:element name="PostDate" ma:index="5" nillable="true" ma:displayName="PostDate" ma:default="[today]" ma:format="DateTime" ma:indexed="true" ma:internalName="PostDate" ma:readOnly="false">
      <xsd:simpleType>
        <xsd:restriction base="dms:DateTime"/>
      </xsd:simpleType>
    </xsd:element>
    <xsd:element name="ExpireDate" ma:index="6" nillable="true" ma:displayName="ExpireDate" ma:format="DateTime" ma:internalName="ExpireDate" ma:readOnly="false">
      <xsd:simpleType>
        <xsd:restriction base="dms:DateTime"/>
      </xsd:simpleType>
    </xsd:element>
    <xsd:element name="ISOOwner" ma:index="7" nillable="true" ma:displayName="ISOOwner" ma:internalName="ISOOwner" ma:readOnly="false">
      <xsd:simpleType>
        <xsd:restriction base="dms:Text">
          <xsd:maxLength value="255"/>
        </xsd:restriction>
      </xsd:simpleType>
    </xsd:element>
    <xsd:element name="OriginalUri" ma:index="8" nillable="true" ma:displayName="OriginalUri" ma:format="Hyperlink" ma:internalName="OriginalUri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Important" ma:index="9" nillable="true" ma:displayName="Important" ma:default="0" ma:internalName="Important" ma:readOnly="false">
      <xsd:simpleType>
        <xsd:restriction base="dms:Boolean"/>
      </xsd:simpleType>
    </xsd:element>
    <xsd:element name="ISOGroupSequence" ma:index="10" nillable="true" ma:displayName="ISOGroupSequence" ma:internalName="ISOGroupSequence" ma:readOnly="false">
      <xsd:simpleType>
        <xsd:restriction base="dms:Text">
          <xsd:maxLength value="255"/>
        </xsd:restriction>
      </xsd:simpleType>
    </xsd:element>
    <xsd:element name="ISOArchived" ma:index="14" nillable="true" ma:displayName="ISOArchived" ma:default="Not Archived" ma:format="Dropdown" ma:internalName="ISOArchived" ma:readOnly="false">
      <xsd:simpleType>
        <xsd:restriction base="dms:Choice">
          <xsd:enumeration value="Not Archived"/>
          <xsd:enumeration value="Archived"/>
        </xsd:restriction>
      </xsd:simpleType>
    </xsd:element>
    <xsd:element name="Content_x0020_Administrator" ma:index="17" nillable="true" ma:displayName="Content Administrator" ma:list="UserInfo" ma:SearchPeopleOnly="false" ma:SharePointGroup="0" ma:internalName="Content_x0020_Administra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Content_x0020_Owner" ma:index="18" nillable="true" ma:displayName="Content Owner" ma:list="UserInfo" ma:SearchPeopleOnly="false" ma:SharePointGroup="0" ma:internalName="Content_x0020_Own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OContributor" ma:index="19" nillable="true" ma:displayName="ISOContributor" ma:list="UserInfo" ma:SearchPeopleOnly="false" ma:SharePointGroup="0" ma:internalName="ISOContribu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Published" ma:index="24" nillable="true" ma:displayName="IsPublished" ma:default="0" ma:description="Flag to indicate whether the document has been approved through new Publisher tool or not" ma:internalName="IsPublished" ma:readOnly="false">
      <xsd:simpleType>
        <xsd:restriction base="dms:Boolean"/>
      </xsd:simpleType>
    </xsd:element>
    <xsd:element name="ISOExtract" ma:index="25" nillable="true" ma:displayName="ISOExtract" ma:internalName="ISOExtract" ma:readOnly="false">
      <xsd:simpleType>
        <xsd:restriction base="dms:Unknown"/>
      </xsd:simpleType>
    </xsd:element>
    <xsd:element name="TaxCatchAllLabel" ma:index="28" nillable="true" ma:displayName="Taxonomy Catch All Column1" ma:description="" ma:hidden="true" ma:list="{ef3b6637-042e-488b-9cf7-bd5a816f7221}" ma:internalName="TaxCatchAllLabel" ma:readOnly="true" ma:showField="CatchAllDataLabel" ma:web="2613f182-e424-487f-ac7f-33bed2fc98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OGroupTaxHTField0" ma:index="30" nillable="true" ma:taxonomy="true" ma:internalName="ISOGroupTaxHTField0" ma:taxonomyFieldName="ISOGroup" ma:displayName="ISOGroup" ma:readOnly="false" ma:fieldId="{b67c8e13-1d6a-45e8-8db6-8efbcafcd0a3}" ma:taxonomyMulti="true" ma:sspId="fd729072-e730-4317-b4a5-200041a3a517" ma:termSetId="b835cdeb-c095-4ae2-9fca-ec02f71e762a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ISOArchiveTaxHTField0" ma:index="31" nillable="true" ma:displayName="ISOArchive_0" ma:hidden="true" ma:internalName="ISOArchiveTaxHTField0" ma:readOnly="false">
      <xsd:simpleType>
        <xsd:restriction base="dms:Note"/>
      </xsd:simpleType>
    </xsd:element>
    <xsd:element name="ISOKeywordsTaxHTField0" ma:index="32" nillable="true" ma:taxonomy="true" ma:internalName="ISOKeywordsTaxHTField0" ma:taxonomyFieldName="ISOKeywords" ma:displayName="ISOKeywords" ma:readOnly="false" ma:default="" ma:fieldId="{2a74c698-3827-4529-8bb2-fe7971c780f4}" ma:taxonomyMulti="true" ma:sspId="fd729072-e730-4317-b4a5-200041a3a517" ma:termSetId="99f719f8-1404-42a4-ac5f-6dcebb52234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TaxCatchAll" ma:index="33" nillable="true" ma:displayName="Taxonomy Catch All Column" ma:description="" ma:hidden="true" ma:list="{ef3b6637-042e-488b-9cf7-bd5a816f7221}" ma:internalName="TaxCatchAll" ma:readOnly="false" ma:showField="CatchAllData" ma:web="2613f182-e424-487f-ac7f-33bed2fc98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OTopicTaxHTField0" ma:index="35" nillable="true" ma:taxonomy="true" ma:internalName="ISOTopicTaxHTField0" ma:taxonomyFieldName="ISOTopic" ma:displayName="ISOTopic" ma:readOnly="false" ma:default="" ma:fieldId="{449bdcbd-7f52-4d67-ad6a-365e07f6853e}" ma:sspId="fd729072-e730-4317-b4a5-200041a3a517" ma:termSetId="f0be43a1-0042-4a32-a693-518fcc2cb64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SharedWithUsers" ma:index="36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9e70a6096144fc698577b786817f2be" ma:index="37" nillable="true" ma:taxonomy="true" ma:internalName="m9e70a6096144fc698577b786817f2be" ma:taxonomyFieldName="ISOArchive" ma:displayName="ISOArchive" ma:default="" ma:fieldId="{69e70a60-9614-4fc6-9857-7b786817f2be}" ma:sspId="fd729072-e730-4317-b4a5-200041a3a517" ma:termSetId="8d20272c-4e49-4ec7-8306-7ffc8b7ce91b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cbeff6-7c02-4b0f-b125-f1b3d566cc14" elementFormDefault="qualified">
    <xsd:import namespace="http://schemas.microsoft.com/office/2006/documentManagement/types"/>
    <xsd:import namespace="http://schemas.microsoft.com/office/infopath/2007/PartnerControls"/>
    <xsd:element name="Document_x0020_Type" ma:index="3" nillable="true" ma:displayName="Content Type" ma:format="Dropdown" ma:indexed="true" ma:internalName="Document_x0020_Type" ma:readOnly="false">
      <xsd:simpleType>
        <xsd:restriction base="dms:Choice">
          <xsd:enumeration value="Agenda"/>
          <xsd:enumeration value="Agreement"/>
          <xsd:enumeration value="Amendment"/>
          <xsd:enumeration value="Answer"/>
          <xsd:enumeration value="Audio"/>
          <xsd:enumeration value="Biography"/>
          <xsd:enumeration value="Business Practice Manual"/>
          <xsd:enumeration value="Calendar"/>
          <xsd:enumeration value="Comment"/>
          <xsd:enumeration value="Contract"/>
          <xsd:enumeration value="Decision"/>
          <xsd:enumeration value="Fast Facts"/>
          <xsd:enumeration value="FAQ"/>
          <xsd:enumeration value="Filing"/>
          <xsd:enumeration value="Form/Template"/>
          <xsd:enumeration value="Guide"/>
          <xsd:enumeration value="Market Notice"/>
          <xsd:enumeration value="Memorandum"/>
          <xsd:enumeration value="Minutes"/>
          <xsd:enumeration value="Motion"/>
          <xsd:enumeration value="News Release"/>
          <xsd:enumeration value="Opinion"/>
          <xsd:enumeration value="Order"/>
          <xsd:enumeration value="Paper"/>
          <xsd:enumeration value="Plan"/>
          <xsd:enumeration value="Policy"/>
          <xsd:enumeration value="Presentation"/>
          <xsd:enumeration value="Procedure"/>
          <xsd:enumeration value="Proposal"/>
          <xsd:enumeration value="Publication"/>
          <xsd:enumeration value="Rates"/>
          <xsd:enumeration value="Release Notes"/>
          <xsd:enumeration value="Requirement"/>
          <xsd:enumeration value="Report"/>
          <xsd:enumeration value="Response"/>
          <xsd:enumeration value="Schedule"/>
          <xsd:enumeration value="Standard"/>
          <xsd:enumeration value="Study"/>
          <xsd:enumeration value="Tariff"/>
          <xsd:enumeration value="Technical Bulletin"/>
          <xsd:enumeration value="Technical Documentation"/>
          <xsd:enumeration value="Testimony"/>
        </xsd:restriction>
      </xsd:simpleType>
    </xsd:element>
    <xsd:element name="Orig_x0020_Post_x0020_Date" ma:index="11" nillable="true" ma:displayName="Orig Post Date" ma:description="Original posting date" ma:format="DateTime" ma:internalName="Orig_x0020_Post_x0020_Date" ma:readOnly="false">
      <xsd:simpleType>
        <xsd:restriction base="dms:DateTime"/>
      </xsd:simpleType>
    </xsd:element>
    <xsd:element name="Market_x0020_Notice" ma:index="12" nillable="true" ma:displayName="Market Notice" ma:default="0" ma:internalName="Market_x0020_Notice" ma:readOnly="false">
      <xsd:simpleType>
        <xsd:restriction base="dms:Boolean"/>
      </xsd:simpleType>
    </xsd:element>
    <xsd:element name="News_x0020_Release" ma:index="13" nillable="true" ma:displayName="News Release" ma:default="0" ma:indexed="true" ma:internalName="News_x0020_Release" ma:readOnly="false">
      <xsd:simpleType>
        <xsd:restriction base="dms:Boolean"/>
      </xsd:simpleType>
    </xsd:element>
    <xsd:element name="ContentReviewInterval" ma:index="20" nillable="true" ma:displayName="ContentReviewInterval" ma:default="24" ma:format="Dropdown" ma:internalName="ContentReviewInterval" ma:readOnly="false">
      <xsd:simpleType>
        <xsd:restriction base="dms:Choice">
          <xsd:enumeration value="0"/>
          <xsd:enumeration value="1"/>
          <xsd:enumeration value="3"/>
          <xsd:enumeration value="6"/>
          <xsd:enumeration value="12"/>
          <xsd:enumeration value="24"/>
        </xsd:restriction>
      </xsd:simpleType>
    </xsd:element>
    <xsd:element name="CrawlableUniqueID" ma:index="21" nillable="true" ma:displayName="CrawlableUniqueID" ma:indexed="true" ma:internalName="CrawlableUniqueID" ma:readOnly="false">
      <xsd:simpleType>
        <xsd:restriction base="dms:Unknown"/>
      </xsd:simpleType>
    </xsd:element>
    <xsd:element name="ParentISOGroups" ma:index="22" nillable="true" ma:displayName="ParentISOGroups" ma:internalName="ParentISOGroups" ma:readOnly="false">
      <xsd:simpleType>
        <xsd:restriction base="dms:Unknown"/>
      </xsd:simpleType>
    </xsd:element>
    <xsd:element name="IsDisabled" ma:index="23" nillable="true" ma:displayName="IsDisabled" ma:default="0" ma:internalName="IsDisabled" ma:readOnly="fals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7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/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613f182-e424-487f-ac7f-33bed2fc986a">
      <Value>1</Value>
    </TaxCatchAll>
    <ISOKeywordsTaxHTField0 xmlns="2613f182-e424-487f-ac7f-33bed2fc986a">
      <Terms xmlns="http://schemas.microsoft.com/office/infopath/2007/PartnerControls"/>
    </ISOKeywordsTaxHTField0>
    <Important xmlns="2613f182-e424-487f-ac7f-33bed2fc986a">false</Important>
    <ISOGroupTaxHTField0 xmlns="2613f182-e424-487f-ac7f-33bed2fc986a">
      <Terms xmlns="http://schemas.microsoft.com/office/infopath/2007/PartnerControls"/>
    </ISOGroupTaxHTField0>
    <PostDate xmlns="2613f182-e424-487f-ac7f-33bed2fc986a">2018-10-08T23:22:27+00:00</PostDate>
    <ExpireDate xmlns="2613f182-e424-487f-ac7f-33bed2fc986a" xsi:nil="true"/>
    <Content_x0020_Owner xmlns="2613f182-e424-487f-ac7f-33bed2fc986a">
      <UserInfo>
        <DisplayName>Almeida, Keoni</DisplayName>
        <AccountId>90</AccountId>
        <AccountType/>
      </UserInfo>
    </Content_x0020_Owner>
    <ISOContributor xmlns="2613f182-e424-487f-ac7f-33bed2fc986a">
      <UserInfo>
        <DisplayName>Cross, Jody</DisplayName>
        <AccountId>96</AccountId>
        <AccountType/>
      </UserInfo>
    </ISOContributor>
    <IsPublished xmlns="2613f182-e424-487f-ac7f-33bed2fc986a">true</IsPublished>
    <m9e70a6096144fc698577b786817f2be xmlns="2613f182-e424-487f-ac7f-33bed2fc986a">
      <Terms xmlns="http://schemas.microsoft.com/office/infopath/2007/PartnerControls">
        <TermInfo xmlns="http://schemas.microsoft.com/office/infopath/2007/PartnerControls">
          <TermName xmlns="http://schemas.microsoft.com/office/infopath/2007/PartnerControls">Not Archived</TermName>
          <TermId xmlns="http://schemas.microsoft.com/office/infopath/2007/PartnerControls">d4ac4999-fa66-470b-a400-7ab6671d1fab</TermId>
        </TermInfo>
      </Terms>
    </m9e70a6096144fc698577b786817f2be>
    <ISOExtract xmlns="2613f182-e424-487f-ac7f-33bed2fc986a" xsi:nil="true"/>
    <ISOArchiveTaxHTField0 xmlns="2613f182-e424-487f-ac7f-33bed2fc986a" xsi:nil="true"/>
    <OriginalUri xmlns="2613f182-e424-487f-ac7f-33bed2fc986a">
      <Url xsi:nil="true"/>
      <Description xsi:nil="true"/>
    </OriginalUri>
    <ISODescription xmlns="2613f182-e424-487f-ac7f-33bed2fc986a" xsi:nil="true"/>
    <Content_x0020_Administrator xmlns="2613f182-e424-487f-ac7f-33bed2fc986a">
      <UserInfo>
        <DisplayName>Cross, Jody</DisplayName>
        <AccountId>96</AccountId>
        <AccountType/>
      </UserInfo>
    </Content_x0020_Administrator>
    <ISOTopicTaxHTField0 xmlns="2613f182-e424-487f-ac7f-33bed2fc986a">
      <Terms xmlns="http://schemas.microsoft.com/office/infopath/2007/PartnerControls"/>
    </ISOTopicTaxHTField0>
    <ISOArchived xmlns="2613f182-e424-487f-ac7f-33bed2fc986a">Not Archived</ISOArchived>
    <ISOGroupSequence xmlns="2613f182-e424-487f-ac7f-33bed2fc986a" xsi:nil="true"/>
    <ISOOwner xmlns="2613f182-e424-487f-ac7f-33bed2fc986a">Almeida, Keoni</ISOOwner>
    <ISOSummary xmlns="2613f182-e424-487f-ac7f-33bed2fc986a">Intertie Deviation Settlement Worksheet</ISOSummary>
    <Market_x0020_Notice xmlns="5bcbeff6-7c02-4b0f-b125-f1b3d566cc14">false</Market_x0020_Notice>
    <Document_x0020_Type xmlns="5bcbeff6-7c02-4b0f-b125-f1b3d566cc14">Paper</Document_x0020_Type>
    <News_x0020_Release xmlns="5bcbeff6-7c02-4b0f-b125-f1b3d566cc14">false</News_x0020_Release>
    <ParentISOGroups xmlns="5bcbeff6-7c02-4b0f-b125-f1b3d566cc14">Meeting - Oct 15, 2018|d129459b-4aa5-4ca6-b51a-ee83581f6024</ParentISOGroups>
    <Orig_x0020_Post_x0020_Date xmlns="5bcbeff6-7c02-4b0f-b125-f1b3d566cc14">2018-10-08T23:15:34+00:00</Orig_x0020_Post_x0020_Date>
    <ContentReviewInterval xmlns="5bcbeff6-7c02-4b0f-b125-f1b3d566cc14">24</ContentReviewInterval>
    <IsDisabled xmlns="5bcbeff6-7c02-4b0f-b125-f1b3d566cc14">false</IsDisabled>
    <CrawlableUniqueID xmlns="5bcbeff6-7c02-4b0f-b125-f1b3d566cc14">5955932d-b9c7-411b-8794-b6dd1cb748e3</CrawlableUniqueID>
  </documentManagement>
</p:properties>
</file>

<file path=customXml/itemProps1.xml><?xml version="1.0" encoding="utf-8"?>
<ds:datastoreItem xmlns:ds="http://schemas.openxmlformats.org/officeDocument/2006/customXml" ds:itemID="{704F4559-0717-4E5E-941C-77AA8FB0C4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e6671a59-50a7-4167-890c-836f7535b734"/>
    <ds:schemaRef ds:uri="dcc7e218-8b47-4273-ba28-07719656e1ad"/>
    <ds:schemaRef ds:uri="2e64aaae-efe8-4b36-9ab4-486f04499e09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EE7A328-0ABB-42A0-A109-074920A52915}"/>
</file>

<file path=customXml/itemProps3.xml><?xml version="1.0" encoding="utf-8"?>
<ds:datastoreItem xmlns:ds="http://schemas.openxmlformats.org/officeDocument/2006/customXml" ds:itemID="{B94AEFE9-986D-4D68-8CFA-50A8FFCFB247}"/>
</file>

<file path=customXml/itemProps4.xml><?xml version="1.0" encoding="utf-8"?>
<ds:datastoreItem xmlns:ds="http://schemas.openxmlformats.org/officeDocument/2006/customXml" ds:itemID="{4381BD22-F151-401E-8A74-EF04605C8AA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Current Settlement</vt:lpstr>
      <vt:lpstr>Proposed HRLY BLOCK Settlement</vt:lpstr>
      <vt:lpstr>Proposed HRLY BLOCK EXPORT</vt:lpstr>
      <vt:lpstr>Proposed STLMT WITH 15 MIN TAGS</vt:lpstr>
    </vt:vector>
  </TitlesOfParts>
  <Company>California ISO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Intertie Deviation Settlement Worksheet</dc:title>
  <dc:creator>Poage, Megan</dc:creator>
  <cp:lastModifiedBy>Cross, Jody</cp:lastModifiedBy>
  <dcterms:created xsi:type="dcterms:W3CDTF">2018-09-24T22:23:12Z</dcterms:created>
  <dcterms:modified xsi:type="dcterms:W3CDTF">2018-10-08T23:10:47Z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0x0101000BEF1A1EAF553945AAFC1DE188AA7EC100496CDC402DE9B8469629C69FFFFA4218</vt:lpwstr>
  </property>
  <property fmtid="{D5CDD505-2E9C-101B-9397-08002B2CF9AE}" pid="3" name="_dlc_DocIdItemGuid">
    <vt:lpwstr>5f9dd0f7-b577-47b0-8c87-8711c451c3c3</vt:lpwstr>
  </property>
  <property fmtid="{D5CDD505-2E9C-101B-9397-08002B2CF9AE}" pid="4" name="AutoClassRecordSeries">
    <vt:lpwstr/>
  </property>
  <property fmtid="{D5CDD505-2E9C-101B-9397-08002B2CF9AE}" pid="5" name="AutoClassDocumentType">
    <vt:lpwstr/>
  </property>
  <property fmtid="{D5CDD505-2E9C-101B-9397-08002B2CF9AE}" pid="6" name="AutoClassTopic">
    <vt:lpwstr>87;#Initiative|2c9636ba-7308-46e4-97a5-c1211e9ae52f</vt:lpwstr>
  </property>
  <property fmtid="{D5CDD505-2E9C-101B-9397-08002B2CF9AE}" pid="7" name="ISOArchive">
    <vt:lpwstr>1;#Not Archived|d4ac4999-fa66-470b-a400-7ab6671d1fab</vt:lpwstr>
  </property>
  <property fmtid="{D5CDD505-2E9C-101B-9397-08002B2CF9AE}" pid="8" name="ISOGroup">
    <vt:lpwstr/>
  </property>
  <property fmtid="{D5CDD505-2E9C-101B-9397-08002B2CF9AE}" pid="9" name="ISOTopic">
    <vt:lpwstr/>
  </property>
  <property fmtid="{D5CDD505-2E9C-101B-9397-08002B2CF9AE}" pid="10" name="ISOKeywords">
    <vt:lpwstr/>
  </property>
</Properties>
</file>