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mefiles\home\dvance\profile\Desktop\"/>
    </mc:Choice>
  </mc:AlternateContent>
  <xr:revisionPtr revIDLastSave="0" documentId="13_ncr:1_{B79001C9-2B66-45DB-AC8E-70672351C25C}" xr6:coauthVersionLast="47" xr6:coauthVersionMax="47" xr10:uidLastSave="{00000000-0000-0000-0000-000000000000}"/>
  <bookViews>
    <workbookView xWindow="-25710" yWindow="-2550" windowWidth="25830" windowHeight="14640" xr2:uid="{E8862D2D-56E4-4064-8B3A-D2F3F5B444F2}"/>
  </bookViews>
  <sheets>
    <sheet name="Good Examp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P34" i="1"/>
  <c r="Q34" i="1"/>
  <c r="O35" i="1"/>
  <c r="P35" i="1"/>
  <c r="Q35" i="1"/>
  <c r="O36" i="1"/>
  <c r="P36" i="1"/>
  <c r="Q36" i="1"/>
  <c r="R36" i="1" s="1"/>
  <c r="O37" i="1"/>
  <c r="P37" i="1"/>
  <c r="S37" i="1" s="1"/>
  <c r="Q37" i="1"/>
  <c r="O38" i="1"/>
  <c r="P38" i="1"/>
  <c r="Q38" i="1"/>
  <c r="R38" i="1" s="1"/>
  <c r="O39" i="1"/>
  <c r="P39" i="1"/>
  <c r="Q39" i="1"/>
  <c r="O40" i="1"/>
  <c r="P40" i="1"/>
  <c r="Q40" i="1"/>
  <c r="O41" i="1"/>
  <c r="R41" i="1" s="1"/>
  <c r="P41" i="1"/>
  <c r="S41" i="1" s="1"/>
  <c r="Q41" i="1"/>
  <c r="O42" i="1"/>
  <c r="R42" i="1" s="1"/>
  <c r="P42" i="1"/>
  <c r="S42" i="1" s="1"/>
  <c r="Q42" i="1"/>
  <c r="O43" i="1"/>
  <c r="P43" i="1"/>
  <c r="Q43" i="1"/>
  <c r="O44" i="1"/>
  <c r="P44" i="1"/>
  <c r="Q44" i="1"/>
  <c r="Q33" i="1"/>
  <c r="S33" i="1" s="1"/>
  <c r="P33" i="1"/>
  <c r="O33" i="1"/>
  <c r="O19" i="1"/>
  <c r="R19" i="1" s="1"/>
  <c r="Q19" i="1"/>
  <c r="O20" i="1"/>
  <c r="Q20" i="1"/>
  <c r="O21" i="1"/>
  <c r="Q21" i="1"/>
  <c r="O22" i="1"/>
  <c r="Q22" i="1"/>
  <c r="O23" i="1"/>
  <c r="Q23" i="1"/>
  <c r="O24" i="1"/>
  <c r="Q24" i="1"/>
  <c r="O25" i="1"/>
  <c r="Q25" i="1"/>
  <c r="O26" i="1"/>
  <c r="Q26" i="1"/>
  <c r="O27" i="1"/>
  <c r="Q27" i="1"/>
  <c r="O28" i="1"/>
  <c r="Q28" i="1"/>
  <c r="O29" i="1"/>
  <c r="Q29" i="1"/>
  <c r="Q18" i="1"/>
  <c r="O18" i="1"/>
  <c r="N25" i="1"/>
  <c r="P25" i="1" s="1"/>
  <c r="N26" i="1"/>
  <c r="P26" i="1" s="1"/>
  <c r="N27" i="1"/>
  <c r="P27" i="1" s="1"/>
  <c r="S27" i="1" s="1"/>
  <c r="N28" i="1"/>
  <c r="P28" i="1" s="1"/>
  <c r="N29" i="1"/>
  <c r="P29" i="1" s="1"/>
  <c r="N24" i="1"/>
  <c r="P24" i="1" s="1"/>
  <c r="N19" i="1"/>
  <c r="P19" i="1" s="1"/>
  <c r="N20" i="1"/>
  <c r="P20" i="1" s="1"/>
  <c r="N21" i="1"/>
  <c r="P21" i="1" s="1"/>
  <c r="N22" i="1"/>
  <c r="P22" i="1" s="1"/>
  <c r="N23" i="1"/>
  <c r="P23" i="1" s="1"/>
  <c r="S23" i="1" s="1"/>
  <c r="N18" i="1"/>
  <c r="P18" i="1" s="1"/>
  <c r="O4" i="1"/>
  <c r="Q4" i="1"/>
  <c r="O5" i="1"/>
  <c r="R5" i="1" s="1"/>
  <c r="Q5" i="1"/>
  <c r="O6" i="1"/>
  <c r="Q6" i="1"/>
  <c r="O7" i="1"/>
  <c r="Q7" i="1"/>
  <c r="O8" i="1"/>
  <c r="Q8" i="1"/>
  <c r="O9" i="1"/>
  <c r="Q9" i="1"/>
  <c r="O10" i="1"/>
  <c r="Q10" i="1"/>
  <c r="O11" i="1"/>
  <c r="Q11" i="1"/>
  <c r="O12" i="1"/>
  <c r="Q12" i="1"/>
  <c r="O13" i="1"/>
  <c r="Q13" i="1"/>
  <c r="O14" i="1"/>
  <c r="Q14" i="1"/>
  <c r="Q3" i="1"/>
  <c r="O3" i="1"/>
  <c r="N10" i="1"/>
  <c r="P10" i="1" s="1"/>
  <c r="N11" i="1"/>
  <c r="P11" i="1" s="1"/>
  <c r="N12" i="1"/>
  <c r="P12" i="1" s="1"/>
  <c r="N13" i="1"/>
  <c r="P13" i="1" s="1"/>
  <c r="N14" i="1"/>
  <c r="P14" i="1" s="1"/>
  <c r="N9" i="1"/>
  <c r="P9" i="1" s="1"/>
  <c r="N8" i="1"/>
  <c r="P8" i="1" s="1"/>
  <c r="S8" i="1" s="1"/>
  <c r="N7" i="1"/>
  <c r="P7" i="1" s="1"/>
  <c r="N6" i="1"/>
  <c r="P6" i="1" s="1"/>
  <c r="N5" i="1"/>
  <c r="P5" i="1" s="1"/>
  <c r="N4" i="1"/>
  <c r="P4" i="1" s="1"/>
  <c r="N3" i="1"/>
  <c r="P3" i="1" s="1"/>
  <c r="R43" i="1" l="1"/>
  <c r="S40" i="1"/>
  <c r="R44" i="1"/>
  <c r="R40" i="1"/>
  <c r="R35" i="1"/>
  <c r="S39" i="1"/>
  <c r="R34" i="1"/>
  <c r="R39" i="1"/>
  <c r="R37" i="1"/>
  <c r="R33" i="1"/>
  <c r="S44" i="1"/>
  <c r="R28" i="1"/>
  <c r="R26" i="1"/>
  <c r="R24" i="1"/>
  <c r="R22" i="1"/>
  <c r="R20" i="1"/>
  <c r="S34" i="1"/>
  <c r="S19" i="1"/>
  <c r="S5" i="1"/>
  <c r="S22" i="1"/>
  <c r="S26" i="1"/>
  <c r="S43" i="1"/>
  <c r="S38" i="1"/>
  <c r="S36" i="1"/>
  <c r="S35" i="1"/>
  <c r="S11" i="1"/>
  <c r="R4" i="1"/>
  <c r="S29" i="1"/>
  <c r="S3" i="1"/>
  <c r="S18" i="1"/>
  <c r="R18" i="1"/>
  <c r="R14" i="1"/>
  <c r="S7" i="1"/>
  <c r="R29" i="1"/>
  <c r="S4" i="1"/>
  <c r="S12" i="1"/>
  <c r="R8" i="1"/>
  <c r="S13" i="1"/>
  <c r="R6" i="1"/>
  <c r="S28" i="1"/>
  <c r="R27" i="1"/>
  <c r="R25" i="1"/>
  <c r="R23" i="1"/>
  <c r="R21" i="1"/>
  <c r="R3" i="1"/>
  <c r="R12" i="1"/>
  <c r="R9" i="1"/>
  <c r="S14" i="1"/>
  <c r="R10" i="1"/>
  <c r="S21" i="1"/>
  <c r="S25" i="1"/>
  <c r="S24" i="1"/>
  <c r="S20" i="1"/>
  <c r="S10" i="1"/>
  <c r="R13" i="1"/>
  <c r="R11" i="1"/>
  <c r="S9" i="1"/>
  <c r="R7" i="1"/>
  <c r="S6" i="1"/>
</calcChain>
</file>

<file path=xl/sharedStrings.xml><?xml version="1.0" encoding="utf-8"?>
<sst xmlns="http://schemas.openxmlformats.org/spreadsheetml/2006/main" count="240" uniqueCount="31">
  <si>
    <t>Trade Date</t>
  </si>
  <si>
    <t>Resource</t>
  </si>
  <si>
    <t>Energy Bid Type</t>
  </si>
  <si>
    <t>Energy Type Code</t>
  </si>
  <si>
    <t>MWH</t>
  </si>
  <si>
    <t>Bid Price (Original)</t>
  </si>
  <si>
    <t>DA LMP</t>
  </si>
  <si>
    <t>FMM/RTD LMP</t>
  </si>
  <si>
    <t>RT-DEB</t>
  </si>
  <si>
    <t>Bid Price (Revised)</t>
  </si>
  <si>
    <t>Energy Bid Cost (Original)</t>
  </si>
  <si>
    <t>Energy Bid Cost (Revised)</t>
  </si>
  <si>
    <t>Energy Market Revenue</t>
  </si>
  <si>
    <t>RT Net Amount (Original)</t>
  </si>
  <si>
    <t>RT Net Amount (Revised)</t>
  </si>
  <si>
    <t>BRQ#</t>
  </si>
  <si>
    <t>RTPD</t>
  </si>
  <si>
    <t>Hour Ending</t>
  </si>
  <si>
    <t>Interval</t>
  </si>
  <si>
    <t>Real-Time Market Type</t>
  </si>
  <si>
    <t>OE</t>
  </si>
  <si>
    <t>F</t>
  </si>
  <si>
    <t>RTD</t>
  </si>
  <si>
    <t>NA</t>
  </si>
  <si>
    <t>CAISO LESRs</t>
  </si>
  <si>
    <t>WEIM LESRs</t>
  </si>
  <si>
    <t>CAISO, WEIM and EDAM LESRs</t>
  </si>
  <si>
    <t>Unit 3</t>
  </si>
  <si>
    <t>Unit 2</t>
  </si>
  <si>
    <t>Unit 1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</si>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</sst>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1" fillId="0" borderId="1" xfId="0" applyNumberFormat="1" applyFont="1" applyBorder="1"/>
    <xf numFmtId="8" fontId="2" fillId="0" borderId="1" xfId="0" applyNumberFormat="1" applyFont="1" applyBorder="1" applyAlignment="1">
      <alignment wrapText="1"/>
    </xf>
    <xf numFmtId="8" fontId="1" fillId="0" borderId="1" xfId="0" applyNumberFormat="1" applyFont="1" applyBorder="1"/>
    <xf numFmtId="8" fontId="2" fillId="2" borderId="1" xfId="0" applyNumberFormat="1" applyFont="1" applyFill="1" applyBorder="1" applyAlignment="1">
      <alignment wrapText="1"/>
    </xf>
    <xf numFmtId="8" fontId="2" fillId="3" borderId="1" xfId="0" applyNumberFormat="1" applyFont="1" applyFill="1" applyBorder="1" applyAlignment="1">
      <alignment wrapText="1"/>
    </xf>
    <xf numFmtId="40" fontId="2" fillId="0" borderId="1" xfId="0" applyNumberFormat="1" applyFont="1" applyBorder="1"/>
    <xf numFmtId="40" fontId="1" fillId="0" borderId="1" xfId="0" applyNumberFormat="1" applyFont="1" applyBorder="1"/>
    <xf numFmtId="0" fontId="3" fillId="0" borderId="1" xfId="0" applyFont="1" applyBorder="1"/>
    <xf numFmtId="40" fontId="3" fillId="0" borderId="1" xfId="0" applyNumberFormat="1" applyFont="1" applyBorder="1"/>
    <xf numFmtId="8" fontId="3" fillId="0" borderId="1" xfId="0" applyNumberFormat="1" applyFont="1" applyBorder="1"/>
    <xf numFmtId="0" fontId="3" fillId="0" borderId="0" xfId="0" applyFont="1" applyBorder="1"/>
    <xf numFmtId="0" fontId="1" fillId="0" borderId="0" xfId="0" applyFont="1" applyBorder="1"/>
    <xf numFmtId="40" fontId="1" fillId="0" borderId="0" xfId="0" applyNumberFormat="1" applyFont="1" applyBorder="1"/>
    <xf numFmtId="8" fontId="1" fillId="0" borderId="0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58B9-4593-4971-9ED8-522EEEC02AD4}">
  <sheetPr>
    <pageSetUpPr fitToPage="1"/>
  </sheetPr>
  <dimension ref="A1:S44"/>
  <sheetViews>
    <sheetView tabSelected="1" zoomScale="80" zoomScaleNormal="80" zoomScalePageLayoutView="80" workbookViewId="0">
      <selection activeCell="W17" sqref="W17"/>
    </sheetView>
  </sheetViews>
  <sheetFormatPr defaultColWidth="9.28515625" defaultRowHeight="18.75" x14ac:dyDescent="0.3"/>
  <cols>
    <col min="1" max="1" width="9.28515625" style="15"/>
    <col min="2" max="2" width="15" style="15" customWidth="1"/>
    <col min="3" max="3" width="15.140625" style="15" customWidth="1"/>
    <col min="4" max="4" width="12.28515625" style="15" customWidth="1"/>
    <col min="5" max="5" width="16.42578125" style="15" bestFit="1" customWidth="1"/>
    <col min="6" max="6" width="15.140625" style="15" bestFit="1" customWidth="1"/>
    <col min="7" max="7" width="20.42578125" style="15" customWidth="1"/>
    <col min="8" max="8" width="13.7109375" style="15" bestFit="1" customWidth="1"/>
    <col min="9" max="9" width="10.28515625" style="16" customWidth="1"/>
    <col min="10" max="10" width="12.7109375" style="17" customWidth="1"/>
    <col min="11" max="11" width="11.7109375" style="17" customWidth="1"/>
    <col min="12" max="12" width="13.85546875" style="17" customWidth="1"/>
    <col min="13" max="13" width="9.28515625" style="17"/>
    <col min="14" max="14" width="17.42578125" style="17" customWidth="1"/>
    <col min="15" max="15" width="17.140625" style="17" customWidth="1"/>
    <col min="16" max="16" width="14.28515625" style="17" customWidth="1"/>
    <col min="17" max="17" width="19.85546875" style="17" bestFit="1" customWidth="1"/>
    <col min="18" max="18" width="17.42578125" style="17" customWidth="1"/>
    <col min="19" max="19" width="15.42578125" style="17" customWidth="1"/>
    <col min="20" max="16384" width="9.28515625" style="15"/>
  </cols>
  <sheetData>
    <row r="1" spans="1:19" x14ac:dyDescent="0.3">
      <c r="A1" s="11" t="s">
        <v>24</v>
      </c>
      <c r="B1" s="1"/>
      <c r="C1" s="1"/>
      <c r="D1" s="1"/>
      <c r="E1" s="1"/>
      <c r="F1" s="1"/>
      <c r="G1" s="1"/>
      <c r="H1" s="1"/>
      <c r="I1" s="10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s="18" customFormat="1" ht="56.25" x14ac:dyDescent="0.3">
      <c r="A2" s="2" t="s">
        <v>15</v>
      </c>
      <c r="B2" s="2" t="s">
        <v>0</v>
      </c>
      <c r="C2" s="2" t="s">
        <v>1</v>
      </c>
      <c r="D2" s="3" t="s">
        <v>17</v>
      </c>
      <c r="E2" s="3" t="s">
        <v>18</v>
      </c>
      <c r="F2" s="3" t="s">
        <v>3</v>
      </c>
      <c r="G2" s="3" t="s">
        <v>19</v>
      </c>
      <c r="H2" s="3" t="s">
        <v>2</v>
      </c>
      <c r="I2" s="9" t="s">
        <v>4</v>
      </c>
      <c r="J2" s="7" t="s">
        <v>5</v>
      </c>
      <c r="K2" s="5" t="s">
        <v>6</v>
      </c>
      <c r="L2" s="5" t="s">
        <v>7</v>
      </c>
      <c r="M2" s="5" t="s">
        <v>8</v>
      </c>
      <c r="N2" s="8" t="s">
        <v>9</v>
      </c>
      <c r="O2" s="5" t="s">
        <v>10</v>
      </c>
      <c r="P2" s="5" t="s">
        <v>11</v>
      </c>
      <c r="Q2" s="5" t="s">
        <v>12</v>
      </c>
      <c r="R2" s="5" t="s">
        <v>13</v>
      </c>
      <c r="S2" s="5" t="s">
        <v>14</v>
      </c>
    </row>
    <row r="3" spans="1:19" x14ac:dyDescent="0.3">
      <c r="A3" s="1">
        <v>1040</v>
      </c>
      <c r="B3" s="4">
        <v>45658</v>
      </c>
      <c r="C3" s="1" t="s">
        <v>29</v>
      </c>
      <c r="D3" s="1">
        <v>5</v>
      </c>
      <c r="E3" s="1">
        <v>1</v>
      </c>
      <c r="F3" s="1" t="s">
        <v>20</v>
      </c>
      <c r="G3" s="1" t="s">
        <v>16</v>
      </c>
      <c r="H3" s="1" t="s">
        <v>21</v>
      </c>
      <c r="I3" s="10">
        <v>8.0749999999999993</v>
      </c>
      <c r="J3" s="6">
        <v>80</v>
      </c>
      <c r="K3" s="6">
        <v>39</v>
      </c>
      <c r="L3" s="6">
        <v>26</v>
      </c>
      <c r="M3" s="6">
        <v>45</v>
      </c>
      <c r="N3" s="6">
        <f>MIN(J3,MAX(K3,L3,M3))</f>
        <v>45</v>
      </c>
      <c r="O3" s="6">
        <f>I3*J3</f>
        <v>646</v>
      </c>
      <c r="P3" s="6">
        <f>I3*N3</f>
        <v>363.37499999999994</v>
      </c>
      <c r="Q3" s="6">
        <f>I3*L3</f>
        <v>209.95</v>
      </c>
      <c r="R3" s="6">
        <f>O3-Q3</f>
        <v>436.05</v>
      </c>
      <c r="S3" s="6">
        <f>P3-Q3</f>
        <v>153.42499999999995</v>
      </c>
    </row>
    <row r="4" spans="1:19" x14ac:dyDescent="0.3">
      <c r="A4" s="1">
        <v>1040</v>
      </c>
      <c r="B4" s="4">
        <v>45658</v>
      </c>
      <c r="C4" s="1" t="s">
        <v>29</v>
      </c>
      <c r="D4" s="1">
        <v>5</v>
      </c>
      <c r="E4" s="1">
        <v>2</v>
      </c>
      <c r="F4" s="1" t="s">
        <v>20</v>
      </c>
      <c r="G4" s="1" t="s">
        <v>16</v>
      </c>
      <c r="H4" s="1" t="s">
        <v>21</v>
      </c>
      <c r="I4" s="10">
        <v>2.8325</v>
      </c>
      <c r="J4" s="6">
        <v>81</v>
      </c>
      <c r="K4" s="6">
        <v>39</v>
      </c>
      <c r="L4" s="6">
        <v>26</v>
      </c>
      <c r="M4" s="6">
        <v>45</v>
      </c>
      <c r="N4" s="6">
        <f t="shared" ref="N4:N8" si="0">MIN(J4,MAX(K4,L4,M4))</f>
        <v>45</v>
      </c>
      <c r="O4" s="6">
        <f t="shared" ref="O4:O14" si="1">I4*J4</f>
        <v>229.4325</v>
      </c>
      <c r="P4" s="6">
        <f t="shared" ref="P4:P14" si="2">I4*N4</f>
        <v>127.46250000000001</v>
      </c>
      <c r="Q4" s="6">
        <f t="shared" ref="Q4:Q14" si="3">I4*L4</f>
        <v>73.644999999999996</v>
      </c>
      <c r="R4" s="6">
        <f t="shared" ref="R4:R14" si="4">O4-Q4</f>
        <v>155.78750000000002</v>
      </c>
      <c r="S4" s="6">
        <f t="shared" ref="S4:S14" si="5">P4-Q4</f>
        <v>53.81750000000001</v>
      </c>
    </row>
    <row r="5" spans="1:19" x14ac:dyDescent="0.3">
      <c r="A5" s="1">
        <v>1040</v>
      </c>
      <c r="B5" s="4">
        <v>45658</v>
      </c>
      <c r="C5" s="1" t="s">
        <v>29</v>
      </c>
      <c r="D5" s="1">
        <v>5</v>
      </c>
      <c r="E5" s="1">
        <v>3</v>
      </c>
      <c r="F5" s="1" t="s">
        <v>20</v>
      </c>
      <c r="G5" s="1" t="s">
        <v>16</v>
      </c>
      <c r="H5" s="1" t="s">
        <v>21</v>
      </c>
      <c r="I5" s="10">
        <v>2.75</v>
      </c>
      <c r="J5" s="6">
        <v>82</v>
      </c>
      <c r="K5" s="6">
        <v>39</v>
      </c>
      <c r="L5" s="6">
        <v>26</v>
      </c>
      <c r="M5" s="6">
        <v>45</v>
      </c>
      <c r="N5" s="6">
        <f t="shared" si="0"/>
        <v>45</v>
      </c>
      <c r="O5" s="6">
        <f t="shared" si="1"/>
        <v>225.5</v>
      </c>
      <c r="P5" s="6">
        <f t="shared" si="2"/>
        <v>123.75</v>
      </c>
      <c r="Q5" s="6">
        <f t="shared" si="3"/>
        <v>71.5</v>
      </c>
      <c r="R5" s="6">
        <f t="shared" si="4"/>
        <v>154</v>
      </c>
      <c r="S5" s="6">
        <f t="shared" si="5"/>
        <v>52.25</v>
      </c>
    </row>
    <row r="6" spans="1:19" x14ac:dyDescent="0.3">
      <c r="A6" s="1">
        <v>1040</v>
      </c>
      <c r="B6" s="4">
        <v>45658</v>
      </c>
      <c r="C6" s="1" t="s">
        <v>29</v>
      </c>
      <c r="D6" s="1">
        <v>5</v>
      </c>
      <c r="E6" s="1">
        <v>4</v>
      </c>
      <c r="F6" s="1" t="s">
        <v>20</v>
      </c>
      <c r="G6" s="1" t="s">
        <v>16</v>
      </c>
      <c r="H6" s="1" t="s">
        <v>21</v>
      </c>
      <c r="I6" s="10">
        <v>2.7416999999999998</v>
      </c>
      <c r="J6" s="6">
        <v>83</v>
      </c>
      <c r="K6" s="6">
        <v>39</v>
      </c>
      <c r="L6" s="6">
        <v>26.58</v>
      </c>
      <c r="M6" s="6">
        <v>45</v>
      </c>
      <c r="N6" s="6">
        <f t="shared" si="0"/>
        <v>45</v>
      </c>
      <c r="O6" s="6">
        <f t="shared" si="1"/>
        <v>227.56109999999998</v>
      </c>
      <c r="P6" s="6">
        <f t="shared" si="2"/>
        <v>123.37649999999999</v>
      </c>
      <c r="Q6" s="6">
        <f t="shared" si="3"/>
        <v>72.874385999999987</v>
      </c>
      <c r="R6" s="6">
        <f t="shared" si="4"/>
        <v>154.68671399999999</v>
      </c>
      <c r="S6" s="6">
        <f t="shared" si="5"/>
        <v>50.502114000000006</v>
      </c>
    </row>
    <row r="7" spans="1:19" x14ac:dyDescent="0.3">
      <c r="A7" s="1">
        <v>1040</v>
      </c>
      <c r="B7" s="4">
        <v>45658</v>
      </c>
      <c r="C7" s="1" t="s">
        <v>29</v>
      </c>
      <c r="D7" s="1">
        <v>5</v>
      </c>
      <c r="E7" s="1">
        <v>5</v>
      </c>
      <c r="F7" s="1" t="s">
        <v>20</v>
      </c>
      <c r="G7" s="1" t="s">
        <v>16</v>
      </c>
      <c r="H7" s="1" t="s">
        <v>21</v>
      </c>
      <c r="I7" s="10">
        <v>0.16669999999999999</v>
      </c>
      <c r="J7" s="6">
        <v>84</v>
      </c>
      <c r="K7" s="6">
        <v>39</v>
      </c>
      <c r="L7" s="6">
        <v>26.58</v>
      </c>
      <c r="M7" s="6">
        <v>45</v>
      </c>
      <c r="N7" s="6">
        <f t="shared" si="0"/>
        <v>45</v>
      </c>
      <c r="O7" s="6">
        <f t="shared" si="1"/>
        <v>14.002799999999999</v>
      </c>
      <c r="P7" s="6">
        <f t="shared" si="2"/>
        <v>7.5014999999999992</v>
      </c>
      <c r="Q7" s="6">
        <f t="shared" si="3"/>
        <v>4.4308859999999992</v>
      </c>
      <c r="R7" s="6">
        <f t="shared" si="4"/>
        <v>9.5719139999999996</v>
      </c>
      <c r="S7" s="6">
        <f t="shared" si="5"/>
        <v>3.070614</v>
      </c>
    </row>
    <row r="8" spans="1:19" x14ac:dyDescent="0.3">
      <c r="A8" s="1">
        <v>1040</v>
      </c>
      <c r="B8" s="4">
        <v>45658</v>
      </c>
      <c r="C8" s="1" t="s">
        <v>29</v>
      </c>
      <c r="D8" s="1">
        <v>5</v>
      </c>
      <c r="E8" s="1">
        <v>6</v>
      </c>
      <c r="F8" s="1" t="s">
        <v>20</v>
      </c>
      <c r="G8" s="1" t="s">
        <v>16</v>
      </c>
      <c r="H8" s="1" t="s">
        <v>21</v>
      </c>
      <c r="I8" s="10">
        <v>8.3000000000000001E-3</v>
      </c>
      <c r="J8" s="6">
        <v>85</v>
      </c>
      <c r="K8" s="6">
        <v>39</v>
      </c>
      <c r="L8" s="6">
        <v>26.58</v>
      </c>
      <c r="M8" s="6">
        <v>45</v>
      </c>
      <c r="N8" s="6">
        <f t="shared" si="0"/>
        <v>45</v>
      </c>
      <c r="O8" s="6">
        <f t="shared" si="1"/>
        <v>0.70550000000000002</v>
      </c>
      <c r="P8" s="6">
        <f t="shared" si="2"/>
        <v>0.3735</v>
      </c>
      <c r="Q8" s="6">
        <f t="shared" si="3"/>
        <v>0.22061399999999998</v>
      </c>
      <c r="R8" s="6">
        <f t="shared" si="4"/>
        <v>0.48488600000000004</v>
      </c>
      <c r="S8" s="6">
        <f t="shared" si="5"/>
        <v>0.15288600000000002</v>
      </c>
    </row>
    <row r="9" spans="1:19" x14ac:dyDescent="0.3">
      <c r="A9" s="1">
        <v>1060</v>
      </c>
      <c r="B9" s="4">
        <v>45658</v>
      </c>
      <c r="C9" s="1" t="s">
        <v>29</v>
      </c>
      <c r="D9" s="1">
        <v>5</v>
      </c>
      <c r="E9" s="1">
        <v>7</v>
      </c>
      <c r="F9" s="1" t="s">
        <v>20</v>
      </c>
      <c r="G9" s="1" t="s">
        <v>22</v>
      </c>
      <c r="H9" s="1" t="s">
        <v>21</v>
      </c>
      <c r="I9" s="10">
        <v>-2.2155999999999998</v>
      </c>
      <c r="J9" s="6">
        <v>35</v>
      </c>
      <c r="K9" s="6">
        <v>39</v>
      </c>
      <c r="L9" s="6">
        <v>25.6</v>
      </c>
      <c r="M9" s="6">
        <v>45</v>
      </c>
      <c r="N9" s="6">
        <f>MAX(J9,MIN(K9,L9,M9))</f>
        <v>35</v>
      </c>
      <c r="O9" s="6">
        <f t="shared" si="1"/>
        <v>-77.545999999999992</v>
      </c>
      <c r="P9" s="6">
        <f t="shared" si="2"/>
        <v>-77.545999999999992</v>
      </c>
      <c r="Q9" s="6">
        <f t="shared" si="3"/>
        <v>-56.719359999999995</v>
      </c>
      <c r="R9" s="6">
        <f t="shared" si="4"/>
        <v>-20.826639999999998</v>
      </c>
      <c r="S9" s="6">
        <f t="shared" si="5"/>
        <v>-20.826639999999998</v>
      </c>
    </row>
    <row r="10" spans="1:19" x14ac:dyDescent="0.3">
      <c r="A10" s="1">
        <v>1060</v>
      </c>
      <c r="B10" s="4">
        <v>45658</v>
      </c>
      <c r="C10" s="1" t="s">
        <v>29</v>
      </c>
      <c r="D10" s="1">
        <v>5</v>
      </c>
      <c r="E10" s="1">
        <v>8</v>
      </c>
      <c r="F10" s="1" t="s">
        <v>20</v>
      </c>
      <c r="G10" s="1" t="s">
        <v>22</v>
      </c>
      <c r="H10" s="1" t="s">
        <v>21</v>
      </c>
      <c r="I10" s="10">
        <v>-2.7483</v>
      </c>
      <c r="J10" s="6">
        <v>30</v>
      </c>
      <c r="K10" s="6">
        <v>39</v>
      </c>
      <c r="L10" s="6">
        <v>25.65</v>
      </c>
      <c r="M10" s="6">
        <v>45</v>
      </c>
      <c r="N10" s="6">
        <f t="shared" ref="N10:N14" si="6">MAX(J10,MIN(K10,L10,M10))</f>
        <v>30</v>
      </c>
      <c r="O10" s="6">
        <f t="shared" si="1"/>
        <v>-82.448999999999998</v>
      </c>
      <c r="P10" s="6">
        <f t="shared" si="2"/>
        <v>-82.448999999999998</v>
      </c>
      <c r="Q10" s="6">
        <f t="shared" si="3"/>
        <v>-70.493894999999995</v>
      </c>
      <c r="R10" s="6">
        <f t="shared" si="4"/>
        <v>-11.955105000000003</v>
      </c>
      <c r="S10" s="6">
        <f t="shared" si="5"/>
        <v>-11.955105000000003</v>
      </c>
    </row>
    <row r="11" spans="1:19" x14ac:dyDescent="0.3">
      <c r="A11" s="1">
        <v>1060</v>
      </c>
      <c r="B11" s="4">
        <v>45658</v>
      </c>
      <c r="C11" s="1" t="s">
        <v>29</v>
      </c>
      <c r="D11" s="1">
        <v>5</v>
      </c>
      <c r="E11" s="1">
        <v>9</v>
      </c>
      <c r="F11" s="1" t="s">
        <v>20</v>
      </c>
      <c r="G11" s="1" t="s">
        <v>22</v>
      </c>
      <c r="H11" s="1" t="s">
        <v>21</v>
      </c>
      <c r="I11" s="10">
        <v>-2.8325</v>
      </c>
      <c r="J11" s="6">
        <v>25</v>
      </c>
      <c r="K11" s="6">
        <v>39</v>
      </c>
      <c r="L11" s="6">
        <v>25.7</v>
      </c>
      <c r="M11" s="6">
        <v>45</v>
      </c>
      <c r="N11" s="6">
        <f t="shared" si="6"/>
        <v>25.7</v>
      </c>
      <c r="O11" s="6">
        <f t="shared" si="1"/>
        <v>-70.8125</v>
      </c>
      <c r="P11" s="6">
        <f t="shared" si="2"/>
        <v>-72.795249999999996</v>
      </c>
      <c r="Q11" s="6">
        <f t="shared" si="3"/>
        <v>-72.795249999999996</v>
      </c>
      <c r="R11" s="6">
        <f t="shared" si="4"/>
        <v>1.9827499999999958</v>
      </c>
      <c r="S11" s="6">
        <f t="shared" si="5"/>
        <v>0</v>
      </c>
    </row>
    <row r="12" spans="1:19" x14ac:dyDescent="0.3">
      <c r="A12" s="1">
        <v>1060</v>
      </c>
      <c r="B12" s="4">
        <v>45658</v>
      </c>
      <c r="C12" s="1" t="s">
        <v>29</v>
      </c>
      <c r="D12" s="1">
        <v>5</v>
      </c>
      <c r="E12" s="1">
        <v>10</v>
      </c>
      <c r="F12" s="1" t="s">
        <v>20</v>
      </c>
      <c r="G12" s="1" t="s">
        <v>22</v>
      </c>
      <c r="H12" s="1" t="s">
        <v>21</v>
      </c>
      <c r="I12" s="10">
        <v>-2.0091000000000001</v>
      </c>
      <c r="J12" s="6">
        <v>20</v>
      </c>
      <c r="K12" s="6">
        <v>39</v>
      </c>
      <c r="L12" s="6">
        <v>25.75</v>
      </c>
      <c r="M12" s="6">
        <v>45</v>
      </c>
      <c r="N12" s="6">
        <f t="shared" si="6"/>
        <v>25.75</v>
      </c>
      <c r="O12" s="6">
        <f t="shared" si="1"/>
        <v>-40.182000000000002</v>
      </c>
      <c r="P12" s="6">
        <f t="shared" si="2"/>
        <v>-51.734325000000005</v>
      </c>
      <c r="Q12" s="6">
        <f t="shared" si="3"/>
        <v>-51.734325000000005</v>
      </c>
      <c r="R12" s="6">
        <f t="shared" si="4"/>
        <v>11.552325000000003</v>
      </c>
      <c r="S12" s="6">
        <f t="shared" si="5"/>
        <v>0</v>
      </c>
    </row>
    <row r="13" spans="1:19" x14ac:dyDescent="0.3">
      <c r="A13" s="1">
        <v>1060</v>
      </c>
      <c r="B13" s="4">
        <v>45658</v>
      </c>
      <c r="C13" s="1" t="s">
        <v>29</v>
      </c>
      <c r="D13" s="1">
        <v>5</v>
      </c>
      <c r="E13" s="1">
        <v>11</v>
      </c>
      <c r="F13" s="1" t="s">
        <v>20</v>
      </c>
      <c r="G13" s="1" t="s">
        <v>22</v>
      </c>
      <c r="H13" s="1" t="s">
        <v>21</v>
      </c>
      <c r="I13" s="10">
        <v>-6.0235000000000003</v>
      </c>
      <c r="J13" s="6">
        <v>15</v>
      </c>
      <c r="K13" s="6">
        <v>39</v>
      </c>
      <c r="L13" s="6">
        <v>25.8</v>
      </c>
      <c r="M13" s="6">
        <v>45</v>
      </c>
      <c r="N13" s="6">
        <f t="shared" si="6"/>
        <v>25.8</v>
      </c>
      <c r="O13" s="6">
        <f t="shared" si="1"/>
        <v>-90.352500000000006</v>
      </c>
      <c r="P13" s="6">
        <f t="shared" si="2"/>
        <v>-155.40630000000002</v>
      </c>
      <c r="Q13" s="6">
        <f t="shared" si="3"/>
        <v>-155.40630000000002</v>
      </c>
      <c r="R13" s="6">
        <f t="shared" si="4"/>
        <v>65.05380000000001</v>
      </c>
      <c r="S13" s="6">
        <f t="shared" si="5"/>
        <v>0</v>
      </c>
    </row>
    <row r="14" spans="1:19" x14ac:dyDescent="0.3">
      <c r="A14" s="1">
        <v>1060</v>
      </c>
      <c r="B14" s="4">
        <v>45658</v>
      </c>
      <c r="C14" s="1" t="s">
        <v>29</v>
      </c>
      <c r="D14" s="1">
        <v>5</v>
      </c>
      <c r="E14" s="1">
        <v>12</v>
      </c>
      <c r="F14" s="1" t="s">
        <v>20</v>
      </c>
      <c r="G14" s="1" t="s">
        <v>22</v>
      </c>
      <c r="H14" s="1" t="s">
        <v>21</v>
      </c>
      <c r="I14" s="10">
        <v>-1.667</v>
      </c>
      <c r="J14" s="6">
        <v>10</v>
      </c>
      <c r="K14" s="6">
        <v>39</v>
      </c>
      <c r="L14" s="6">
        <v>25.85</v>
      </c>
      <c r="M14" s="6">
        <v>45</v>
      </c>
      <c r="N14" s="6">
        <f t="shared" si="6"/>
        <v>25.85</v>
      </c>
      <c r="O14" s="6">
        <f t="shared" si="1"/>
        <v>-16.670000000000002</v>
      </c>
      <c r="P14" s="6">
        <f t="shared" si="2"/>
        <v>-43.091950000000004</v>
      </c>
      <c r="Q14" s="6">
        <f t="shared" si="3"/>
        <v>-43.091950000000004</v>
      </c>
      <c r="R14" s="6">
        <f t="shared" si="4"/>
        <v>26.421950000000002</v>
      </c>
      <c r="S14" s="6">
        <f t="shared" si="5"/>
        <v>0</v>
      </c>
    </row>
    <row r="15" spans="1:19" x14ac:dyDescent="0.3">
      <c r="A15" s="1"/>
      <c r="B15" s="4"/>
      <c r="C15" s="1"/>
      <c r="D15" s="1"/>
      <c r="E15" s="1"/>
      <c r="F15" s="1"/>
      <c r="G15" s="1"/>
      <c r="H15" s="1"/>
      <c r="I15" s="10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s="14" customFormat="1" x14ac:dyDescent="0.3">
      <c r="A16" s="11" t="s">
        <v>25</v>
      </c>
      <c r="B16" s="11"/>
      <c r="C16" s="11"/>
      <c r="D16" s="11"/>
      <c r="E16" s="11"/>
      <c r="F16" s="11"/>
      <c r="G16" s="11"/>
      <c r="H16" s="11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56.25" x14ac:dyDescent="0.3">
      <c r="A17" s="2" t="s">
        <v>15</v>
      </c>
      <c r="B17" s="2" t="s">
        <v>0</v>
      </c>
      <c r="C17" s="2" t="s">
        <v>1</v>
      </c>
      <c r="D17" s="3" t="s">
        <v>17</v>
      </c>
      <c r="E17" s="3" t="s">
        <v>18</v>
      </c>
      <c r="F17" s="3" t="s">
        <v>3</v>
      </c>
      <c r="G17" s="3" t="s">
        <v>19</v>
      </c>
      <c r="H17" s="3" t="s">
        <v>2</v>
      </c>
      <c r="I17" s="9" t="s">
        <v>4</v>
      </c>
      <c r="J17" s="7" t="s">
        <v>5</v>
      </c>
      <c r="K17" s="5" t="s">
        <v>6</v>
      </c>
      <c r="L17" s="5" t="s">
        <v>7</v>
      </c>
      <c r="M17" s="5" t="s">
        <v>8</v>
      </c>
      <c r="N17" s="8" t="s">
        <v>9</v>
      </c>
      <c r="O17" s="5" t="s">
        <v>10</v>
      </c>
      <c r="P17" s="5" t="s">
        <v>11</v>
      </c>
      <c r="Q17" s="5" t="s">
        <v>12</v>
      </c>
      <c r="R17" s="5" t="s">
        <v>13</v>
      </c>
      <c r="S17" s="5" t="s">
        <v>14</v>
      </c>
    </row>
    <row r="18" spans="1:19" x14ac:dyDescent="0.3">
      <c r="A18" s="1">
        <v>1080</v>
      </c>
      <c r="B18" s="4">
        <v>45689</v>
      </c>
      <c r="C18" s="1" t="s">
        <v>28</v>
      </c>
      <c r="D18" s="1">
        <v>10</v>
      </c>
      <c r="E18" s="1">
        <v>1</v>
      </c>
      <c r="F18" s="1" t="s">
        <v>20</v>
      </c>
      <c r="G18" s="1" t="s">
        <v>16</v>
      </c>
      <c r="H18" s="1" t="s">
        <v>21</v>
      </c>
      <c r="I18" s="10">
        <v>12.51</v>
      </c>
      <c r="J18" s="6">
        <v>50</v>
      </c>
      <c r="K18" s="6" t="s">
        <v>23</v>
      </c>
      <c r="L18" s="6">
        <v>26</v>
      </c>
      <c r="M18" s="6">
        <v>45</v>
      </c>
      <c r="N18" s="6">
        <f>MIN(J18,MAX(M18,L18))</f>
        <v>45</v>
      </c>
      <c r="O18" s="6">
        <f>I18*J18</f>
        <v>625.5</v>
      </c>
      <c r="P18" s="6">
        <f>I18*N18</f>
        <v>562.95000000000005</v>
      </c>
      <c r="Q18" s="6">
        <f>I18*L18</f>
        <v>325.26</v>
      </c>
      <c r="R18" s="6">
        <f>O18-Q18</f>
        <v>300.24</v>
      </c>
      <c r="S18" s="6">
        <f>P18-Q18</f>
        <v>237.69000000000005</v>
      </c>
    </row>
    <row r="19" spans="1:19" x14ac:dyDescent="0.3">
      <c r="A19" s="1">
        <v>1080</v>
      </c>
      <c r="B19" s="4">
        <v>45689</v>
      </c>
      <c r="C19" s="1" t="s">
        <v>28</v>
      </c>
      <c r="D19" s="1">
        <v>10</v>
      </c>
      <c r="E19" s="1">
        <v>2</v>
      </c>
      <c r="F19" s="1" t="s">
        <v>20</v>
      </c>
      <c r="G19" s="1" t="s">
        <v>16</v>
      </c>
      <c r="H19" s="1" t="s">
        <v>21</v>
      </c>
      <c r="I19" s="10">
        <v>12.02</v>
      </c>
      <c r="J19" s="6">
        <v>51</v>
      </c>
      <c r="K19" s="6" t="s">
        <v>23</v>
      </c>
      <c r="L19" s="6">
        <v>26</v>
      </c>
      <c r="M19" s="6">
        <v>45</v>
      </c>
      <c r="N19" s="6">
        <f t="shared" ref="N19:N23" si="7">MIN(J19,MAX(M19,L19))</f>
        <v>45</v>
      </c>
      <c r="O19" s="6">
        <f t="shared" ref="O19:O29" si="8">I19*J19</f>
        <v>613.02</v>
      </c>
      <c r="P19" s="6">
        <f t="shared" ref="P19:P29" si="9">I19*N19</f>
        <v>540.9</v>
      </c>
      <c r="Q19" s="6">
        <f t="shared" ref="Q19:Q29" si="10">I19*L19</f>
        <v>312.52</v>
      </c>
      <c r="R19" s="6">
        <f t="shared" ref="R19:R29" si="11">O19-Q19</f>
        <v>300.5</v>
      </c>
      <c r="S19" s="6">
        <f t="shared" ref="S19:S29" si="12">P19-Q19</f>
        <v>228.38</v>
      </c>
    </row>
    <row r="20" spans="1:19" x14ac:dyDescent="0.3">
      <c r="A20" s="1">
        <v>1080</v>
      </c>
      <c r="B20" s="4">
        <v>45689</v>
      </c>
      <c r="C20" s="1" t="s">
        <v>28</v>
      </c>
      <c r="D20" s="1">
        <v>10</v>
      </c>
      <c r="E20" s="1">
        <v>3</v>
      </c>
      <c r="F20" s="1" t="s">
        <v>20</v>
      </c>
      <c r="G20" s="1" t="s">
        <v>16</v>
      </c>
      <c r="H20" s="1" t="s">
        <v>21</v>
      </c>
      <c r="I20" s="10">
        <v>12</v>
      </c>
      <c r="J20" s="6">
        <v>52</v>
      </c>
      <c r="K20" s="6" t="s">
        <v>23</v>
      </c>
      <c r="L20" s="6">
        <v>26</v>
      </c>
      <c r="M20" s="6">
        <v>45</v>
      </c>
      <c r="N20" s="6">
        <f t="shared" si="7"/>
        <v>45</v>
      </c>
      <c r="O20" s="6">
        <f t="shared" si="8"/>
        <v>624</v>
      </c>
      <c r="P20" s="6">
        <f t="shared" si="9"/>
        <v>540</v>
      </c>
      <c r="Q20" s="6">
        <f t="shared" si="10"/>
        <v>312</v>
      </c>
      <c r="R20" s="6">
        <f t="shared" si="11"/>
        <v>312</v>
      </c>
      <c r="S20" s="6">
        <f t="shared" si="12"/>
        <v>228</v>
      </c>
    </row>
    <row r="21" spans="1:19" x14ac:dyDescent="0.3">
      <c r="A21" s="1">
        <v>1080</v>
      </c>
      <c r="B21" s="4">
        <v>45689</v>
      </c>
      <c r="C21" s="1" t="s">
        <v>28</v>
      </c>
      <c r="D21" s="1">
        <v>10</v>
      </c>
      <c r="E21" s="1">
        <v>4</v>
      </c>
      <c r="F21" s="1" t="s">
        <v>20</v>
      </c>
      <c r="G21" s="1" t="s">
        <v>16</v>
      </c>
      <c r="H21" s="1" t="s">
        <v>21</v>
      </c>
      <c r="I21" s="10">
        <v>11.75</v>
      </c>
      <c r="J21" s="6">
        <v>53</v>
      </c>
      <c r="K21" s="6" t="s">
        <v>23</v>
      </c>
      <c r="L21" s="6">
        <v>26.58</v>
      </c>
      <c r="M21" s="6">
        <v>45</v>
      </c>
      <c r="N21" s="6">
        <f t="shared" si="7"/>
        <v>45</v>
      </c>
      <c r="O21" s="6">
        <f t="shared" si="8"/>
        <v>622.75</v>
      </c>
      <c r="P21" s="6">
        <f t="shared" si="9"/>
        <v>528.75</v>
      </c>
      <c r="Q21" s="6">
        <f t="shared" si="10"/>
        <v>312.315</v>
      </c>
      <c r="R21" s="6">
        <f t="shared" si="11"/>
        <v>310.435</v>
      </c>
      <c r="S21" s="6">
        <f t="shared" si="12"/>
        <v>216.435</v>
      </c>
    </row>
    <row r="22" spans="1:19" x14ac:dyDescent="0.3">
      <c r="A22" s="1">
        <v>1080</v>
      </c>
      <c r="B22" s="4">
        <v>45689</v>
      </c>
      <c r="C22" s="1" t="s">
        <v>28</v>
      </c>
      <c r="D22" s="1">
        <v>10</v>
      </c>
      <c r="E22" s="1">
        <v>5</v>
      </c>
      <c r="F22" s="1" t="s">
        <v>20</v>
      </c>
      <c r="G22" s="1" t="s">
        <v>16</v>
      </c>
      <c r="H22" s="1" t="s">
        <v>21</v>
      </c>
      <c r="I22" s="10">
        <v>11.55</v>
      </c>
      <c r="J22" s="6">
        <v>54</v>
      </c>
      <c r="K22" s="6" t="s">
        <v>23</v>
      </c>
      <c r="L22" s="6">
        <v>26.58</v>
      </c>
      <c r="M22" s="6">
        <v>45</v>
      </c>
      <c r="N22" s="6">
        <f t="shared" si="7"/>
        <v>45</v>
      </c>
      <c r="O22" s="6">
        <f t="shared" si="8"/>
        <v>623.70000000000005</v>
      </c>
      <c r="P22" s="6">
        <f t="shared" si="9"/>
        <v>519.75</v>
      </c>
      <c r="Q22" s="6">
        <f t="shared" si="10"/>
        <v>306.99900000000002</v>
      </c>
      <c r="R22" s="6">
        <f t="shared" si="11"/>
        <v>316.70100000000002</v>
      </c>
      <c r="S22" s="6">
        <f t="shared" si="12"/>
        <v>212.75099999999998</v>
      </c>
    </row>
    <row r="23" spans="1:19" x14ac:dyDescent="0.3">
      <c r="A23" s="1">
        <v>1080</v>
      </c>
      <c r="B23" s="4">
        <v>45689</v>
      </c>
      <c r="C23" s="1" t="s">
        <v>28</v>
      </c>
      <c r="D23" s="1">
        <v>10</v>
      </c>
      <c r="E23" s="1">
        <v>6</v>
      </c>
      <c r="F23" s="1" t="s">
        <v>20</v>
      </c>
      <c r="G23" s="1" t="s">
        <v>16</v>
      </c>
      <c r="H23" s="1" t="s">
        <v>21</v>
      </c>
      <c r="I23" s="10">
        <v>10.050000000000001</v>
      </c>
      <c r="J23" s="6">
        <v>55</v>
      </c>
      <c r="K23" s="6" t="s">
        <v>23</v>
      </c>
      <c r="L23" s="6">
        <v>26.58</v>
      </c>
      <c r="M23" s="6">
        <v>45</v>
      </c>
      <c r="N23" s="6">
        <f t="shared" si="7"/>
        <v>45</v>
      </c>
      <c r="O23" s="6">
        <f t="shared" si="8"/>
        <v>552.75</v>
      </c>
      <c r="P23" s="6">
        <f t="shared" si="9"/>
        <v>452.25000000000006</v>
      </c>
      <c r="Q23" s="6">
        <f t="shared" si="10"/>
        <v>267.12900000000002</v>
      </c>
      <c r="R23" s="6">
        <f t="shared" si="11"/>
        <v>285.62099999999998</v>
      </c>
      <c r="S23" s="6">
        <f t="shared" si="12"/>
        <v>185.12100000000004</v>
      </c>
    </row>
    <row r="24" spans="1:19" x14ac:dyDescent="0.3">
      <c r="A24" s="1">
        <v>1100</v>
      </c>
      <c r="B24" s="4">
        <v>45689</v>
      </c>
      <c r="C24" s="1" t="s">
        <v>28</v>
      </c>
      <c r="D24" s="1">
        <v>10</v>
      </c>
      <c r="E24" s="1">
        <v>7</v>
      </c>
      <c r="F24" s="1" t="s">
        <v>20</v>
      </c>
      <c r="G24" s="1" t="s">
        <v>22</v>
      </c>
      <c r="H24" s="1" t="s">
        <v>21</v>
      </c>
      <c r="I24" s="10">
        <v>-9.82</v>
      </c>
      <c r="J24" s="6">
        <v>30</v>
      </c>
      <c r="K24" s="6" t="s">
        <v>23</v>
      </c>
      <c r="L24" s="6">
        <v>25.6</v>
      </c>
      <c r="M24" s="6">
        <v>45</v>
      </c>
      <c r="N24" s="6">
        <f>MAX(J24,MIN(L24,M24))</f>
        <v>30</v>
      </c>
      <c r="O24" s="6">
        <f t="shared" si="8"/>
        <v>-294.60000000000002</v>
      </c>
      <c r="P24" s="6">
        <f t="shared" si="9"/>
        <v>-294.60000000000002</v>
      </c>
      <c r="Q24" s="6">
        <f t="shared" si="10"/>
        <v>-251.39200000000002</v>
      </c>
      <c r="R24" s="6">
        <f t="shared" si="11"/>
        <v>-43.207999999999998</v>
      </c>
      <c r="S24" s="6">
        <f t="shared" si="12"/>
        <v>-43.207999999999998</v>
      </c>
    </row>
    <row r="25" spans="1:19" x14ac:dyDescent="0.3">
      <c r="A25" s="1">
        <v>1100</v>
      </c>
      <c r="B25" s="4">
        <v>45689</v>
      </c>
      <c r="C25" s="1" t="s">
        <v>28</v>
      </c>
      <c r="D25" s="1">
        <v>10</v>
      </c>
      <c r="E25" s="1">
        <v>8</v>
      </c>
      <c r="F25" s="1" t="s">
        <v>20</v>
      </c>
      <c r="G25" s="1" t="s">
        <v>22</v>
      </c>
      <c r="H25" s="1" t="s">
        <v>21</v>
      </c>
      <c r="I25" s="10">
        <v>-10.130000000000001</v>
      </c>
      <c r="J25" s="6">
        <v>22</v>
      </c>
      <c r="K25" s="6" t="s">
        <v>23</v>
      </c>
      <c r="L25" s="6">
        <v>25.65</v>
      </c>
      <c r="M25" s="6">
        <v>45</v>
      </c>
      <c r="N25" s="6">
        <f t="shared" ref="N25:N29" si="13">MAX(J25,MIN(L25,M25))</f>
        <v>25.65</v>
      </c>
      <c r="O25" s="6">
        <f t="shared" si="8"/>
        <v>-222.86</v>
      </c>
      <c r="P25" s="6">
        <f t="shared" si="9"/>
        <v>-259.83449999999999</v>
      </c>
      <c r="Q25" s="6">
        <f t="shared" si="10"/>
        <v>-259.83449999999999</v>
      </c>
      <c r="R25" s="6">
        <f t="shared" si="11"/>
        <v>36.974499999999978</v>
      </c>
      <c r="S25" s="6">
        <f t="shared" si="12"/>
        <v>0</v>
      </c>
    </row>
    <row r="26" spans="1:19" x14ac:dyDescent="0.3">
      <c r="A26" s="1">
        <v>1100</v>
      </c>
      <c r="B26" s="4">
        <v>45689</v>
      </c>
      <c r="C26" s="1" t="s">
        <v>28</v>
      </c>
      <c r="D26" s="1">
        <v>10</v>
      </c>
      <c r="E26" s="1">
        <v>9</v>
      </c>
      <c r="F26" s="1" t="s">
        <v>20</v>
      </c>
      <c r="G26" s="1" t="s">
        <v>22</v>
      </c>
      <c r="H26" s="1" t="s">
        <v>21</v>
      </c>
      <c r="I26" s="10">
        <v>-7.4</v>
      </c>
      <c r="J26" s="6">
        <v>20</v>
      </c>
      <c r="K26" s="6" t="s">
        <v>23</v>
      </c>
      <c r="L26" s="6">
        <v>25.7</v>
      </c>
      <c r="M26" s="6">
        <v>45</v>
      </c>
      <c r="N26" s="6">
        <f t="shared" si="13"/>
        <v>25.7</v>
      </c>
      <c r="O26" s="6">
        <f t="shared" si="8"/>
        <v>-148</v>
      </c>
      <c r="P26" s="6">
        <f t="shared" si="9"/>
        <v>-190.18</v>
      </c>
      <c r="Q26" s="6">
        <f t="shared" si="10"/>
        <v>-190.18</v>
      </c>
      <c r="R26" s="6">
        <f t="shared" si="11"/>
        <v>42.180000000000007</v>
      </c>
      <c r="S26" s="6">
        <f t="shared" si="12"/>
        <v>0</v>
      </c>
    </row>
    <row r="27" spans="1:19" x14ac:dyDescent="0.3">
      <c r="A27" s="1">
        <v>1100</v>
      </c>
      <c r="B27" s="4">
        <v>45689</v>
      </c>
      <c r="C27" s="1" t="s">
        <v>28</v>
      </c>
      <c r="D27" s="1">
        <v>10</v>
      </c>
      <c r="E27" s="1">
        <v>10</v>
      </c>
      <c r="F27" s="1" t="s">
        <v>20</v>
      </c>
      <c r="G27" s="1" t="s">
        <v>22</v>
      </c>
      <c r="H27" s="1" t="s">
        <v>21</v>
      </c>
      <c r="I27" s="10">
        <v>-6.51</v>
      </c>
      <c r="J27" s="6">
        <v>18</v>
      </c>
      <c r="K27" s="6" t="s">
        <v>23</v>
      </c>
      <c r="L27" s="6">
        <v>25.75</v>
      </c>
      <c r="M27" s="6">
        <v>45</v>
      </c>
      <c r="N27" s="6">
        <f t="shared" si="13"/>
        <v>25.75</v>
      </c>
      <c r="O27" s="6">
        <f t="shared" si="8"/>
        <v>-117.17999999999999</v>
      </c>
      <c r="P27" s="6">
        <f t="shared" si="9"/>
        <v>-167.63249999999999</v>
      </c>
      <c r="Q27" s="6">
        <f t="shared" si="10"/>
        <v>-167.63249999999999</v>
      </c>
      <c r="R27" s="6">
        <f t="shared" si="11"/>
        <v>50.452500000000001</v>
      </c>
      <c r="S27" s="6">
        <f t="shared" si="12"/>
        <v>0</v>
      </c>
    </row>
    <row r="28" spans="1:19" x14ac:dyDescent="0.3">
      <c r="A28" s="1">
        <v>1100</v>
      </c>
      <c r="B28" s="4">
        <v>45689</v>
      </c>
      <c r="C28" s="1" t="s">
        <v>28</v>
      </c>
      <c r="D28" s="1">
        <v>10</v>
      </c>
      <c r="E28" s="1">
        <v>11</v>
      </c>
      <c r="F28" s="1" t="s">
        <v>20</v>
      </c>
      <c r="G28" s="1" t="s">
        <v>22</v>
      </c>
      <c r="H28" s="1" t="s">
        <v>21</v>
      </c>
      <c r="I28" s="10">
        <v>-5.05</v>
      </c>
      <c r="J28" s="6">
        <v>15</v>
      </c>
      <c r="K28" s="6" t="s">
        <v>23</v>
      </c>
      <c r="L28" s="6">
        <v>25.8</v>
      </c>
      <c r="M28" s="6">
        <v>45</v>
      </c>
      <c r="N28" s="6">
        <f t="shared" si="13"/>
        <v>25.8</v>
      </c>
      <c r="O28" s="6">
        <f t="shared" si="8"/>
        <v>-75.75</v>
      </c>
      <c r="P28" s="6">
        <f t="shared" si="9"/>
        <v>-130.29</v>
      </c>
      <c r="Q28" s="6">
        <f t="shared" si="10"/>
        <v>-130.29</v>
      </c>
      <c r="R28" s="6">
        <f t="shared" si="11"/>
        <v>54.539999999999992</v>
      </c>
      <c r="S28" s="6">
        <f t="shared" si="12"/>
        <v>0</v>
      </c>
    </row>
    <row r="29" spans="1:19" x14ac:dyDescent="0.3">
      <c r="A29" s="1">
        <v>1100</v>
      </c>
      <c r="B29" s="4">
        <v>45689</v>
      </c>
      <c r="C29" s="1" t="s">
        <v>28</v>
      </c>
      <c r="D29" s="1">
        <v>10</v>
      </c>
      <c r="E29" s="1">
        <v>12</v>
      </c>
      <c r="F29" s="1" t="s">
        <v>20</v>
      </c>
      <c r="G29" s="1" t="s">
        <v>22</v>
      </c>
      <c r="H29" s="1" t="s">
        <v>21</v>
      </c>
      <c r="I29" s="10">
        <v>-4.55</v>
      </c>
      <c r="J29" s="6">
        <v>10</v>
      </c>
      <c r="K29" s="6" t="s">
        <v>23</v>
      </c>
      <c r="L29" s="6">
        <v>25.85</v>
      </c>
      <c r="M29" s="6">
        <v>45</v>
      </c>
      <c r="N29" s="6">
        <f t="shared" si="13"/>
        <v>25.85</v>
      </c>
      <c r="O29" s="6">
        <f t="shared" si="8"/>
        <v>-45.5</v>
      </c>
      <c r="P29" s="6">
        <f t="shared" si="9"/>
        <v>-117.61750000000001</v>
      </c>
      <c r="Q29" s="6">
        <f t="shared" si="10"/>
        <v>-117.61750000000001</v>
      </c>
      <c r="R29" s="6">
        <f t="shared" si="11"/>
        <v>72.117500000000007</v>
      </c>
      <c r="S29" s="6">
        <f t="shared" si="12"/>
        <v>0</v>
      </c>
    </row>
    <row r="30" spans="1:19" x14ac:dyDescent="0.3">
      <c r="A30" s="1"/>
      <c r="B30" s="4"/>
      <c r="C30" s="1"/>
      <c r="D30" s="1"/>
      <c r="E30" s="1"/>
      <c r="F30" s="1"/>
      <c r="G30" s="1"/>
      <c r="H30" s="1"/>
      <c r="I30" s="10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3">
      <c r="A31" s="11" t="s">
        <v>26</v>
      </c>
      <c r="B31" s="11"/>
      <c r="C31" s="11"/>
      <c r="D31" s="1"/>
      <c r="E31" s="1"/>
      <c r="F31" s="1"/>
      <c r="G31" s="1"/>
      <c r="H31" s="1"/>
      <c r="I31" s="10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56.25" x14ac:dyDescent="0.3">
      <c r="A32" s="2" t="s">
        <v>15</v>
      </c>
      <c r="B32" s="2" t="s">
        <v>0</v>
      </c>
      <c r="C32" s="2" t="s">
        <v>1</v>
      </c>
      <c r="D32" s="3" t="s">
        <v>17</v>
      </c>
      <c r="E32" s="3" t="s">
        <v>18</v>
      </c>
      <c r="F32" s="3" t="s">
        <v>3</v>
      </c>
      <c r="G32" s="3" t="s">
        <v>19</v>
      </c>
      <c r="H32" s="3" t="s">
        <v>2</v>
      </c>
      <c r="I32" s="9" t="s">
        <v>4</v>
      </c>
      <c r="J32" s="7" t="s">
        <v>5</v>
      </c>
      <c r="K32" s="5" t="s">
        <v>6</v>
      </c>
      <c r="L32" s="5" t="s">
        <v>7</v>
      </c>
      <c r="M32" s="5" t="s">
        <v>8</v>
      </c>
      <c r="N32" s="8" t="s">
        <v>9</v>
      </c>
      <c r="O32" s="5" t="s">
        <v>10</v>
      </c>
      <c r="P32" s="5" t="s">
        <v>11</v>
      </c>
      <c r="Q32" s="5" t="s">
        <v>12</v>
      </c>
      <c r="R32" s="5" t="s">
        <v>13</v>
      </c>
      <c r="S32" s="5" t="s">
        <v>14</v>
      </c>
    </row>
    <row r="33" spans="1:19" x14ac:dyDescent="0.3">
      <c r="A33" s="1">
        <v>1120</v>
      </c>
      <c r="B33" s="4">
        <v>45717</v>
      </c>
      <c r="C33" s="1" t="s">
        <v>27</v>
      </c>
      <c r="D33" s="1">
        <v>15</v>
      </c>
      <c r="E33" s="1">
        <v>1</v>
      </c>
      <c r="F33" s="1" t="s">
        <v>20</v>
      </c>
      <c r="G33" s="1" t="s">
        <v>16</v>
      </c>
      <c r="H33" s="1" t="s">
        <v>20</v>
      </c>
      <c r="I33" s="10">
        <v>8.0500000000000007</v>
      </c>
      <c r="J33" s="6" t="s">
        <v>30</v>
      </c>
      <c r="K33" s="6"/>
      <c r="L33" s="6">
        <v>26</v>
      </c>
      <c r="M33" s="6">
        <v>45</v>
      </c>
      <c r="N33" s="6" t="s">
        <v>30</v>
      </c>
      <c r="O33" s="6">
        <f>I33*L33</f>
        <v>209.3</v>
      </c>
      <c r="P33" s="6">
        <f>I33*L33</f>
        <v>209.3</v>
      </c>
      <c r="Q33" s="6">
        <f>I33*L33</f>
        <v>209.3</v>
      </c>
      <c r="R33" s="6">
        <f>O33-Q33</f>
        <v>0</v>
      </c>
      <c r="S33" s="6">
        <f>P33-Q33</f>
        <v>0</v>
      </c>
    </row>
    <row r="34" spans="1:19" x14ac:dyDescent="0.3">
      <c r="A34" s="1">
        <v>1120</v>
      </c>
      <c r="B34" s="4">
        <v>45717</v>
      </c>
      <c r="C34" s="1" t="s">
        <v>27</v>
      </c>
      <c r="D34" s="1">
        <v>15</v>
      </c>
      <c r="E34" s="1">
        <v>2</v>
      </c>
      <c r="F34" s="1" t="s">
        <v>20</v>
      </c>
      <c r="G34" s="1" t="s">
        <v>16</v>
      </c>
      <c r="H34" s="1" t="s">
        <v>20</v>
      </c>
      <c r="I34" s="10">
        <v>7.25</v>
      </c>
      <c r="J34" s="6" t="s">
        <v>30</v>
      </c>
      <c r="K34" s="6"/>
      <c r="L34" s="6">
        <v>26</v>
      </c>
      <c r="M34" s="6">
        <v>45</v>
      </c>
      <c r="N34" s="6" t="s">
        <v>30</v>
      </c>
      <c r="O34" s="6">
        <f t="shared" ref="O34:O44" si="14">I34*L34</f>
        <v>188.5</v>
      </c>
      <c r="P34" s="6">
        <f t="shared" ref="P34:P44" si="15">I34*L34</f>
        <v>188.5</v>
      </c>
      <c r="Q34" s="6">
        <f t="shared" ref="Q34:Q44" si="16">I34*L34</f>
        <v>188.5</v>
      </c>
      <c r="R34" s="6">
        <f t="shared" ref="R34:R44" si="17">O34-Q34</f>
        <v>0</v>
      </c>
      <c r="S34" s="6">
        <f t="shared" ref="S34:S44" si="18">P34-Q34</f>
        <v>0</v>
      </c>
    </row>
    <row r="35" spans="1:19" x14ac:dyDescent="0.3">
      <c r="A35" s="1">
        <v>1120</v>
      </c>
      <c r="B35" s="4">
        <v>45717</v>
      </c>
      <c r="C35" s="1" t="s">
        <v>27</v>
      </c>
      <c r="D35" s="1">
        <v>15</v>
      </c>
      <c r="E35" s="1">
        <v>3</v>
      </c>
      <c r="F35" s="1" t="s">
        <v>20</v>
      </c>
      <c r="G35" s="1" t="s">
        <v>16</v>
      </c>
      <c r="H35" s="1" t="s">
        <v>20</v>
      </c>
      <c r="I35" s="10">
        <v>6.3</v>
      </c>
      <c r="J35" s="6" t="s">
        <v>30</v>
      </c>
      <c r="K35" s="6"/>
      <c r="L35" s="6">
        <v>26</v>
      </c>
      <c r="M35" s="6">
        <v>45</v>
      </c>
      <c r="N35" s="6" t="s">
        <v>30</v>
      </c>
      <c r="O35" s="6">
        <f t="shared" si="14"/>
        <v>163.79999999999998</v>
      </c>
      <c r="P35" s="6">
        <f t="shared" si="15"/>
        <v>163.79999999999998</v>
      </c>
      <c r="Q35" s="6">
        <f t="shared" si="16"/>
        <v>163.79999999999998</v>
      </c>
      <c r="R35" s="6">
        <f t="shared" si="17"/>
        <v>0</v>
      </c>
      <c r="S35" s="6">
        <f t="shared" si="18"/>
        <v>0</v>
      </c>
    </row>
    <row r="36" spans="1:19" x14ac:dyDescent="0.3">
      <c r="A36" s="1">
        <v>1120</v>
      </c>
      <c r="B36" s="4">
        <v>45717</v>
      </c>
      <c r="C36" s="1" t="s">
        <v>27</v>
      </c>
      <c r="D36" s="1">
        <v>15</v>
      </c>
      <c r="E36" s="1">
        <v>4</v>
      </c>
      <c r="F36" s="1" t="s">
        <v>20</v>
      </c>
      <c r="G36" s="1" t="s">
        <v>16</v>
      </c>
      <c r="H36" s="1" t="s">
        <v>20</v>
      </c>
      <c r="I36" s="10">
        <v>5.4</v>
      </c>
      <c r="J36" s="6" t="s">
        <v>30</v>
      </c>
      <c r="K36" s="6"/>
      <c r="L36" s="6">
        <v>26.58</v>
      </c>
      <c r="M36" s="6">
        <v>45</v>
      </c>
      <c r="N36" s="6" t="s">
        <v>30</v>
      </c>
      <c r="O36" s="6">
        <f t="shared" si="14"/>
        <v>143.53200000000001</v>
      </c>
      <c r="P36" s="6">
        <f t="shared" si="15"/>
        <v>143.53200000000001</v>
      </c>
      <c r="Q36" s="6">
        <f t="shared" si="16"/>
        <v>143.53200000000001</v>
      </c>
      <c r="R36" s="6">
        <f t="shared" si="17"/>
        <v>0</v>
      </c>
      <c r="S36" s="6">
        <f t="shared" si="18"/>
        <v>0</v>
      </c>
    </row>
    <row r="37" spans="1:19" x14ac:dyDescent="0.3">
      <c r="A37" s="1">
        <v>1120</v>
      </c>
      <c r="B37" s="4">
        <v>45717</v>
      </c>
      <c r="C37" s="1" t="s">
        <v>27</v>
      </c>
      <c r="D37" s="1">
        <v>15</v>
      </c>
      <c r="E37" s="1">
        <v>5</v>
      </c>
      <c r="F37" s="1" t="s">
        <v>20</v>
      </c>
      <c r="G37" s="1" t="s">
        <v>16</v>
      </c>
      <c r="H37" s="1" t="s">
        <v>20</v>
      </c>
      <c r="I37" s="10">
        <v>4.8</v>
      </c>
      <c r="J37" s="6" t="s">
        <v>30</v>
      </c>
      <c r="K37" s="6"/>
      <c r="L37" s="6">
        <v>26.58</v>
      </c>
      <c r="M37" s="6">
        <v>45</v>
      </c>
      <c r="N37" s="6" t="s">
        <v>30</v>
      </c>
      <c r="O37" s="6">
        <f t="shared" si="14"/>
        <v>127.58399999999999</v>
      </c>
      <c r="P37" s="6">
        <f t="shared" si="15"/>
        <v>127.58399999999999</v>
      </c>
      <c r="Q37" s="6">
        <f t="shared" si="16"/>
        <v>127.58399999999999</v>
      </c>
      <c r="R37" s="6">
        <f t="shared" si="17"/>
        <v>0</v>
      </c>
      <c r="S37" s="6">
        <f t="shared" si="18"/>
        <v>0</v>
      </c>
    </row>
    <row r="38" spans="1:19" x14ac:dyDescent="0.3">
      <c r="A38" s="1">
        <v>1120</v>
      </c>
      <c r="B38" s="4">
        <v>45717</v>
      </c>
      <c r="C38" s="1" t="s">
        <v>27</v>
      </c>
      <c r="D38" s="1">
        <v>15</v>
      </c>
      <c r="E38" s="1">
        <v>6</v>
      </c>
      <c r="F38" s="1" t="s">
        <v>20</v>
      </c>
      <c r="G38" s="1" t="s">
        <v>16</v>
      </c>
      <c r="H38" s="1" t="s">
        <v>20</v>
      </c>
      <c r="I38" s="10">
        <v>3.25</v>
      </c>
      <c r="J38" s="6" t="s">
        <v>30</v>
      </c>
      <c r="K38" s="6"/>
      <c r="L38" s="6">
        <v>26.58</v>
      </c>
      <c r="M38" s="6">
        <v>45</v>
      </c>
      <c r="N38" s="6" t="s">
        <v>30</v>
      </c>
      <c r="O38" s="6">
        <f t="shared" si="14"/>
        <v>86.384999999999991</v>
      </c>
      <c r="P38" s="6">
        <f t="shared" si="15"/>
        <v>86.384999999999991</v>
      </c>
      <c r="Q38" s="6">
        <f t="shared" si="16"/>
        <v>86.384999999999991</v>
      </c>
      <c r="R38" s="6">
        <f t="shared" si="17"/>
        <v>0</v>
      </c>
      <c r="S38" s="6">
        <f t="shared" si="18"/>
        <v>0</v>
      </c>
    </row>
    <row r="39" spans="1:19" x14ac:dyDescent="0.3">
      <c r="A39" s="1">
        <v>1120</v>
      </c>
      <c r="B39" s="4">
        <v>45717</v>
      </c>
      <c r="C39" s="1" t="s">
        <v>27</v>
      </c>
      <c r="D39" s="1">
        <v>15</v>
      </c>
      <c r="E39" s="1">
        <v>7</v>
      </c>
      <c r="F39" s="1" t="s">
        <v>20</v>
      </c>
      <c r="G39" s="1" t="s">
        <v>22</v>
      </c>
      <c r="H39" s="1" t="s">
        <v>20</v>
      </c>
      <c r="I39" s="10">
        <v>-4.16</v>
      </c>
      <c r="J39" s="6" t="s">
        <v>30</v>
      </c>
      <c r="K39" s="6"/>
      <c r="L39" s="6">
        <v>25.6</v>
      </c>
      <c r="M39" s="6">
        <v>45</v>
      </c>
      <c r="N39" s="6" t="s">
        <v>30</v>
      </c>
      <c r="O39" s="6">
        <f t="shared" si="14"/>
        <v>-106.49600000000001</v>
      </c>
      <c r="P39" s="6">
        <f t="shared" si="15"/>
        <v>-106.49600000000001</v>
      </c>
      <c r="Q39" s="6">
        <f t="shared" si="16"/>
        <v>-106.49600000000001</v>
      </c>
      <c r="R39" s="6">
        <f t="shared" si="17"/>
        <v>0</v>
      </c>
      <c r="S39" s="6">
        <f t="shared" si="18"/>
        <v>0</v>
      </c>
    </row>
    <row r="40" spans="1:19" x14ac:dyDescent="0.3">
      <c r="A40" s="1">
        <v>1120</v>
      </c>
      <c r="B40" s="4">
        <v>45717</v>
      </c>
      <c r="C40" s="1" t="s">
        <v>27</v>
      </c>
      <c r="D40" s="1">
        <v>15</v>
      </c>
      <c r="E40" s="1">
        <v>8</v>
      </c>
      <c r="F40" s="1" t="s">
        <v>20</v>
      </c>
      <c r="G40" s="1" t="s">
        <v>22</v>
      </c>
      <c r="H40" s="1" t="s">
        <v>20</v>
      </c>
      <c r="I40" s="10">
        <v>-3.25</v>
      </c>
      <c r="J40" s="6" t="s">
        <v>30</v>
      </c>
      <c r="K40" s="6"/>
      <c r="L40" s="6">
        <v>25.65</v>
      </c>
      <c r="M40" s="6">
        <v>45</v>
      </c>
      <c r="N40" s="6" t="s">
        <v>30</v>
      </c>
      <c r="O40" s="6">
        <f t="shared" si="14"/>
        <v>-83.362499999999997</v>
      </c>
      <c r="P40" s="6">
        <f t="shared" si="15"/>
        <v>-83.362499999999997</v>
      </c>
      <c r="Q40" s="6">
        <f t="shared" si="16"/>
        <v>-83.362499999999997</v>
      </c>
      <c r="R40" s="6">
        <f t="shared" si="17"/>
        <v>0</v>
      </c>
      <c r="S40" s="6">
        <f t="shared" si="18"/>
        <v>0</v>
      </c>
    </row>
    <row r="41" spans="1:19" x14ac:dyDescent="0.3">
      <c r="A41" s="1">
        <v>1120</v>
      </c>
      <c r="B41" s="4">
        <v>45717</v>
      </c>
      <c r="C41" s="1" t="s">
        <v>27</v>
      </c>
      <c r="D41" s="1">
        <v>15</v>
      </c>
      <c r="E41" s="1">
        <v>9</v>
      </c>
      <c r="F41" s="1" t="s">
        <v>20</v>
      </c>
      <c r="G41" s="1" t="s">
        <v>22</v>
      </c>
      <c r="H41" s="1" t="s">
        <v>20</v>
      </c>
      <c r="I41" s="10">
        <v>-2.8</v>
      </c>
      <c r="J41" s="6" t="s">
        <v>30</v>
      </c>
      <c r="K41" s="6"/>
      <c r="L41" s="6">
        <v>25.7</v>
      </c>
      <c r="M41" s="6">
        <v>45</v>
      </c>
      <c r="N41" s="6" t="s">
        <v>30</v>
      </c>
      <c r="O41" s="6">
        <f t="shared" si="14"/>
        <v>-71.959999999999994</v>
      </c>
      <c r="P41" s="6">
        <f t="shared" si="15"/>
        <v>-71.959999999999994</v>
      </c>
      <c r="Q41" s="6">
        <f t="shared" si="16"/>
        <v>-71.959999999999994</v>
      </c>
      <c r="R41" s="6">
        <f t="shared" si="17"/>
        <v>0</v>
      </c>
      <c r="S41" s="6">
        <f t="shared" si="18"/>
        <v>0</v>
      </c>
    </row>
    <row r="42" spans="1:19" x14ac:dyDescent="0.3">
      <c r="A42" s="1">
        <v>1120</v>
      </c>
      <c r="B42" s="4">
        <v>45717</v>
      </c>
      <c r="C42" s="1" t="s">
        <v>27</v>
      </c>
      <c r="D42" s="1">
        <v>15</v>
      </c>
      <c r="E42" s="1">
        <v>10</v>
      </c>
      <c r="F42" s="1" t="s">
        <v>20</v>
      </c>
      <c r="G42" s="1" t="s">
        <v>22</v>
      </c>
      <c r="H42" s="1" t="s">
        <v>20</v>
      </c>
      <c r="I42" s="10">
        <v>-2.6</v>
      </c>
      <c r="J42" s="6" t="s">
        <v>30</v>
      </c>
      <c r="K42" s="6"/>
      <c r="L42" s="6">
        <v>25.75</v>
      </c>
      <c r="M42" s="6">
        <v>45</v>
      </c>
      <c r="N42" s="6" t="s">
        <v>30</v>
      </c>
      <c r="O42" s="6">
        <f t="shared" si="14"/>
        <v>-66.95</v>
      </c>
      <c r="P42" s="6">
        <f t="shared" si="15"/>
        <v>-66.95</v>
      </c>
      <c r="Q42" s="6">
        <f t="shared" si="16"/>
        <v>-66.95</v>
      </c>
      <c r="R42" s="6">
        <f t="shared" si="17"/>
        <v>0</v>
      </c>
      <c r="S42" s="6">
        <f t="shared" si="18"/>
        <v>0</v>
      </c>
    </row>
    <row r="43" spans="1:19" x14ac:dyDescent="0.3">
      <c r="A43" s="1">
        <v>1120</v>
      </c>
      <c r="B43" s="4">
        <v>45717</v>
      </c>
      <c r="C43" s="1" t="s">
        <v>27</v>
      </c>
      <c r="D43" s="1">
        <v>15</v>
      </c>
      <c r="E43" s="1">
        <v>11</v>
      </c>
      <c r="F43" s="1" t="s">
        <v>20</v>
      </c>
      <c r="G43" s="1" t="s">
        <v>22</v>
      </c>
      <c r="H43" s="1" t="s">
        <v>20</v>
      </c>
      <c r="I43" s="10">
        <v>-1.65</v>
      </c>
      <c r="J43" s="6" t="s">
        <v>30</v>
      </c>
      <c r="K43" s="6"/>
      <c r="L43" s="6">
        <v>25.8</v>
      </c>
      <c r="M43" s="6">
        <v>45</v>
      </c>
      <c r="N43" s="6" t="s">
        <v>30</v>
      </c>
      <c r="O43" s="6">
        <f t="shared" si="14"/>
        <v>-42.57</v>
      </c>
      <c r="P43" s="6">
        <f t="shared" si="15"/>
        <v>-42.57</v>
      </c>
      <c r="Q43" s="6">
        <f t="shared" si="16"/>
        <v>-42.57</v>
      </c>
      <c r="R43" s="6">
        <f t="shared" si="17"/>
        <v>0</v>
      </c>
      <c r="S43" s="6">
        <f t="shared" si="18"/>
        <v>0</v>
      </c>
    </row>
    <row r="44" spans="1:19" x14ac:dyDescent="0.3">
      <c r="A44" s="1">
        <v>1120</v>
      </c>
      <c r="B44" s="4">
        <v>45717</v>
      </c>
      <c r="C44" s="1" t="s">
        <v>27</v>
      </c>
      <c r="D44" s="1">
        <v>15</v>
      </c>
      <c r="E44" s="1">
        <v>12</v>
      </c>
      <c r="F44" s="1" t="s">
        <v>20</v>
      </c>
      <c r="G44" s="1" t="s">
        <v>22</v>
      </c>
      <c r="H44" s="1" t="s">
        <v>20</v>
      </c>
      <c r="I44" s="10">
        <v>-1.45</v>
      </c>
      <c r="J44" s="6" t="s">
        <v>30</v>
      </c>
      <c r="K44" s="6"/>
      <c r="L44" s="6">
        <v>25.85</v>
      </c>
      <c r="M44" s="6">
        <v>45</v>
      </c>
      <c r="N44" s="6" t="s">
        <v>30</v>
      </c>
      <c r="O44" s="6">
        <f t="shared" si="14"/>
        <v>-37.482500000000002</v>
      </c>
      <c r="P44" s="6">
        <f t="shared" si="15"/>
        <v>-37.482500000000002</v>
      </c>
      <c r="Q44" s="6">
        <f t="shared" si="16"/>
        <v>-37.482500000000002</v>
      </c>
      <c r="R44" s="6">
        <f t="shared" si="17"/>
        <v>0</v>
      </c>
      <c r="S44" s="6">
        <f t="shared" si="18"/>
        <v>0</v>
      </c>
    </row>
  </sheetData>
  <pageMargins left="0.7" right="0.7" top="0.75" bottom="0.75" header="0.3" footer="0.3"/>
  <pageSetup scale="44" orientation="landscape" horizontalDpi="90" verticalDpi="90" r:id="rId1"/>
  <headerFooter>
    <oddFooter>&amp;LMarket Settlement Disputes &amp;C2025 ISO Public&amp;RRev 9/5/25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50F2D8-40B8-45CB-A582-0D6518A55892}"/>
</file>

<file path=customXml/itemProps2.xml><?xml version="1.0" encoding="utf-8"?>
<ds:datastoreItem xmlns:ds="http://schemas.openxmlformats.org/officeDocument/2006/customXml" ds:itemID="{703B99B7-3B6F-4EE5-BFE8-41F56DA3B6B6}"/>
</file>

<file path=customXml/itemProps3.xml><?xml version="1.0" encoding="utf-8"?>
<ds:datastoreItem xmlns:ds="http://schemas.openxmlformats.org/officeDocument/2006/customXml" ds:itemID="{EEB37DE3-93E7-4D1A-B858-5800BA1F6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Good Examples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Ramanathan, Uma</dc:creator>
  <cp:lastModifiedBy>Vance, Dorothy</cp:lastModifiedBy>
  <dcterms:created xsi:type="dcterms:W3CDTF">2025-08-08T01:30:21Z</dcterms:created>
  <dcterms:modified xsi:type="dcterms:W3CDTF">2025-09-08T15:30:24Z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