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itiatives\Intertie Deviation\"/>
    </mc:Choice>
  </mc:AlternateContent>
  <bookViews>
    <workbookView xWindow="0" yWindow="0" windowWidth="20490" windowHeight="7170" activeTab="2"/>
  </bookViews>
  <sheets>
    <sheet name="SUMMARY" sheetId="6" r:id="rId1"/>
    <sheet name="FMM &gt; RTD" sheetId="1" r:id="rId2"/>
    <sheet name="RTD &gt; FMM" sheetId="4" r:id="rId3"/>
    <sheet name="BLANK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5" l="1"/>
  <c r="U10" i="5"/>
  <c r="T10" i="5"/>
  <c r="S10" i="5"/>
  <c r="V35" i="4"/>
  <c r="U35" i="4"/>
  <c r="T35" i="4"/>
  <c r="S35" i="4"/>
  <c r="V23" i="4"/>
  <c r="U23" i="4"/>
  <c r="T23" i="4"/>
  <c r="S23" i="4"/>
  <c r="V11" i="4"/>
  <c r="U11" i="4"/>
  <c r="T11" i="4"/>
  <c r="S11" i="4"/>
  <c r="V35" i="1"/>
  <c r="U35" i="1"/>
  <c r="T35" i="1"/>
  <c r="S35" i="1"/>
  <c r="V23" i="1"/>
  <c r="U23" i="1"/>
  <c r="T23" i="1"/>
  <c r="S23" i="1"/>
  <c r="S11" i="1"/>
  <c r="T11" i="1"/>
  <c r="U11" i="1"/>
  <c r="V11" i="1"/>
  <c r="C7" i="5" l="1"/>
  <c r="L7" i="5"/>
  <c r="F7" i="5"/>
  <c r="E7" i="5"/>
  <c r="E10" i="5" s="1"/>
  <c r="D7" i="5"/>
  <c r="H8" i="5"/>
  <c r="F32" i="1"/>
  <c r="E32" i="1"/>
  <c r="D32" i="1"/>
  <c r="C32" i="1"/>
  <c r="F20" i="1"/>
  <c r="E20" i="1"/>
  <c r="D20" i="1"/>
  <c r="C20" i="1"/>
  <c r="F8" i="1"/>
  <c r="E8" i="1"/>
  <c r="D8" i="1"/>
  <c r="C8" i="1"/>
  <c r="F32" i="4"/>
  <c r="E32" i="4"/>
  <c r="D32" i="4"/>
  <c r="C32" i="4"/>
  <c r="F20" i="4"/>
  <c r="E20" i="4"/>
  <c r="D20" i="4"/>
  <c r="C20" i="4"/>
  <c r="F8" i="4"/>
  <c r="E8" i="4"/>
  <c r="D8" i="4"/>
  <c r="C8" i="4"/>
  <c r="N7" i="5"/>
  <c r="M7" i="5"/>
  <c r="K7" i="5"/>
  <c r="N32" i="4"/>
  <c r="M32" i="4"/>
  <c r="L32" i="4"/>
  <c r="K32" i="4"/>
  <c r="N20" i="4"/>
  <c r="M20" i="4"/>
  <c r="L20" i="4"/>
  <c r="K20" i="4"/>
  <c r="N8" i="4"/>
  <c r="M8" i="4"/>
  <c r="L8" i="4"/>
  <c r="K8" i="4"/>
  <c r="N32" i="1"/>
  <c r="M32" i="1"/>
  <c r="L32" i="1"/>
  <c r="K32" i="1"/>
  <c r="N20" i="1"/>
  <c r="M20" i="1"/>
  <c r="L20" i="1"/>
  <c r="K20" i="1"/>
  <c r="N8" i="1"/>
  <c r="M8" i="1"/>
  <c r="L8" i="1"/>
  <c r="K8" i="1"/>
  <c r="X10" i="5"/>
  <c r="N10" i="5"/>
  <c r="M10" i="5"/>
  <c r="L10" i="5"/>
  <c r="K10" i="5"/>
  <c r="P10" i="5" s="1"/>
  <c r="F10" i="5"/>
  <c r="D10" i="5"/>
  <c r="X8" i="5"/>
  <c r="X7" i="5"/>
  <c r="X4" i="5"/>
  <c r="X9" i="5" s="1"/>
  <c r="P4" i="5"/>
  <c r="H4" i="5"/>
  <c r="N35" i="4"/>
  <c r="M35" i="4"/>
  <c r="L35" i="4"/>
  <c r="K35" i="4"/>
  <c r="N23" i="4"/>
  <c r="M23" i="4"/>
  <c r="L23" i="4"/>
  <c r="K23" i="4"/>
  <c r="L11" i="4"/>
  <c r="M11" i="4"/>
  <c r="N11" i="4"/>
  <c r="K11" i="4"/>
  <c r="X11" i="1"/>
  <c r="L35" i="1"/>
  <c r="M35" i="1"/>
  <c r="N35" i="1"/>
  <c r="K35" i="1"/>
  <c r="L23" i="1"/>
  <c r="M23" i="1"/>
  <c r="N23" i="1"/>
  <c r="K23" i="1"/>
  <c r="L11" i="1"/>
  <c r="M11" i="1"/>
  <c r="N11" i="1"/>
  <c r="K11" i="1"/>
  <c r="C11" i="1"/>
  <c r="X35" i="1"/>
  <c r="X23" i="1"/>
  <c r="P8" i="1"/>
  <c r="H7" i="5" l="1"/>
  <c r="P8" i="5"/>
  <c r="P9" i="1"/>
  <c r="C10" i="5"/>
  <c r="P7" i="5"/>
  <c r="H10" i="5"/>
  <c r="X11" i="5"/>
  <c r="H9" i="5"/>
  <c r="H11" i="5" s="1"/>
  <c r="X35" i="4"/>
  <c r="F35" i="4"/>
  <c r="E35" i="4"/>
  <c r="D35" i="4"/>
  <c r="C35" i="4"/>
  <c r="X33" i="4"/>
  <c r="P33" i="4"/>
  <c r="H33" i="4"/>
  <c r="X32" i="4"/>
  <c r="P32" i="4"/>
  <c r="H32" i="4"/>
  <c r="X29" i="4"/>
  <c r="P29" i="4"/>
  <c r="H29" i="4"/>
  <c r="X23" i="4"/>
  <c r="F23" i="4"/>
  <c r="E23" i="4"/>
  <c r="D23" i="4"/>
  <c r="C23" i="4"/>
  <c r="X21" i="4"/>
  <c r="P21" i="4"/>
  <c r="H21" i="4"/>
  <c r="X20" i="4"/>
  <c r="P20" i="4"/>
  <c r="H20" i="4"/>
  <c r="X17" i="4"/>
  <c r="P17" i="4"/>
  <c r="H17" i="4"/>
  <c r="X11" i="4"/>
  <c r="F11" i="4"/>
  <c r="E11" i="4"/>
  <c r="D11" i="4"/>
  <c r="C11" i="4"/>
  <c r="X9" i="4"/>
  <c r="P9" i="4"/>
  <c r="H9" i="4"/>
  <c r="X8" i="4"/>
  <c r="P8" i="4"/>
  <c r="H8" i="4"/>
  <c r="X5" i="4"/>
  <c r="P5" i="4"/>
  <c r="H5" i="4"/>
  <c r="P35" i="1"/>
  <c r="F35" i="1"/>
  <c r="E35" i="1"/>
  <c r="D35" i="1"/>
  <c r="C35" i="1"/>
  <c r="X33" i="1"/>
  <c r="P33" i="1"/>
  <c r="X32" i="1"/>
  <c r="P32" i="1"/>
  <c r="H33" i="1"/>
  <c r="H32" i="1"/>
  <c r="X29" i="1"/>
  <c r="X34" i="1" s="1"/>
  <c r="P29" i="1"/>
  <c r="P34" i="1" s="1"/>
  <c r="H29" i="1"/>
  <c r="F23" i="1"/>
  <c r="E23" i="1"/>
  <c r="D23" i="1"/>
  <c r="C23" i="1"/>
  <c r="X21" i="1"/>
  <c r="P21" i="1"/>
  <c r="X20" i="1"/>
  <c r="P20" i="1"/>
  <c r="H21" i="1"/>
  <c r="H20" i="1"/>
  <c r="X17" i="1"/>
  <c r="X22" i="1" s="1"/>
  <c r="P17" i="1"/>
  <c r="P22" i="1" s="1"/>
  <c r="H17" i="1"/>
  <c r="P9" i="5" l="1"/>
  <c r="P11" i="5" s="1"/>
  <c r="H22" i="4"/>
  <c r="H11" i="4"/>
  <c r="X24" i="4"/>
  <c r="H35" i="4"/>
  <c r="H23" i="4"/>
  <c r="H24" i="4" s="1"/>
  <c r="H35" i="1"/>
  <c r="H23" i="1"/>
  <c r="X22" i="4"/>
  <c r="P23" i="1"/>
  <c r="P24" i="1" s="1"/>
  <c r="P23" i="4"/>
  <c r="P24" i="4" s="1"/>
  <c r="P11" i="4"/>
  <c r="P35" i="4"/>
  <c r="P36" i="1"/>
  <c r="P22" i="4"/>
  <c r="X34" i="4"/>
  <c r="X36" i="4" s="1"/>
  <c r="P34" i="4"/>
  <c r="H34" i="4"/>
  <c r="H36" i="4" s="1"/>
  <c r="X10" i="4"/>
  <c r="X12" i="4" s="1"/>
  <c r="P10" i="4"/>
  <c r="H10" i="4"/>
  <c r="H12" i="4" s="1"/>
  <c r="H34" i="1"/>
  <c r="H36" i="1" s="1"/>
  <c r="X36" i="1"/>
  <c r="X24" i="1"/>
  <c r="H22" i="1"/>
  <c r="H24" i="1"/>
  <c r="P12" i="4" l="1"/>
  <c r="P36" i="4"/>
  <c r="X9" i="1"/>
  <c r="X8" i="1"/>
  <c r="X5" i="1"/>
  <c r="P5" i="1"/>
  <c r="H8" i="1"/>
  <c r="H9" i="1"/>
  <c r="H5" i="1"/>
  <c r="D11" i="1"/>
  <c r="E11" i="1"/>
  <c r="F11" i="1"/>
  <c r="H11" i="1" l="1"/>
  <c r="P11" i="1"/>
  <c r="H10" i="1"/>
  <c r="X10" i="1"/>
  <c r="X12" i="1" s="1"/>
  <c r="P10" i="1"/>
  <c r="H12" i="1" l="1"/>
  <c r="P12" i="1"/>
</calcChain>
</file>

<file path=xl/sharedStrings.xml><?xml version="1.0" encoding="utf-8"?>
<sst xmlns="http://schemas.openxmlformats.org/spreadsheetml/2006/main" count="298" uniqueCount="40">
  <si>
    <t>PROPOSED HOURLY BLOCK</t>
  </si>
  <si>
    <t>PROPOSED FMM</t>
  </si>
  <si>
    <t>DAM</t>
  </si>
  <si>
    <t>HASP</t>
  </si>
  <si>
    <t>FMM</t>
  </si>
  <si>
    <t>RTD (E-TAG)</t>
  </si>
  <si>
    <t>UODP</t>
  </si>
  <si>
    <t>price</t>
  </si>
  <si>
    <t>settlement</t>
  </si>
  <si>
    <t>TOTAL</t>
  </si>
  <si>
    <t>DECLINE CHARGE</t>
  </si>
  <si>
    <t>XMSN PROFILE</t>
  </si>
  <si>
    <t>ENERGY SETTLEMENT</t>
  </si>
  <si>
    <t>-</t>
  </si>
  <si>
    <t>SCENARIO #1: No DAM award, 100 in HASP, no Etag</t>
  </si>
  <si>
    <t>SCENARIO #2: 100 DAM, no change in HASP, no Etag</t>
  </si>
  <si>
    <t>CURRENT W/OUT 10% THRESHOLD</t>
  </si>
  <si>
    <t>SCENARIO #3: No DAM award, 100 in HASP, 50 MW Etag</t>
  </si>
  <si>
    <t>N/A</t>
  </si>
  <si>
    <t>ENERGY</t>
  </si>
  <si>
    <t>UDP</t>
  </si>
  <si>
    <t>DAM Schedule</t>
  </si>
  <si>
    <t>HASP Schedule</t>
  </si>
  <si>
    <t>T-40 E-Tag Transmission Profile</t>
  </si>
  <si>
    <t>T-20 E-Tag Energy Profile</t>
  </si>
  <si>
    <t>FMM IIE</t>
  </si>
  <si>
    <t>RTD IIE</t>
  </si>
  <si>
    <t xml:space="preserve"> </t>
  </si>
  <si>
    <t>MWh Values for Various Hourly Block E-Tagging Scenarios</t>
  </si>
  <si>
    <t>SCENARIO 1
100 MW DAM Schedule
No T-40 E-Tag Transmission Profile
No T-20 E-Tag Energy Profile</t>
  </si>
  <si>
    <t>SCENARIO 2
100 MW DAM Schedule
Yes T-40 E-Tag Transmission Profile
No T-20 E-Tag Energy profile</t>
  </si>
  <si>
    <t>SCENARIO 3
100 MW DAM Schedule
No T-40 E-Tag Transmission Profile
Yes T-20 E-Tag Energy profile</t>
  </si>
  <si>
    <t>SCENARIO 4
100 MW DAM Schedule
Yes T-40 E-Tag Transmission Profile
Yes T-20 E-Tag Energy profile</t>
  </si>
  <si>
    <t>SCENARIO 5
100 MW HASP Schedule
No T-40 E-Tag Transmission Profile
No T-20 E-Tag Energy Profile</t>
  </si>
  <si>
    <t>SCENARIO 6
100 MW HASP Schedule
Yes T-40 E-Tag Transmission Profile
No T-20 E-Tag Energy Profile</t>
  </si>
  <si>
    <t>SCENARIO 7
100 MW HASP Schedule
No T-40 E-Tag Transmission Profile
Yes T-20 E-Tag Energy profile</t>
  </si>
  <si>
    <t>SCENARIO 8
100 MW HASP Schedule
Yes T-40 E-Tag Transmission Profile
Yes T-20 E-Tag Energy profile</t>
  </si>
  <si>
    <t>FMM Award</t>
  </si>
  <si>
    <t>100*</t>
  </si>
  <si>
    <t>*Curtailment will occur so the E-Tag energy profile matches the FMM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</si>
</sst>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6" fillId="0" borderId="15" applyNumberFormat="0" applyFill="0" applyAlignment="0" applyProtection="0"/>
  </cellStyleXfs>
  <cellXfs count="4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44" fontId="0" fillId="0" borderId="0" xfId="0" applyNumberFormat="1" applyBorder="1"/>
    <xf numFmtId="44" fontId="0" fillId="0" borderId="9" xfId="1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2" borderId="13" xfId="3" applyFont="1" applyBorder="1"/>
    <xf numFmtId="0" fontId="0" fillId="2" borderId="2" xfId="3" applyFont="1" applyBorder="1"/>
    <xf numFmtId="44" fontId="0" fillId="2" borderId="2" xfId="3" applyNumberFormat="1" applyFont="1" applyBorder="1"/>
    <xf numFmtId="44" fontId="0" fillId="2" borderId="14" xfId="3" applyNumberFormat="1" applyFont="1" applyBorder="1"/>
    <xf numFmtId="44" fontId="3" fillId="0" borderId="11" xfId="0" applyNumberFormat="1" applyFont="1" applyBorder="1"/>
    <xf numFmtId="44" fontId="3" fillId="0" borderId="12" xfId="0" applyNumberFormat="1" applyFont="1" applyBorder="1"/>
    <xf numFmtId="0" fontId="0" fillId="0" borderId="1" xfId="0" applyBorder="1" applyAlignment="1">
      <alignment horizontal="right"/>
    </xf>
    <xf numFmtId="0" fontId="4" fillId="0" borderId="0" xfId="0" applyFont="1" applyBorder="1"/>
    <xf numFmtId="44" fontId="4" fillId="0" borderId="7" xfId="1" applyFont="1" applyBorder="1"/>
    <xf numFmtId="44" fontId="4" fillId="0" borderId="0" xfId="1" applyFont="1" applyBorder="1"/>
    <xf numFmtId="0" fontId="0" fillId="0" borderId="4" xfId="0" applyBorder="1"/>
    <xf numFmtId="0" fontId="0" fillId="3" borderId="1" xfId="0" applyFill="1" applyBorder="1"/>
    <xf numFmtId="0" fontId="0" fillId="0" borderId="0" xfId="0" applyAlignment="1">
      <alignment horizontal="right" wrapText="1"/>
    </xf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5" xfId="0" applyFill="1" applyBorder="1"/>
    <xf numFmtId="0" fontId="0" fillId="4" borderId="12" xfId="0" applyFill="1" applyBorder="1"/>
    <xf numFmtId="0" fontId="0" fillId="0" borderId="0" xfId="0" applyAlignment="1">
      <alignment horizontal="right"/>
    </xf>
    <xf numFmtId="0" fontId="6" fillId="0" borderId="15" xfId="4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urrency" xfId="1" builtinId="4"/>
    <cellStyle name="Heading 2" xfId="4" builtinId="17"/>
    <cellStyle name="Normal" xfId="0" builtinId="0"/>
    <cellStyle name="Note" xfId="3" builtinId="10"/>
    <cellStyle name="Title" xfId="2" builtinId="15"/>
  </cellStyles>
  <dxfs count="46"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ill>
        <patternFill>
          <bgColor rgb="FFFFD2D1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ill>
        <patternFill>
          <bgColor rgb="FFFFD2D1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ill>
        <patternFill>
          <bgColor rgb="FFFFCDC9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font>
        <b/>
        <i val="0"/>
        <color rgb="FFFF5757"/>
      </font>
      <fill>
        <patternFill>
          <bgColor rgb="FFFFD2D1"/>
        </patternFill>
      </fill>
    </dxf>
    <dxf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1C1"/>
      <color rgb="FFFF5757"/>
      <color rgb="FFFFCDC9"/>
      <color rgb="FFFFC5C1"/>
      <color rgb="FFFFD2D1"/>
      <color rgb="FFFFA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32" displayName="Table32" ref="A2:I10" headerRowDxfId="45">
  <autoFilter ref="A2:I10"/>
  <tableColumns count="9">
    <tableColumn id="1" name=" " totalsRowLabel="Total"/>
    <tableColumn id="2" name="SCENARIO 1_x000a_100 MW DAM Schedule_x000a_No T-40 E-Tag Transmission Profile_x000a_No T-20 E-Tag Energy Profile"/>
    <tableColumn id="3" name="SCENARIO 2_x000a_100 MW DAM Schedule_x000a_Yes T-40 E-Tag Transmission Profile_x000a_No T-20 E-Tag Energy profile"/>
    <tableColumn id="4" name="SCENARIO 3_x000a_100 MW DAM Schedule_x000a_No T-40 E-Tag Transmission Profile_x000a_Yes T-20 E-Tag Energy profile"/>
    <tableColumn id="5" name="SCENARIO 4_x000a_100 MW DAM Schedule_x000a_Yes T-40 E-Tag Transmission Profile_x000a_Yes T-20 E-Tag Energy profile"/>
    <tableColumn id="6" name="SCENARIO 5_x000a_100 MW HASP Schedule_x000a_No T-40 E-Tag Transmission Profile_x000a_No T-20 E-Tag Energy Profile"/>
    <tableColumn id="7" name="SCENARIO 6_x000a_100 MW HASP Schedule_x000a_Yes T-40 E-Tag Transmission Profile_x000a_No T-20 E-Tag Energy Profile"/>
    <tableColumn id="8" name="SCENARIO 7_x000a_100 MW HASP Schedule_x000a_No T-40 E-Tag Transmission Profile_x000a_Yes T-20 E-Tag Energy profile"/>
    <tableColumn id="9" name="SCENARIO 8_x000a_100 MW HASP Schedule_x000a_Yes T-40 E-Tag Transmission Profile_x000a_Yes T-20 E-Tag Energy profile" totalsRowFunction="sum"/>
  </tableColumns>
  <tableStyleInfo name="TableStyleLight9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pane xSplit="1" topLeftCell="B1" activePane="topRight" state="frozen"/>
      <selection pane="topRight" activeCell="C14" sqref="C14"/>
    </sheetView>
  </sheetViews>
  <sheetFormatPr defaultRowHeight="15" x14ac:dyDescent="0.25"/>
  <cols>
    <col min="1" max="1" width="29.42578125" customWidth="1"/>
    <col min="2" max="9" width="24.42578125" customWidth="1"/>
  </cols>
  <sheetData>
    <row r="1" spans="1:9" ht="18" thickBot="1" x14ac:dyDescent="0.35">
      <c r="B1" s="32" t="s">
        <v>28</v>
      </c>
      <c r="C1" s="32"/>
      <c r="D1" s="32"/>
      <c r="E1" s="32"/>
      <c r="F1" s="32"/>
      <c r="G1" s="32"/>
      <c r="H1" s="32"/>
      <c r="I1" s="32"/>
    </row>
    <row r="2" spans="1:9" ht="90.75" thickTop="1" x14ac:dyDescent="0.25">
      <c r="A2" t="s">
        <v>27</v>
      </c>
      <c r="B2" s="23" t="s">
        <v>29</v>
      </c>
      <c r="C2" s="23" t="s">
        <v>30</v>
      </c>
      <c r="D2" s="23" t="s">
        <v>31</v>
      </c>
      <c r="E2" s="23" t="s">
        <v>32</v>
      </c>
      <c r="F2" s="23" t="s">
        <v>33</v>
      </c>
      <c r="G2" s="23" t="s">
        <v>34</v>
      </c>
      <c r="H2" s="23" t="s">
        <v>35</v>
      </c>
      <c r="I2" s="23" t="s">
        <v>36</v>
      </c>
    </row>
    <row r="3" spans="1:9" x14ac:dyDescent="0.25">
      <c r="A3" t="s">
        <v>21</v>
      </c>
      <c r="B3">
        <v>100</v>
      </c>
      <c r="C3">
        <v>100</v>
      </c>
      <c r="D3">
        <v>100</v>
      </c>
      <c r="E3">
        <v>100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22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</row>
    <row r="5" spans="1:9" x14ac:dyDescent="0.25">
      <c r="A5" t="s">
        <v>23</v>
      </c>
      <c r="B5">
        <v>0</v>
      </c>
      <c r="C5">
        <v>100</v>
      </c>
      <c r="D5">
        <v>0</v>
      </c>
      <c r="E5">
        <v>100</v>
      </c>
      <c r="F5">
        <v>0</v>
      </c>
      <c r="G5">
        <v>100</v>
      </c>
      <c r="H5">
        <v>0</v>
      </c>
      <c r="I5">
        <v>100</v>
      </c>
    </row>
    <row r="6" spans="1:9" x14ac:dyDescent="0.25">
      <c r="A6" t="s">
        <v>37</v>
      </c>
      <c r="B6">
        <v>0</v>
      </c>
      <c r="C6">
        <v>50</v>
      </c>
      <c r="D6">
        <v>50</v>
      </c>
      <c r="E6">
        <v>100</v>
      </c>
      <c r="F6">
        <v>0</v>
      </c>
      <c r="G6">
        <v>50</v>
      </c>
      <c r="H6">
        <v>50</v>
      </c>
      <c r="I6">
        <v>100</v>
      </c>
    </row>
    <row r="7" spans="1:9" x14ac:dyDescent="0.25">
      <c r="A7" s="24" t="s">
        <v>25</v>
      </c>
      <c r="B7" s="24">
        <v>-100</v>
      </c>
      <c r="C7" s="24">
        <v>-50</v>
      </c>
      <c r="D7" s="24">
        <v>-50</v>
      </c>
      <c r="E7" s="24">
        <v>0</v>
      </c>
      <c r="F7" s="24">
        <v>0</v>
      </c>
      <c r="G7" s="24">
        <v>50</v>
      </c>
      <c r="H7" s="24">
        <v>50</v>
      </c>
      <c r="I7" s="24">
        <v>100</v>
      </c>
    </row>
    <row r="8" spans="1:9" ht="15.75" thickBot="1" x14ac:dyDescent="0.3">
      <c r="A8" t="s">
        <v>24</v>
      </c>
      <c r="B8">
        <v>0</v>
      </c>
      <c r="C8">
        <v>0</v>
      </c>
      <c r="D8" s="31" t="s">
        <v>38</v>
      </c>
      <c r="E8">
        <v>100</v>
      </c>
      <c r="F8">
        <v>0</v>
      </c>
      <c r="G8">
        <v>0</v>
      </c>
      <c r="H8" s="31" t="s">
        <v>38</v>
      </c>
      <c r="I8">
        <v>100</v>
      </c>
    </row>
    <row r="9" spans="1:9" x14ac:dyDescent="0.25">
      <c r="A9" s="25" t="s">
        <v>26</v>
      </c>
      <c r="B9" s="26">
        <v>0</v>
      </c>
      <c r="C9" s="26">
        <v>-50</v>
      </c>
      <c r="D9" s="26">
        <v>0</v>
      </c>
      <c r="E9" s="26">
        <v>0</v>
      </c>
      <c r="F9" s="26">
        <v>0</v>
      </c>
      <c r="G9" s="26">
        <v>-50</v>
      </c>
      <c r="H9" s="26">
        <v>0</v>
      </c>
      <c r="I9" s="29">
        <v>0</v>
      </c>
    </row>
    <row r="10" spans="1:9" ht="15.75" thickBot="1" x14ac:dyDescent="0.3">
      <c r="A10" s="27" t="s">
        <v>6</v>
      </c>
      <c r="B10" s="28">
        <v>100</v>
      </c>
      <c r="C10" s="28">
        <v>100</v>
      </c>
      <c r="D10" s="28">
        <v>50</v>
      </c>
      <c r="E10" s="28">
        <v>0</v>
      </c>
      <c r="F10" s="28">
        <v>100</v>
      </c>
      <c r="G10" s="28">
        <v>100</v>
      </c>
      <c r="H10" s="28">
        <v>50</v>
      </c>
      <c r="I10" s="30">
        <v>0</v>
      </c>
    </row>
    <row r="12" spans="1:9" x14ac:dyDescent="0.25">
      <c r="A12" t="s">
        <v>39</v>
      </c>
    </row>
  </sheetData>
  <mergeCells count="1">
    <mergeCell ref="B1:I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zoomScale="110" zoomScaleNormal="110" workbookViewId="0">
      <selection activeCell="A39" sqref="A39:XFD40"/>
    </sheetView>
  </sheetViews>
  <sheetFormatPr defaultRowHeight="15" x14ac:dyDescent="0.25"/>
  <cols>
    <col min="1" max="1" width="1" customWidth="1"/>
    <col min="2" max="2" width="16" bestFit="1" customWidth="1"/>
    <col min="8" max="8" width="11.85546875" bestFit="1" customWidth="1"/>
    <col min="9" max="9" width="4.85546875" customWidth="1"/>
    <col min="10" max="10" width="14" bestFit="1" customWidth="1"/>
    <col min="16" max="16" width="12.5703125" bestFit="1" customWidth="1"/>
    <col min="18" max="18" width="14" bestFit="1" customWidth="1"/>
    <col min="24" max="24" width="12.5703125" bestFit="1" customWidth="1"/>
  </cols>
  <sheetData>
    <row r="1" spans="2:24" ht="3" customHeight="1" thickBot="1" x14ac:dyDescent="0.3"/>
    <row r="2" spans="2:24" ht="21" x14ac:dyDescent="0.35">
      <c r="B2" s="33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2:24" x14ac:dyDescent="0.25">
      <c r="B3" s="36" t="s">
        <v>16</v>
      </c>
      <c r="C3" s="37"/>
      <c r="D3" s="37"/>
      <c r="E3" s="37"/>
      <c r="F3" s="37"/>
      <c r="G3" s="37"/>
      <c r="H3" s="37"/>
      <c r="I3" s="3"/>
      <c r="J3" s="37" t="s">
        <v>0</v>
      </c>
      <c r="K3" s="37"/>
      <c r="L3" s="37"/>
      <c r="M3" s="37"/>
      <c r="N3" s="37"/>
      <c r="O3" s="37"/>
      <c r="P3" s="37"/>
      <c r="Q3" s="3"/>
      <c r="R3" s="37" t="s">
        <v>1</v>
      </c>
      <c r="S3" s="37"/>
      <c r="T3" s="37"/>
      <c r="U3" s="37"/>
      <c r="V3" s="37"/>
      <c r="W3" s="37"/>
      <c r="X3" s="38"/>
    </row>
    <row r="4" spans="2:24" x14ac:dyDescent="0.25">
      <c r="B4" s="4"/>
      <c r="C4" s="1">
        <v>1</v>
      </c>
      <c r="D4" s="1">
        <v>2</v>
      </c>
      <c r="E4" s="1">
        <v>3</v>
      </c>
      <c r="F4" s="1">
        <v>4</v>
      </c>
      <c r="G4" s="1" t="s">
        <v>7</v>
      </c>
      <c r="H4" s="1" t="s">
        <v>8</v>
      </c>
      <c r="I4" s="3"/>
      <c r="J4" s="1"/>
      <c r="K4" s="1">
        <v>1</v>
      </c>
      <c r="L4" s="1">
        <v>2</v>
      </c>
      <c r="M4" s="1">
        <v>3</v>
      </c>
      <c r="N4" s="1">
        <v>4</v>
      </c>
      <c r="O4" s="1" t="s">
        <v>7</v>
      </c>
      <c r="P4" s="1" t="s">
        <v>8</v>
      </c>
      <c r="Q4" s="3"/>
      <c r="R4" s="1"/>
      <c r="S4" s="1">
        <v>1</v>
      </c>
      <c r="T4" s="1">
        <v>2</v>
      </c>
      <c r="U4" s="1">
        <v>3</v>
      </c>
      <c r="V4" s="1">
        <v>4</v>
      </c>
      <c r="W4" s="1" t="s">
        <v>7</v>
      </c>
      <c r="X4" s="5" t="s">
        <v>8</v>
      </c>
    </row>
    <row r="5" spans="2:24" x14ac:dyDescent="0.25">
      <c r="B5" s="4" t="s">
        <v>2</v>
      </c>
      <c r="C5" s="1">
        <v>0</v>
      </c>
      <c r="D5" s="1">
        <v>0</v>
      </c>
      <c r="E5" s="1">
        <v>0</v>
      </c>
      <c r="F5" s="1">
        <v>0</v>
      </c>
      <c r="G5" s="2">
        <v>30</v>
      </c>
      <c r="H5" s="2">
        <f>(SUM(C5:F5)/4)*G5</f>
        <v>0</v>
      </c>
      <c r="I5" s="6"/>
      <c r="J5" s="1" t="s">
        <v>2</v>
      </c>
      <c r="K5" s="1">
        <v>0</v>
      </c>
      <c r="L5" s="1">
        <v>0</v>
      </c>
      <c r="M5" s="1">
        <v>0</v>
      </c>
      <c r="N5" s="1">
        <v>0</v>
      </c>
      <c r="O5" s="2">
        <v>30</v>
      </c>
      <c r="P5" s="2">
        <f>(SUM(K5:N5)/4)*O5</f>
        <v>0</v>
      </c>
      <c r="Q5" s="3"/>
      <c r="R5" s="1" t="s">
        <v>2</v>
      </c>
      <c r="S5" s="1">
        <v>0</v>
      </c>
      <c r="T5" s="1">
        <v>0</v>
      </c>
      <c r="U5" s="1">
        <v>0</v>
      </c>
      <c r="V5" s="1">
        <v>0</v>
      </c>
      <c r="W5" s="2">
        <v>30</v>
      </c>
      <c r="X5" s="7">
        <f>(SUM(S5:V5)/4)*W5</f>
        <v>0</v>
      </c>
    </row>
    <row r="6" spans="2:24" x14ac:dyDescent="0.25">
      <c r="B6" s="4" t="s">
        <v>3</v>
      </c>
      <c r="C6" s="1">
        <v>100</v>
      </c>
      <c r="D6" s="1">
        <v>100</v>
      </c>
      <c r="E6" s="1">
        <v>100</v>
      </c>
      <c r="F6" s="1">
        <v>100</v>
      </c>
      <c r="G6" s="2">
        <v>0</v>
      </c>
      <c r="H6" s="2">
        <v>0</v>
      </c>
      <c r="I6" s="3"/>
      <c r="J6" s="1" t="s">
        <v>3</v>
      </c>
      <c r="K6" s="1">
        <v>100</v>
      </c>
      <c r="L6" s="1">
        <v>100</v>
      </c>
      <c r="M6" s="1">
        <v>100</v>
      </c>
      <c r="N6" s="1">
        <v>100</v>
      </c>
      <c r="O6" s="2">
        <v>0</v>
      </c>
      <c r="P6" s="2">
        <v>0</v>
      </c>
      <c r="Q6" s="3"/>
      <c r="R6" s="1" t="s">
        <v>3</v>
      </c>
      <c r="S6" s="1">
        <v>80</v>
      </c>
      <c r="T6" s="1">
        <v>100</v>
      </c>
      <c r="U6" s="1">
        <v>150</v>
      </c>
      <c r="V6" s="1">
        <v>125</v>
      </c>
      <c r="W6" s="2">
        <v>0</v>
      </c>
      <c r="X6" s="7">
        <v>0</v>
      </c>
    </row>
    <row r="7" spans="2:24" x14ac:dyDescent="0.25">
      <c r="B7" s="4" t="s">
        <v>11</v>
      </c>
      <c r="C7" s="17" t="s">
        <v>13</v>
      </c>
      <c r="D7" s="17" t="s">
        <v>13</v>
      </c>
      <c r="E7" s="17" t="s">
        <v>13</v>
      </c>
      <c r="F7" s="17" t="s">
        <v>13</v>
      </c>
      <c r="G7" s="2">
        <v>0</v>
      </c>
      <c r="H7" s="2">
        <v>0</v>
      </c>
      <c r="I7" s="3"/>
      <c r="J7" s="1" t="s">
        <v>11</v>
      </c>
      <c r="K7" s="1">
        <v>0</v>
      </c>
      <c r="L7" s="1">
        <v>0</v>
      </c>
      <c r="M7" s="1">
        <v>0</v>
      </c>
      <c r="N7" s="1">
        <v>0</v>
      </c>
      <c r="O7" s="2">
        <v>0</v>
      </c>
      <c r="P7" s="2">
        <v>0</v>
      </c>
      <c r="Q7" s="3"/>
      <c r="R7" s="1" t="s">
        <v>11</v>
      </c>
      <c r="S7" s="1">
        <v>100</v>
      </c>
      <c r="T7" s="1">
        <v>100</v>
      </c>
      <c r="U7" s="1">
        <v>100</v>
      </c>
      <c r="V7" s="1">
        <v>100</v>
      </c>
      <c r="W7" s="2">
        <v>0</v>
      </c>
      <c r="X7" s="7">
        <v>0</v>
      </c>
    </row>
    <row r="8" spans="2:24" x14ac:dyDescent="0.25">
      <c r="B8" s="4" t="s">
        <v>4</v>
      </c>
      <c r="C8" s="1">
        <f>C6</f>
        <v>100</v>
      </c>
      <c r="D8" s="1">
        <f>D6</f>
        <v>100</v>
      </c>
      <c r="E8" s="1">
        <f>E9</f>
        <v>0</v>
      </c>
      <c r="F8" s="1">
        <f>F9</f>
        <v>0</v>
      </c>
      <c r="G8" s="2">
        <v>55</v>
      </c>
      <c r="H8" s="2">
        <f>(((C8-C5)+(D8-D5)+(E8-E5)+(F8-F5))/4)*G8</f>
        <v>2750</v>
      </c>
      <c r="I8" s="3"/>
      <c r="J8" s="1" t="s">
        <v>4</v>
      </c>
      <c r="K8" s="1">
        <f>MIN(K6,K7)</f>
        <v>0</v>
      </c>
      <c r="L8" s="1">
        <f>MIN(L6,L7)</f>
        <v>0</v>
      </c>
      <c r="M8" s="1">
        <f>M9</f>
        <v>0</v>
      </c>
      <c r="N8" s="1">
        <f>N9</f>
        <v>0</v>
      </c>
      <c r="O8" s="2">
        <v>55</v>
      </c>
      <c r="P8" s="2">
        <f>(((K8-K5)+(L8-L5)+(M8-M5)+(N8-N5))/4)*O8</f>
        <v>0</v>
      </c>
      <c r="Q8" s="3"/>
      <c r="R8" s="1" t="s">
        <v>4</v>
      </c>
      <c r="S8" s="1">
        <v>40</v>
      </c>
      <c r="T8" s="1">
        <v>0</v>
      </c>
      <c r="U8" s="1">
        <v>80</v>
      </c>
      <c r="V8" s="1">
        <v>100</v>
      </c>
      <c r="W8" s="2">
        <v>55</v>
      </c>
      <c r="X8" s="7">
        <f>(((S8-S5)+(T8-T5)+(U8-U5)+(V8-V5))/4)*W8</f>
        <v>3025</v>
      </c>
    </row>
    <row r="9" spans="2:24" x14ac:dyDescent="0.25">
      <c r="B9" s="4" t="s">
        <v>5</v>
      </c>
      <c r="C9" s="1">
        <v>0</v>
      </c>
      <c r="D9" s="1">
        <v>0</v>
      </c>
      <c r="E9" s="1">
        <v>0</v>
      </c>
      <c r="F9" s="1">
        <v>0</v>
      </c>
      <c r="G9" s="2">
        <v>20</v>
      </c>
      <c r="H9" s="2">
        <f>(((C9-C8)+(D9-D8)+(E9-E8)+(F9-F8))/4)*G9</f>
        <v>-1000</v>
      </c>
      <c r="I9" s="3"/>
      <c r="J9" s="1" t="s">
        <v>5</v>
      </c>
      <c r="K9" s="1">
        <v>0</v>
      </c>
      <c r="L9" s="1">
        <v>0</v>
      </c>
      <c r="M9" s="1">
        <v>0</v>
      </c>
      <c r="N9" s="1">
        <v>0</v>
      </c>
      <c r="O9" s="2">
        <v>20</v>
      </c>
      <c r="P9" s="2">
        <f>(((K9-K8)+(L9-L8)+(M9-M8)+(N9-N8))/4)*O9</f>
        <v>0</v>
      </c>
      <c r="Q9" s="3"/>
      <c r="R9" s="1" t="s">
        <v>5</v>
      </c>
      <c r="S9" s="1">
        <v>40</v>
      </c>
      <c r="T9" s="1">
        <v>0</v>
      </c>
      <c r="U9" s="1">
        <v>80</v>
      </c>
      <c r="V9" s="1">
        <v>100</v>
      </c>
      <c r="W9" s="2">
        <v>20</v>
      </c>
      <c r="X9" s="7">
        <f>(((S9-S8)+(T9-T8)+(U9-U8)+(V9-V8))/4)*W9</f>
        <v>0</v>
      </c>
    </row>
    <row r="10" spans="2:24" x14ac:dyDescent="0.25">
      <c r="B10" s="8"/>
      <c r="C10" s="3"/>
      <c r="D10" s="3"/>
      <c r="E10" s="3"/>
      <c r="F10" s="18" t="s">
        <v>12</v>
      </c>
      <c r="G10" s="18"/>
      <c r="H10" s="20">
        <f>SUM(H5:H9)</f>
        <v>1750</v>
      </c>
      <c r="I10" s="3"/>
      <c r="J10" s="3"/>
      <c r="K10" s="3"/>
      <c r="L10" s="3"/>
      <c r="M10" s="3"/>
      <c r="N10" s="18" t="s">
        <v>12</v>
      </c>
      <c r="O10" s="18"/>
      <c r="P10" s="20">
        <f>SUM(P5:P9)</f>
        <v>0</v>
      </c>
      <c r="Q10" s="3"/>
      <c r="R10" s="3"/>
      <c r="S10" s="3"/>
      <c r="T10" s="3"/>
      <c r="U10" s="3"/>
      <c r="V10" s="3"/>
      <c r="W10" s="18" t="s">
        <v>19</v>
      </c>
      <c r="X10" s="19">
        <f>SUM(X5:X9)</f>
        <v>3025</v>
      </c>
    </row>
    <row r="11" spans="2:24" x14ac:dyDescent="0.25">
      <c r="B11" s="11" t="s">
        <v>10</v>
      </c>
      <c r="C11" s="12">
        <f>C8-C6</f>
        <v>0</v>
      </c>
      <c r="D11" s="12">
        <f>D8-D6</f>
        <v>0</v>
      </c>
      <c r="E11" s="12">
        <f>E8-E6</f>
        <v>-100</v>
      </c>
      <c r="F11" s="12">
        <f>F8-F6</f>
        <v>-100</v>
      </c>
      <c r="G11" s="12"/>
      <c r="H11" s="13">
        <f>0.5*G8*(C11+D11+E11+F11)/4</f>
        <v>-1375</v>
      </c>
      <c r="I11" s="3"/>
      <c r="J11" s="12" t="s">
        <v>6</v>
      </c>
      <c r="K11" s="12">
        <f>ABS(K9-K6)*-1</f>
        <v>-100</v>
      </c>
      <c r="L11" s="12">
        <f t="shared" ref="L11:N11" si="0">ABS(L9-L6)*-1</f>
        <v>-100</v>
      </c>
      <c r="M11" s="12">
        <f t="shared" si="0"/>
        <v>-100</v>
      </c>
      <c r="N11" s="12">
        <f t="shared" si="0"/>
        <v>-100</v>
      </c>
      <c r="O11" s="12"/>
      <c r="P11" s="13">
        <f>0.5*MAX(O8,O9)*(K11+L11+M11+N11)/4</f>
        <v>-2750</v>
      </c>
      <c r="Q11" s="3"/>
      <c r="R11" s="12" t="s">
        <v>20</v>
      </c>
      <c r="S11" s="12">
        <f>IF((S7-S6)&lt;0,(S7-S6),0)</f>
        <v>0</v>
      </c>
      <c r="T11" s="12">
        <f t="shared" ref="T11:V11" si="1">IF((T7-T6)&lt;0,(T7-T6),0)</f>
        <v>0</v>
      </c>
      <c r="U11" s="12">
        <f t="shared" si="1"/>
        <v>-50</v>
      </c>
      <c r="V11" s="12">
        <f t="shared" si="1"/>
        <v>-25</v>
      </c>
      <c r="W11" s="12"/>
      <c r="X11" s="14">
        <f>0.5*MAX(W8,W9)*(S11+T11+U11+V11)/4</f>
        <v>-515.625</v>
      </c>
    </row>
    <row r="12" spans="2:24" ht="15.75" thickBot="1" x14ac:dyDescent="0.3">
      <c r="B12" s="9"/>
      <c r="C12" s="10"/>
      <c r="D12" s="10"/>
      <c r="E12" s="10"/>
      <c r="F12" s="10"/>
      <c r="G12" s="10" t="s">
        <v>9</v>
      </c>
      <c r="H12" s="15">
        <f>H10+H11</f>
        <v>375</v>
      </c>
      <c r="I12" s="10"/>
      <c r="J12" s="10"/>
      <c r="K12" s="10"/>
      <c r="L12" s="10"/>
      <c r="M12" s="10"/>
      <c r="N12" s="10"/>
      <c r="O12" s="10" t="s">
        <v>9</v>
      </c>
      <c r="P12" s="15">
        <f>P10+P11</f>
        <v>-2750</v>
      </c>
      <c r="Q12" s="10"/>
      <c r="R12" s="10"/>
      <c r="S12" s="10"/>
      <c r="T12" s="10"/>
      <c r="U12" s="10"/>
      <c r="V12" s="10"/>
      <c r="W12" s="10" t="s">
        <v>9</v>
      </c>
      <c r="X12" s="16">
        <f>X10+X11</f>
        <v>2509.375</v>
      </c>
    </row>
    <row r="13" spans="2:24" ht="4.5" customHeight="1" thickBot="1" x14ac:dyDescent="0.3"/>
    <row r="14" spans="2:24" ht="21" x14ac:dyDescent="0.35">
      <c r="B14" s="3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</row>
    <row r="15" spans="2:24" x14ac:dyDescent="0.25">
      <c r="B15" s="36" t="s">
        <v>16</v>
      </c>
      <c r="C15" s="37"/>
      <c r="D15" s="37"/>
      <c r="E15" s="37"/>
      <c r="F15" s="37"/>
      <c r="G15" s="37"/>
      <c r="H15" s="37"/>
      <c r="I15" s="3"/>
      <c r="J15" s="37" t="s">
        <v>0</v>
      </c>
      <c r="K15" s="37"/>
      <c r="L15" s="37"/>
      <c r="M15" s="37"/>
      <c r="N15" s="37"/>
      <c r="O15" s="37"/>
      <c r="P15" s="37"/>
      <c r="Q15" s="3"/>
      <c r="R15" s="37" t="s">
        <v>1</v>
      </c>
      <c r="S15" s="37"/>
      <c r="T15" s="37"/>
      <c r="U15" s="37"/>
      <c r="V15" s="37"/>
      <c r="W15" s="37"/>
      <c r="X15" s="38"/>
    </row>
    <row r="16" spans="2:24" x14ac:dyDescent="0.25">
      <c r="B16" s="4"/>
      <c r="C16" s="1">
        <v>1</v>
      </c>
      <c r="D16" s="1">
        <v>2</v>
      </c>
      <c r="E16" s="1">
        <v>3</v>
      </c>
      <c r="F16" s="1">
        <v>4</v>
      </c>
      <c r="G16" s="1" t="s">
        <v>7</v>
      </c>
      <c r="H16" s="1" t="s">
        <v>8</v>
      </c>
      <c r="I16" s="3"/>
      <c r="J16" s="1"/>
      <c r="K16" s="1">
        <v>1</v>
      </c>
      <c r="L16" s="1">
        <v>2</v>
      </c>
      <c r="M16" s="1">
        <v>3</v>
      </c>
      <c r="N16" s="1">
        <v>4</v>
      </c>
      <c r="O16" s="1" t="s">
        <v>7</v>
      </c>
      <c r="P16" s="1" t="s">
        <v>8</v>
      </c>
      <c r="Q16" s="3"/>
      <c r="R16" s="1"/>
      <c r="S16" s="1">
        <v>1</v>
      </c>
      <c r="T16" s="1">
        <v>2</v>
      </c>
      <c r="U16" s="1">
        <v>3</v>
      </c>
      <c r="V16" s="1">
        <v>4</v>
      </c>
      <c r="W16" s="1" t="s">
        <v>7</v>
      </c>
      <c r="X16" s="5" t="s">
        <v>8</v>
      </c>
    </row>
    <row r="17" spans="2:24" x14ac:dyDescent="0.25">
      <c r="B17" s="4" t="s">
        <v>2</v>
      </c>
      <c r="C17" s="1">
        <v>100</v>
      </c>
      <c r="D17" s="1">
        <v>100</v>
      </c>
      <c r="E17" s="1">
        <v>100</v>
      </c>
      <c r="F17" s="1">
        <v>100</v>
      </c>
      <c r="G17" s="2">
        <v>30</v>
      </c>
      <c r="H17" s="2">
        <f>(SUM(C17:F17)/4)*G17</f>
        <v>3000</v>
      </c>
      <c r="I17" s="6"/>
      <c r="J17" s="1" t="s">
        <v>2</v>
      </c>
      <c r="K17" s="1">
        <v>100</v>
      </c>
      <c r="L17" s="1">
        <v>100</v>
      </c>
      <c r="M17" s="1">
        <v>100</v>
      </c>
      <c r="N17" s="1">
        <v>100</v>
      </c>
      <c r="O17" s="2">
        <v>30</v>
      </c>
      <c r="P17" s="2">
        <f>(SUM(K17:N17)/4)*O17</f>
        <v>3000</v>
      </c>
      <c r="Q17" s="3"/>
      <c r="R17" s="1" t="s">
        <v>2</v>
      </c>
      <c r="S17" s="1">
        <v>100</v>
      </c>
      <c r="T17" s="1">
        <v>100</v>
      </c>
      <c r="U17" s="1">
        <v>100</v>
      </c>
      <c r="V17" s="1">
        <v>100</v>
      </c>
      <c r="W17" s="2">
        <v>30</v>
      </c>
      <c r="X17" s="7">
        <f>(SUM(S17:V17)/4)*W17</f>
        <v>3000</v>
      </c>
    </row>
    <row r="18" spans="2:24" x14ac:dyDescent="0.25">
      <c r="B18" s="4" t="s">
        <v>3</v>
      </c>
      <c r="C18" s="1">
        <v>100</v>
      </c>
      <c r="D18" s="1">
        <v>100</v>
      </c>
      <c r="E18" s="1">
        <v>100</v>
      </c>
      <c r="F18" s="1">
        <v>100</v>
      </c>
      <c r="G18" s="2">
        <v>0</v>
      </c>
      <c r="H18" s="2">
        <v>0</v>
      </c>
      <c r="I18" s="3"/>
      <c r="J18" s="1" t="s">
        <v>3</v>
      </c>
      <c r="K18" s="1">
        <v>100</v>
      </c>
      <c r="L18" s="1">
        <v>100</v>
      </c>
      <c r="M18" s="1">
        <v>100</v>
      </c>
      <c r="N18" s="1">
        <v>100</v>
      </c>
      <c r="O18" s="2">
        <v>0</v>
      </c>
      <c r="P18" s="2">
        <v>0</v>
      </c>
      <c r="Q18" s="3"/>
      <c r="R18" s="1" t="s">
        <v>3</v>
      </c>
      <c r="S18" s="1">
        <v>150</v>
      </c>
      <c r="T18" s="1">
        <v>100</v>
      </c>
      <c r="U18" s="1">
        <v>120</v>
      </c>
      <c r="V18" s="1">
        <v>100</v>
      </c>
      <c r="W18" s="2">
        <v>0</v>
      </c>
      <c r="X18" s="7">
        <v>0</v>
      </c>
    </row>
    <row r="19" spans="2:24" x14ac:dyDescent="0.25">
      <c r="B19" s="4" t="s">
        <v>11</v>
      </c>
      <c r="C19" s="17" t="s">
        <v>13</v>
      </c>
      <c r="D19" s="17" t="s">
        <v>13</v>
      </c>
      <c r="E19" s="17" t="s">
        <v>13</v>
      </c>
      <c r="F19" s="17" t="s">
        <v>13</v>
      </c>
      <c r="G19" s="2">
        <v>0</v>
      </c>
      <c r="H19" s="2">
        <v>0</v>
      </c>
      <c r="I19" s="3"/>
      <c r="J19" s="1" t="s">
        <v>11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2">
        <v>0</v>
      </c>
      <c r="Q19" s="3"/>
      <c r="R19" s="1" t="s">
        <v>11</v>
      </c>
      <c r="S19" s="1">
        <v>0</v>
      </c>
      <c r="T19" s="1">
        <v>0</v>
      </c>
      <c r="U19" s="1">
        <v>0</v>
      </c>
      <c r="V19" s="1">
        <v>0</v>
      </c>
      <c r="W19" s="2">
        <v>0</v>
      </c>
      <c r="X19" s="7">
        <v>0</v>
      </c>
    </row>
    <row r="20" spans="2:24" x14ac:dyDescent="0.25">
      <c r="B20" s="4" t="s">
        <v>4</v>
      </c>
      <c r="C20" s="1">
        <f>C18</f>
        <v>100</v>
      </c>
      <c r="D20" s="1">
        <f>D18</f>
        <v>100</v>
      </c>
      <c r="E20" s="1">
        <f>E21</f>
        <v>0</v>
      </c>
      <c r="F20" s="1">
        <f>F21</f>
        <v>0</v>
      </c>
      <c r="G20" s="2">
        <v>55</v>
      </c>
      <c r="H20" s="2">
        <f>(((C20-C17)+(D20-D17)+(E20-E17)+(F20-F17))/4)*G20</f>
        <v>-2750</v>
      </c>
      <c r="I20" s="3"/>
      <c r="J20" s="1" t="s">
        <v>4</v>
      </c>
      <c r="K20" s="1">
        <f>MIN(K18,K19)</f>
        <v>0</v>
      </c>
      <c r="L20" s="1">
        <f>MIN(L18,L19)</f>
        <v>0</v>
      </c>
      <c r="M20" s="1">
        <f>M21</f>
        <v>0</v>
      </c>
      <c r="N20" s="1">
        <f>N21</f>
        <v>0</v>
      </c>
      <c r="O20" s="2">
        <v>55</v>
      </c>
      <c r="P20" s="2">
        <f>(((K20-K17)+(L20-L17)+(M20-M17)+(N20-N17))/4)*O20</f>
        <v>-5500</v>
      </c>
      <c r="Q20" s="3"/>
      <c r="R20" s="1" t="s">
        <v>4</v>
      </c>
      <c r="S20" s="1">
        <v>0</v>
      </c>
      <c r="T20" s="1">
        <v>0</v>
      </c>
      <c r="U20" s="1">
        <v>0</v>
      </c>
      <c r="V20" s="1">
        <v>0</v>
      </c>
      <c r="W20" s="2">
        <v>55</v>
      </c>
      <c r="X20" s="7">
        <f>(((S20-S17)+(T20-T17)+(U20-U17)+(V20-V17))/4)*W20</f>
        <v>-5500</v>
      </c>
    </row>
    <row r="21" spans="2:24" x14ac:dyDescent="0.25">
      <c r="B21" s="4" t="s">
        <v>5</v>
      </c>
      <c r="C21" s="1">
        <v>0</v>
      </c>
      <c r="D21" s="1">
        <v>0</v>
      </c>
      <c r="E21" s="1">
        <v>0</v>
      </c>
      <c r="F21" s="1">
        <v>0</v>
      </c>
      <c r="G21" s="2">
        <v>20</v>
      </c>
      <c r="H21" s="2">
        <f>(((C21-C20)+(D21-D20)+(E21-E20)+(F21-F20))/4)*G21</f>
        <v>-1000</v>
      </c>
      <c r="I21" s="3"/>
      <c r="J21" s="1" t="s">
        <v>5</v>
      </c>
      <c r="K21" s="1">
        <v>0</v>
      </c>
      <c r="L21" s="1">
        <v>0</v>
      </c>
      <c r="M21" s="1">
        <v>0</v>
      </c>
      <c r="N21" s="1">
        <v>0</v>
      </c>
      <c r="O21" s="2">
        <v>5</v>
      </c>
      <c r="P21" s="2">
        <f>(((K21-K20)+(L21-L20)+(M21-M20)+(N21-N20))/4)*O21</f>
        <v>0</v>
      </c>
      <c r="Q21" s="3"/>
      <c r="R21" s="1" t="s">
        <v>5</v>
      </c>
      <c r="S21" s="1">
        <v>0</v>
      </c>
      <c r="T21" s="1">
        <v>0</v>
      </c>
      <c r="U21" s="1">
        <v>0</v>
      </c>
      <c r="V21" s="1">
        <v>0</v>
      </c>
      <c r="W21" s="2">
        <v>20</v>
      </c>
      <c r="X21" s="7">
        <f>(((S21-S20)+(T21-T20)+(U21-U20)+(V21-V20))/4)*W21</f>
        <v>0</v>
      </c>
    </row>
    <row r="22" spans="2:24" x14ac:dyDescent="0.25">
      <c r="B22" s="8"/>
      <c r="C22" s="3"/>
      <c r="D22" s="3"/>
      <c r="E22" s="3"/>
      <c r="F22" s="18" t="s">
        <v>12</v>
      </c>
      <c r="G22" s="18"/>
      <c r="H22" s="20">
        <f>SUM(H17:H21)</f>
        <v>-750</v>
      </c>
      <c r="I22" s="3"/>
      <c r="J22" s="3"/>
      <c r="K22" s="3"/>
      <c r="L22" s="3"/>
      <c r="M22" s="3"/>
      <c r="N22" s="18" t="s">
        <v>12</v>
      </c>
      <c r="O22" s="18"/>
      <c r="P22" s="20">
        <f>SUM(P17:P21)</f>
        <v>-2500</v>
      </c>
      <c r="Q22" s="3"/>
      <c r="R22" s="3"/>
      <c r="S22" s="3"/>
      <c r="T22" s="3"/>
      <c r="U22" s="3"/>
      <c r="V22" s="18" t="s">
        <v>12</v>
      </c>
      <c r="W22" s="18"/>
      <c r="X22" s="19">
        <f>SUM(X17:X21)</f>
        <v>-2500</v>
      </c>
    </row>
    <row r="23" spans="2:24" x14ac:dyDescent="0.25">
      <c r="B23" s="11" t="s">
        <v>10</v>
      </c>
      <c r="C23" s="12">
        <f>C20-C18</f>
        <v>0</v>
      </c>
      <c r="D23" s="12">
        <f>D20-D18</f>
        <v>0</v>
      </c>
      <c r="E23" s="12">
        <f>E20-E18</f>
        <v>-100</v>
      </c>
      <c r="F23" s="12">
        <f>F20-F18</f>
        <v>-100</v>
      </c>
      <c r="G23" s="12"/>
      <c r="H23" s="13">
        <f>0.5*G20*(C23+D23+E23+F23)/4</f>
        <v>-1375</v>
      </c>
      <c r="I23" s="3"/>
      <c r="J23" s="12" t="s">
        <v>6</v>
      </c>
      <c r="K23" s="12">
        <f>ABS(K21-K18)*-1</f>
        <v>-100</v>
      </c>
      <c r="L23" s="12">
        <f t="shared" ref="L23:N23" si="2">ABS(L21-L18)*-1</f>
        <v>-100</v>
      </c>
      <c r="M23" s="12">
        <f t="shared" si="2"/>
        <v>-100</v>
      </c>
      <c r="N23" s="12">
        <f t="shared" si="2"/>
        <v>-100</v>
      </c>
      <c r="O23" s="12"/>
      <c r="P23" s="13">
        <f>0.5*MAX(O20,O21)*(K23+L23+M23+N23)/4</f>
        <v>-2750</v>
      </c>
      <c r="Q23" s="3"/>
      <c r="R23" s="12" t="s">
        <v>20</v>
      </c>
      <c r="S23" s="12">
        <f>IF((S19-S18)&lt;0,(S19-S18),0)</f>
        <v>-150</v>
      </c>
      <c r="T23" s="12">
        <f t="shared" ref="T23:V23" si="3">IF((T19-T18)&lt;0,(T19-T18),0)</f>
        <v>-100</v>
      </c>
      <c r="U23" s="12">
        <f t="shared" si="3"/>
        <v>-120</v>
      </c>
      <c r="V23" s="12">
        <f t="shared" si="3"/>
        <v>-100</v>
      </c>
      <c r="W23" s="12"/>
      <c r="X23" s="14">
        <f>0.5*MAX(W20,W21)*(S23+T23+U23+V23)/4</f>
        <v>-3231.25</v>
      </c>
    </row>
    <row r="24" spans="2:24" ht="15.75" thickBot="1" x14ac:dyDescent="0.3">
      <c r="B24" s="9"/>
      <c r="C24" s="10"/>
      <c r="D24" s="10"/>
      <c r="E24" s="10"/>
      <c r="F24" s="10"/>
      <c r="G24" s="10" t="s">
        <v>9</v>
      </c>
      <c r="H24" s="15">
        <f>H21+H23</f>
        <v>-2375</v>
      </c>
      <c r="I24" s="10"/>
      <c r="J24" s="10"/>
      <c r="K24" s="10"/>
      <c r="L24" s="10"/>
      <c r="M24" s="10"/>
      <c r="N24" s="10"/>
      <c r="O24" s="10" t="s">
        <v>9</v>
      </c>
      <c r="P24" s="15">
        <f>P21+P23</f>
        <v>-2750</v>
      </c>
      <c r="Q24" s="10"/>
      <c r="R24" s="10"/>
      <c r="S24" s="10"/>
      <c r="T24" s="10"/>
      <c r="U24" s="10"/>
      <c r="V24" s="10"/>
      <c r="W24" s="10" t="s">
        <v>9</v>
      </c>
      <c r="X24" s="16">
        <f>X21+X23</f>
        <v>-3231.25</v>
      </c>
    </row>
    <row r="25" spans="2:24" ht="3" customHeight="1" thickBot="1" x14ac:dyDescent="0.3"/>
    <row r="26" spans="2:24" ht="21" x14ac:dyDescent="0.35">
      <c r="B26" s="33" t="s">
        <v>17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</row>
    <row r="27" spans="2:24" x14ac:dyDescent="0.25">
      <c r="B27" s="36" t="s">
        <v>16</v>
      </c>
      <c r="C27" s="37"/>
      <c r="D27" s="37"/>
      <c r="E27" s="37"/>
      <c r="F27" s="37"/>
      <c r="G27" s="37"/>
      <c r="H27" s="37"/>
      <c r="I27" s="3"/>
      <c r="J27" s="37" t="s">
        <v>0</v>
      </c>
      <c r="K27" s="37"/>
      <c r="L27" s="37"/>
      <c r="M27" s="37"/>
      <c r="N27" s="37"/>
      <c r="O27" s="37"/>
      <c r="P27" s="37"/>
      <c r="Q27" s="3"/>
      <c r="R27" s="37" t="s">
        <v>1</v>
      </c>
      <c r="S27" s="37"/>
      <c r="T27" s="37"/>
      <c r="U27" s="37"/>
      <c r="V27" s="37"/>
      <c r="W27" s="37"/>
      <c r="X27" s="38"/>
    </row>
    <row r="28" spans="2:24" x14ac:dyDescent="0.25">
      <c r="B28" s="4"/>
      <c r="C28" s="1">
        <v>1</v>
      </c>
      <c r="D28" s="1">
        <v>2</v>
      </c>
      <c r="E28" s="1">
        <v>3</v>
      </c>
      <c r="F28" s="1">
        <v>4</v>
      </c>
      <c r="G28" s="1" t="s">
        <v>7</v>
      </c>
      <c r="H28" s="1" t="s">
        <v>8</v>
      </c>
      <c r="I28" s="3"/>
      <c r="J28" s="1"/>
      <c r="K28" s="1">
        <v>1</v>
      </c>
      <c r="L28" s="1">
        <v>2</v>
      </c>
      <c r="M28" s="1">
        <v>3</v>
      </c>
      <c r="N28" s="1">
        <v>4</v>
      </c>
      <c r="O28" s="1" t="s">
        <v>7</v>
      </c>
      <c r="P28" s="1" t="s">
        <v>8</v>
      </c>
      <c r="Q28" s="3"/>
      <c r="R28" s="1"/>
      <c r="S28" s="1">
        <v>1</v>
      </c>
      <c r="T28" s="1">
        <v>2</v>
      </c>
      <c r="U28" s="1">
        <v>3</v>
      </c>
      <c r="V28" s="1">
        <v>4</v>
      </c>
      <c r="W28" s="1" t="s">
        <v>7</v>
      </c>
      <c r="X28" s="5" t="s">
        <v>8</v>
      </c>
    </row>
    <row r="29" spans="2:24" x14ac:dyDescent="0.25">
      <c r="B29" s="4" t="s">
        <v>2</v>
      </c>
      <c r="C29" s="1">
        <v>0</v>
      </c>
      <c r="D29" s="1">
        <v>0</v>
      </c>
      <c r="E29" s="1">
        <v>0</v>
      </c>
      <c r="F29" s="1">
        <v>0</v>
      </c>
      <c r="G29" s="2">
        <v>30</v>
      </c>
      <c r="H29" s="2">
        <f>(SUM(C29:F29)/4)*G29</f>
        <v>0</v>
      </c>
      <c r="I29" s="6"/>
      <c r="J29" s="1" t="s">
        <v>2</v>
      </c>
      <c r="K29" s="1">
        <v>0</v>
      </c>
      <c r="L29" s="1">
        <v>0</v>
      </c>
      <c r="M29" s="1">
        <v>0</v>
      </c>
      <c r="N29" s="1">
        <v>0</v>
      </c>
      <c r="O29" s="2">
        <v>30</v>
      </c>
      <c r="P29" s="2">
        <f>(SUM(K29:N29)/4)*O29</f>
        <v>0</v>
      </c>
      <c r="Q29" s="3"/>
      <c r="R29" s="1" t="s">
        <v>2</v>
      </c>
      <c r="S29" s="1">
        <v>0</v>
      </c>
      <c r="T29" s="1">
        <v>0</v>
      </c>
      <c r="U29" s="1">
        <v>0</v>
      </c>
      <c r="V29" s="1">
        <v>0</v>
      </c>
      <c r="W29" s="2">
        <v>30</v>
      </c>
      <c r="X29" s="7">
        <f>(SUM(S29:V29)/4)*W29</f>
        <v>0</v>
      </c>
    </row>
    <row r="30" spans="2:24" x14ac:dyDescent="0.25">
      <c r="B30" s="4" t="s">
        <v>3</v>
      </c>
      <c r="C30" s="1">
        <v>100</v>
      </c>
      <c r="D30" s="1">
        <v>100</v>
      </c>
      <c r="E30" s="1">
        <v>100</v>
      </c>
      <c r="F30" s="1">
        <v>100</v>
      </c>
      <c r="G30" s="2">
        <v>0</v>
      </c>
      <c r="H30" s="2">
        <v>0</v>
      </c>
      <c r="I30" s="3"/>
      <c r="J30" s="1" t="s">
        <v>3</v>
      </c>
      <c r="K30" s="1">
        <v>100</v>
      </c>
      <c r="L30" s="1">
        <v>100</v>
      </c>
      <c r="M30" s="1">
        <v>100</v>
      </c>
      <c r="N30" s="1">
        <v>100</v>
      </c>
      <c r="O30" s="2">
        <v>0</v>
      </c>
      <c r="P30" s="2">
        <v>0</v>
      </c>
      <c r="Q30" s="3"/>
      <c r="R30" s="1" t="s">
        <v>3</v>
      </c>
      <c r="S30" s="1">
        <v>100</v>
      </c>
      <c r="T30" s="1">
        <v>50</v>
      </c>
      <c r="U30" s="1">
        <v>50</v>
      </c>
      <c r="V30" s="1">
        <v>25</v>
      </c>
      <c r="W30" s="2">
        <v>0</v>
      </c>
      <c r="X30" s="7">
        <v>0</v>
      </c>
    </row>
    <row r="31" spans="2:24" x14ac:dyDescent="0.25">
      <c r="B31" s="4" t="s">
        <v>11</v>
      </c>
      <c r="C31" s="17" t="s">
        <v>13</v>
      </c>
      <c r="D31" s="17" t="s">
        <v>13</v>
      </c>
      <c r="E31" s="17" t="s">
        <v>13</v>
      </c>
      <c r="F31" s="17" t="s">
        <v>13</v>
      </c>
      <c r="G31" s="2">
        <v>0</v>
      </c>
      <c r="H31" s="2">
        <v>0</v>
      </c>
      <c r="I31" s="3"/>
      <c r="J31" s="1" t="s">
        <v>11</v>
      </c>
      <c r="K31" s="1">
        <v>50</v>
      </c>
      <c r="L31" s="1">
        <v>50</v>
      </c>
      <c r="M31" s="1">
        <v>50</v>
      </c>
      <c r="N31" s="1">
        <v>50</v>
      </c>
      <c r="O31" s="2">
        <v>0</v>
      </c>
      <c r="P31" s="2">
        <v>0</v>
      </c>
      <c r="Q31" s="3"/>
      <c r="R31" s="1" t="s">
        <v>11</v>
      </c>
      <c r="S31" s="1">
        <v>50</v>
      </c>
      <c r="T31" s="1">
        <v>50</v>
      </c>
      <c r="U31" s="1">
        <v>50</v>
      </c>
      <c r="V31" s="1">
        <v>50</v>
      </c>
      <c r="W31" s="2">
        <v>0</v>
      </c>
      <c r="X31" s="7">
        <v>0</v>
      </c>
    </row>
    <row r="32" spans="2:24" x14ac:dyDescent="0.25">
      <c r="B32" s="4" t="s">
        <v>4</v>
      </c>
      <c r="C32" s="1">
        <f>C30</f>
        <v>100</v>
      </c>
      <c r="D32" s="1">
        <f>D30</f>
        <v>100</v>
      </c>
      <c r="E32" s="1">
        <f>E33</f>
        <v>50</v>
      </c>
      <c r="F32" s="1">
        <f>F33</f>
        <v>50</v>
      </c>
      <c r="G32" s="2">
        <v>55</v>
      </c>
      <c r="H32" s="2">
        <f>(((C32-C29)+(D32-D29)+(E32-E29)+(F32-F29))/4)*G32</f>
        <v>4125</v>
      </c>
      <c r="I32" s="3"/>
      <c r="J32" s="1" t="s">
        <v>4</v>
      </c>
      <c r="K32" s="1">
        <f>MIN(K30,K31)</f>
        <v>50</v>
      </c>
      <c r="L32" s="1">
        <f>MIN(L30,L31)</f>
        <v>50</v>
      </c>
      <c r="M32" s="1">
        <f>M33</f>
        <v>50</v>
      </c>
      <c r="N32" s="1">
        <f>N33</f>
        <v>50</v>
      </c>
      <c r="O32" s="2">
        <v>55</v>
      </c>
      <c r="P32" s="2">
        <f>(((K32-K29)+(L32-L29)+(M32-M29)+(N32-N29))/4)*O32</f>
        <v>2750</v>
      </c>
      <c r="Q32" s="3"/>
      <c r="R32" s="1" t="s">
        <v>4</v>
      </c>
      <c r="S32" s="1">
        <v>50</v>
      </c>
      <c r="T32" s="1">
        <v>50</v>
      </c>
      <c r="U32" s="1">
        <v>50</v>
      </c>
      <c r="V32" s="1">
        <v>50</v>
      </c>
      <c r="W32" s="2">
        <v>55</v>
      </c>
      <c r="X32" s="7">
        <f>(((S32-S29)+(T32-T29)+(U32-U29)+(V32-V29))/4)*W32</f>
        <v>2750</v>
      </c>
    </row>
    <row r="33" spans="2:24" x14ac:dyDescent="0.25">
      <c r="B33" s="4" t="s">
        <v>5</v>
      </c>
      <c r="C33" s="1">
        <v>50</v>
      </c>
      <c r="D33" s="1">
        <v>50</v>
      </c>
      <c r="E33" s="1">
        <v>50</v>
      </c>
      <c r="F33" s="1">
        <v>50</v>
      </c>
      <c r="G33" s="2">
        <v>20</v>
      </c>
      <c r="H33" s="2">
        <f>(((C33-C32)+(D33-D32)+(E33-E32)+(F33-F32))/4)*G33</f>
        <v>-500</v>
      </c>
      <c r="I33" s="3"/>
      <c r="J33" s="1" t="s">
        <v>5</v>
      </c>
      <c r="K33" s="1">
        <v>50</v>
      </c>
      <c r="L33" s="1">
        <v>50</v>
      </c>
      <c r="M33" s="1">
        <v>50</v>
      </c>
      <c r="N33" s="1">
        <v>50</v>
      </c>
      <c r="O33" s="2">
        <v>20</v>
      </c>
      <c r="P33" s="2">
        <f>(((K33-K32)+(L33-L32)+(M33-M32)+(N33-N32))/4)*O33</f>
        <v>0</v>
      </c>
      <c r="Q33" s="3"/>
      <c r="R33" s="1" t="s">
        <v>5</v>
      </c>
      <c r="S33" s="1">
        <v>50</v>
      </c>
      <c r="T33" s="1">
        <v>50</v>
      </c>
      <c r="U33" s="1">
        <v>50</v>
      </c>
      <c r="V33" s="1">
        <v>50</v>
      </c>
      <c r="W33" s="2">
        <v>20</v>
      </c>
      <c r="X33" s="7">
        <f>(((S33-S32)+(T33-T32)+(U33-U32)+(V33-V32))/4)*W33</f>
        <v>0</v>
      </c>
    </row>
    <row r="34" spans="2:24" x14ac:dyDescent="0.25">
      <c r="B34" s="8"/>
      <c r="C34" s="3"/>
      <c r="D34" s="3"/>
      <c r="E34" s="3"/>
      <c r="F34" s="18" t="s">
        <v>12</v>
      </c>
      <c r="G34" s="18"/>
      <c r="H34" s="20">
        <f>SUM(H29:H33)</f>
        <v>3625</v>
      </c>
      <c r="I34" s="3"/>
      <c r="J34" s="3"/>
      <c r="K34" s="3"/>
      <c r="L34" s="3"/>
      <c r="M34" s="3"/>
      <c r="N34" s="18" t="s">
        <v>12</v>
      </c>
      <c r="O34" s="18"/>
      <c r="P34" s="20">
        <f>SUM(P29:P33)</f>
        <v>2750</v>
      </c>
      <c r="Q34" s="3"/>
      <c r="R34" s="3"/>
      <c r="S34" s="3"/>
      <c r="T34" s="3"/>
      <c r="U34" s="3"/>
      <c r="V34" s="18" t="s">
        <v>12</v>
      </c>
      <c r="W34" s="18"/>
      <c r="X34" s="19">
        <f>SUM(X29:X33)</f>
        <v>2750</v>
      </c>
    </row>
    <row r="35" spans="2:24" x14ac:dyDescent="0.25">
      <c r="B35" s="11" t="s">
        <v>10</v>
      </c>
      <c r="C35" s="12">
        <f>C32-C30</f>
        <v>0</v>
      </c>
      <c r="D35" s="12">
        <f>D32-D30</f>
        <v>0</v>
      </c>
      <c r="E35" s="12">
        <f>E32-E30</f>
        <v>-50</v>
      </c>
      <c r="F35" s="12">
        <f>F32-F30</f>
        <v>-50</v>
      </c>
      <c r="G35" s="12"/>
      <c r="H35" s="13">
        <f>0.5*G32*(C35+D35+E35+F35)/4</f>
        <v>-687.5</v>
      </c>
      <c r="I35" s="3"/>
      <c r="J35" s="12" t="s">
        <v>6</v>
      </c>
      <c r="K35" s="12">
        <f>ABS(K33-K30)*-1</f>
        <v>-50</v>
      </c>
      <c r="L35" s="12">
        <f t="shared" ref="L35:N35" si="4">ABS(L33-L30)*-1</f>
        <v>-50</v>
      </c>
      <c r="M35" s="12">
        <f t="shared" si="4"/>
        <v>-50</v>
      </c>
      <c r="N35" s="12">
        <f t="shared" si="4"/>
        <v>-50</v>
      </c>
      <c r="O35" s="12"/>
      <c r="P35" s="13">
        <f>0.5*MAX(O32,O33)*(K35+L35+M35+N35)/4</f>
        <v>-1375</v>
      </c>
      <c r="Q35" s="3"/>
      <c r="R35" s="12" t="s">
        <v>20</v>
      </c>
      <c r="S35" s="12">
        <f>IF((S31-S30)&lt;0,(S31-S30),0)</f>
        <v>-50</v>
      </c>
      <c r="T35" s="12">
        <f t="shared" ref="T35:V35" si="5">IF((T31-T30)&lt;0,(T31-T30),0)</f>
        <v>0</v>
      </c>
      <c r="U35" s="12">
        <f t="shared" si="5"/>
        <v>0</v>
      </c>
      <c r="V35" s="12">
        <f t="shared" si="5"/>
        <v>0</v>
      </c>
      <c r="W35" s="12"/>
      <c r="X35" s="14">
        <f>0.5*MAX(W32,W33)*(S35+T35+U35+V35)/4</f>
        <v>-343.75</v>
      </c>
    </row>
    <row r="36" spans="2:24" ht="15.75" thickBot="1" x14ac:dyDescent="0.3">
      <c r="B36" s="9"/>
      <c r="C36" s="10"/>
      <c r="D36" s="10"/>
      <c r="E36" s="10"/>
      <c r="F36" s="10"/>
      <c r="G36" s="10" t="s">
        <v>9</v>
      </c>
      <c r="H36" s="15">
        <f>H34+H35</f>
        <v>2937.5</v>
      </c>
      <c r="I36" s="10"/>
      <c r="J36" s="10"/>
      <c r="K36" s="10"/>
      <c r="L36" s="10"/>
      <c r="M36" s="10"/>
      <c r="N36" s="10"/>
      <c r="O36" s="10" t="s">
        <v>9</v>
      </c>
      <c r="P36" s="15">
        <f>P34+P35</f>
        <v>1375</v>
      </c>
      <c r="Q36" s="10"/>
      <c r="R36" s="10"/>
      <c r="S36" s="10"/>
      <c r="T36" s="10"/>
      <c r="U36" s="10"/>
      <c r="V36" s="10"/>
      <c r="W36" s="10" t="s">
        <v>9</v>
      </c>
      <c r="X36" s="16">
        <f>X34+X35</f>
        <v>2406.25</v>
      </c>
    </row>
  </sheetData>
  <mergeCells count="12">
    <mergeCell ref="B2:X2"/>
    <mergeCell ref="B27:H27"/>
    <mergeCell ref="J27:P27"/>
    <mergeCell ref="R27:X27"/>
    <mergeCell ref="B26:X26"/>
    <mergeCell ref="B14:X14"/>
    <mergeCell ref="B3:H3"/>
    <mergeCell ref="J3:P3"/>
    <mergeCell ref="R3:X3"/>
    <mergeCell ref="B15:H15"/>
    <mergeCell ref="J15:P15"/>
    <mergeCell ref="R15:X15"/>
  </mergeCells>
  <conditionalFormatting sqref="C9">
    <cfRule type="cellIs" dxfId="44" priority="38" operator="notEqual">
      <formula>C8</formula>
    </cfRule>
  </conditionalFormatting>
  <conditionalFormatting sqref="D9:F9">
    <cfRule type="cellIs" dxfId="43" priority="24" operator="notEqual">
      <formula>D8</formula>
    </cfRule>
  </conditionalFormatting>
  <conditionalFormatting sqref="C21:F21">
    <cfRule type="cellIs" dxfId="42" priority="23" operator="notEqual">
      <formula>C20</formula>
    </cfRule>
  </conditionalFormatting>
  <conditionalFormatting sqref="C33:F33">
    <cfRule type="cellIs" dxfId="41" priority="22" operator="notEqual">
      <formula>C32</formula>
    </cfRule>
  </conditionalFormatting>
  <conditionalFormatting sqref="K9:N9">
    <cfRule type="cellIs" dxfId="40" priority="21" operator="notEqual">
      <formula>K8</formula>
    </cfRule>
  </conditionalFormatting>
  <conditionalFormatting sqref="K21:N21">
    <cfRule type="cellIs" dxfId="39" priority="20" operator="notEqual">
      <formula>K20</formula>
    </cfRule>
  </conditionalFormatting>
  <conditionalFormatting sqref="K33:N33">
    <cfRule type="cellIs" dxfId="38" priority="19" operator="notEqual">
      <formula>K32</formula>
    </cfRule>
  </conditionalFormatting>
  <conditionalFormatting sqref="S9:V9">
    <cfRule type="cellIs" dxfId="37" priority="18" operator="notEqual">
      <formula>S8</formula>
    </cfRule>
  </conditionalFormatting>
  <conditionalFormatting sqref="S21:V21">
    <cfRule type="cellIs" dxfId="36" priority="17" operator="notEqual">
      <formula>S20</formula>
    </cfRule>
  </conditionalFormatting>
  <conditionalFormatting sqref="S33:V33">
    <cfRule type="cellIs" dxfId="35" priority="16" operator="notEqual">
      <formula>S32</formula>
    </cfRule>
  </conditionalFormatting>
  <conditionalFormatting sqref="K8:N8">
    <cfRule type="cellIs" dxfId="34" priority="15" operator="notEqual">
      <formula>K9</formula>
    </cfRule>
  </conditionalFormatting>
  <conditionalFormatting sqref="S20:V20">
    <cfRule type="cellIs" dxfId="33" priority="11" operator="notEqual">
      <formula>S21</formula>
    </cfRule>
  </conditionalFormatting>
  <conditionalFormatting sqref="S32:V32">
    <cfRule type="cellIs" dxfId="32" priority="8" operator="notEqual">
      <formula>S33</formula>
    </cfRule>
  </conditionalFormatting>
  <conditionalFormatting sqref="S8:V8">
    <cfRule type="cellIs" dxfId="31" priority="7" operator="notEqual">
      <formula>S9</formula>
    </cfRule>
  </conditionalFormatting>
  <conditionalFormatting sqref="K20:N20">
    <cfRule type="cellIs" dxfId="30" priority="6" operator="notEqual">
      <formula>K21</formula>
    </cfRule>
  </conditionalFormatting>
  <conditionalFormatting sqref="K32:N32">
    <cfRule type="cellIs" dxfId="29" priority="4" operator="notEqual">
      <formula>K33</formula>
    </cfRule>
  </conditionalFormatting>
  <conditionalFormatting sqref="C8:F8">
    <cfRule type="cellIs" dxfId="28" priority="3" operator="notEqual">
      <formula>C9</formula>
    </cfRule>
  </conditionalFormatting>
  <conditionalFormatting sqref="C20:F20">
    <cfRule type="cellIs" dxfId="27" priority="2" operator="notEqual">
      <formula>C21</formula>
    </cfRule>
  </conditionalFormatting>
  <conditionalFormatting sqref="C32:F32">
    <cfRule type="cellIs" dxfId="26" priority="1" operator="notEqual">
      <formula>C33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tabSelected="1" zoomScale="110" zoomScaleNormal="110" workbookViewId="0">
      <selection activeCell="E43" sqref="E43"/>
    </sheetView>
  </sheetViews>
  <sheetFormatPr defaultRowHeight="15" x14ac:dyDescent="0.25"/>
  <cols>
    <col min="1" max="1" width="1" customWidth="1"/>
    <col min="8" max="8" width="12.5703125" bestFit="1" customWidth="1"/>
    <col min="9" max="9" width="4.85546875" customWidth="1"/>
    <col min="16" max="16" width="12.5703125" bestFit="1" customWidth="1"/>
    <col min="17" max="17" width="8.5703125" customWidth="1"/>
    <col min="24" max="24" width="12.5703125" bestFit="1" customWidth="1"/>
  </cols>
  <sheetData>
    <row r="1" spans="2:24" ht="3" customHeight="1" thickBot="1" x14ac:dyDescent="0.3"/>
    <row r="2" spans="2:24" ht="21" x14ac:dyDescent="0.35">
      <c r="B2" s="33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2:24" x14ac:dyDescent="0.25">
      <c r="B3" s="36" t="s">
        <v>16</v>
      </c>
      <c r="C3" s="37"/>
      <c r="D3" s="37"/>
      <c r="E3" s="37"/>
      <c r="F3" s="37"/>
      <c r="G3" s="37"/>
      <c r="H3" s="37"/>
      <c r="I3" s="3"/>
      <c r="J3" s="37" t="s">
        <v>0</v>
      </c>
      <c r="K3" s="37"/>
      <c r="L3" s="37"/>
      <c r="M3" s="37"/>
      <c r="N3" s="37"/>
      <c r="O3" s="37"/>
      <c r="P3" s="37"/>
      <c r="Q3" s="3"/>
      <c r="R3" s="37" t="s">
        <v>1</v>
      </c>
      <c r="S3" s="37"/>
      <c r="T3" s="37"/>
      <c r="U3" s="37"/>
      <c r="V3" s="37"/>
      <c r="W3" s="37"/>
      <c r="X3" s="38"/>
    </row>
    <row r="4" spans="2:24" x14ac:dyDescent="0.25">
      <c r="B4" s="4"/>
      <c r="C4" s="1">
        <v>1</v>
      </c>
      <c r="D4" s="1">
        <v>2</v>
      </c>
      <c r="E4" s="1">
        <v>3</v>
      </c>
      <c r="F4" s="1">
        <v>4</v>
      </c>
      <c r="G4" s="1" t="s">
        <v>7</v>
      </c>
      <c r="H4" s="1" t="s">
        <v>8</v>
      </c>
      <c r="I4" s="3"/>
      <c r="J4" s="1"/>
      <c r="K4" s="1">
        <v>1</v>
      </c>
      <c r="L4" s="1">
        <v>2</v>
      </c>
      <c r="M4" s="1">
        <v>3</v>
      </c>
      <c r="N4" s="1">
        <v>4</v>
      </c>
      <c r="O4" s="1" t="s">
        <v>7</v>
      </c>
      <c r="P4" s="1" t="s">
        <v>8</v>
      </c>
      <c r="Q4" s="3"/>
      <c r="R4" s="1"/>
      <c r="S4" s="1">
        <v>1</v>
      </c>
      <c r="T4" s="1">
        <v>2</v>
      </c>
      <c r="U4" s="1">
        <v>3</v>
      </c>
      <c r="V4" s="1">
        <v>4</v>
      </c>
      <c r="W4" s="1" t="s">
        <v>7</v>
      </c>
      <c r="X4" s="5" t="s">
        <v>8</v>
      </c>
    </row>
    <row r="5" spans="2:24" x14ac:dyDescent="0.25">
      <c r="B5" s="4" t="s">
        <v>2</v>
      </c>
      <c r="C5" s="1">
        <v>0</v>
      </c>
      <c r="D5" s="1">
        <v>0</v>
      </c>
      <c r="E5" s="1">
        <v>0</v>
      </c>
      <c r="F5" s="1">
        <v>0</v>
      </c>
      <c r="G5" s="2">
        <v>30</v>
      </c>
      <c r="H5" s="2">
        <f>(SUM(C5:F5)/4)*G5</f>
        <v>0</v>
      </c>
      <c r="I5" s="6"/>
      <c r="J5" s="1" t="s">
        <v>2</v>
      </c>
      <c r="K5" s="1">
        <v>0</v>
      </c>
      <c r="L5" s="1">
        <v>0</v>
      </c>
      <c r="M5" s="1">
        <v>0</v>
      </c>
      <c r="N5" s="1">
        <v>0</v>
      </c>
      <c r="O5" s="2">
        <v>30</v>
      </c>
      <c r="P5" s="2">
        <f>(SUM(K5:N5)/4)*O5</f>
        <v>0</v>
      </c>
      <c r="Q5" s="3"/>
      <c r="R5" s="1" t="s">
        <v>2</v>
      </c>
      <c r="S5" s="1">
        <v>0</v>
      </c>
      <c r="T5" s="1">
        <v>0</v>
      </c>
      <c r="U5" s="1">
        <v>0</v>
      </c>
      <c r="V5" s="1">
        <v>0</v>
      </c>
      <c r="W5" s="2">
        <v>30</v>
      </c>
      <c r="X5" s="7">
        <f>(SUM(S5:V5)/4)*W5</f>
        <v>0</v>
      </c>
    </row>
    <row r="6" spans="2:24" x14ac:dyDescent="0.25">
      <c r="B6" s="4" t="s">
        <v>3</v>
      </c>
      <c r="C6" s="1">
        <v>100</v>
      </c>
      <c r="D6" s="1">
        <v>100</v>
      </c>
      <c r="E6" s="1">
        <v>100</v>
      </c>
      <c r="F6" s="1">
        <v>100</v>
      </c>
      <c r="G6" s="2">
        <v>0</v>
      </c>
      <c r="H6" s="2">
        <v>0</v>
      </c>
      <c r="I6" s="3"/>
      <c r="J6" s="1" t="s">
        <v>3</v>
      </c>
      <c r="K6" s="1">
        <v>100</v>
      </c>
      <c r="L6" s="1">
        <v>100</v>
      </c>
      <c r="M6" s="1">
        <v>100</v>
      </c>
      <c r="N6" s="1">
        <v>100</v>
      </c>
      <c r="O6" s="2">
        <v>0</v>
      </c>
      <c r="P6" s="2">
        <v>0</v>
      </c>
      <c r="Q6" s="3"/>
      <c r="R6" s="1" t="s">
        <v>3</v>
      </c>
      <c r="S6" s="1">
        <v>80</v>
      </c>
      <c r="T6" s="1">
        <v>100</v>
      </c>
      <c r="U6" s="1">
        <v>150</v>
      </c>
      <c r="V6" s="1">
        <v>125</v>
      </c>
      <c r="W6" s="2">
        <v>0</v>
      </c>
      <c r="X6" s="7">
        <v>0</v>
      </c>
    </row>
    <row r="7" spans="2:24" x14ac:dyDescent="0.25">
      <c r="B7" s="4" t="s">
        <v>11</v>
      </c>
      <c r="C7" s="17" t="s">
        <v>13</v>
      </c>
      <c r="D7" s="17" t="s">
        <v>13</v>
      </c>
      <c r="E7" s="17" t="s">
        <v>13</v>
      </c>
      <c r="F7" s="17" t="s">
        <v>13</v>
      </c>
      <c r="G7" s="2">
        <v>0</v>
      </c>
      <c r="H7" s="2">
        <v>0</v>
      </c>
      <c r="I7" s="3"/>
      <c r="J7" s="1" t="s">
        <v>11</v>
      </c>
      <c r="K7" s="1">
        <v>0</v>
      </c>
      <c r="L7" s="1">
        <v>0</v>
      </c>
      <c r="M7" s="1">
        <v>0</v>
      </c>
      <c r="N7" s="1">
        <v>0</v>
      </c>
      <c r="O7" s="2">
        <v>0</v>
      </c>
      <c r="P7" s="2">
        <v>0</v>
      </c>
      <c r="Q7" s="3"/>
      <c r="R7" s="1" t="s">
        <v>11</v>
      </c>
      <c r="S7" s="1">
        <v>100</v>
      </c>
      <c r="T7" s="1">
        <v>100</v>
      </c>
      <c r="U7" s="1">
        <v>100</v>
      </c>
      <c r="V7" s="1">
        <v>100</v>
      </c>
      <c r="W7" s="2">
        <v>0</v>
      </c>
      <c r="X7" s="7">
        <v>0</v>
      </c>
    </row>
    <row r="8" spans="2:24" x14ac:dyDescent="0.25">
      <c r="B8" s="4" t="s">
        <v>4</v>
      </c>
      <c r="C8" s="1">
        <f>C6</f>
        <v>100</v>
      </c>
      <c r="D8" s="1">
        <f>D6</f>
        <v>100</v>
      </c>
      <c r="E8" s="1">
        <f>E9</f>
        <v>0</v>
      </c>
      <c r="F8" s="1">
        <f>F9</f>
        <v>0</v>
      </c>
      <c r="G8" s="2">
        <v>50</v>
      </c>
      <c r="H8" s="2">
        <f>(((C8-C5)+(D8-D5)+(E8-E5)+(F8-F5))/4)*G8</f>
        <v>2500</v>
      </c>
      <c r="I8" s="3"/>
      <c r="J8" s="1" t="s">
        <v>4</v>
      </c>
      <c r="K8" s="1">
        <f>MIN(K6,K7)</f>
        <v>0</v>
      </c>
      <c r="L8" s="1">
        <f>MIN(L6,L7)</f>
        <v>0</v>
      </c>
      <c r="M8" s="1">
        <f>M9</f>
        <v>0</v>
      </c>
      <c r="N8" s="1">
        <f>N9</f>
        <v>0</v>
      </c>
      <c r="O8" s="2">
        <v>50</v>
      </c>
      <c r="P8" s="2">
        <f>(((K8-K5)+(L8-L5)+(M8-M5)+(N8-N5))/4)*O8</f>
        <v>0</v>
      </c>
      <c r="Q8" s="3"/>
      <c r="R8" s="1" t="s">
        <v>4</v>
      </c>
      <c r="S8" s="1">
        <v>40</v>
      </c>
      <c r="T8" s="1">
        <v>0</v>
      </c>
      <c r="U8" s="1">
        <v>80</v>
      </c>
      <c r="V8" s="1">
        <v>100</v>
      </c>
      <c r="W8" s="2">
        <v>50</v>
      </c>
      <c r="X8" s="7">
        <f>(((S8-S5)+(T8-T5)+(U8-U5)+(V8-V5))/4)*W8</f>
        <v>2750</v>
      </c>
    </row>
    <row r="9" spans="2:24" x14ac:dyDescent="0.25">
      <c r="B9" s="4" t="s">
        <v>5</v>
      </c>
      <c r="C9" s="1">
        <v>0</v>
      </c>
      <c r="D9" s="1">
        <v>0</v>
      </c>
      <c r="E9" s="1">
        <v>0</v>
      </c>
      <c r="F9" s="1">
        <v>0</v>
      </c>
      <c r="G9" s="2">
        <v>75</v>
      </c>
      <c r="H9" s="2">
        <f>(((C9-C8)+(D9-D8)+(E9-E8)+(F9-F8))/4)*G9</f>
        <v>-3750</v>
      </c>
      <c r="I9" s="3"/>
      <c r="J9" s="1" t="s">
        <v>5</v>
      </c>
      <c r="K9" s="1">
        <v>0</v>
      </c>
      <c r="L9" s="1">
        <v>0</v>
      </c>
      <c r="M9" s="1">
        <v>0</v>
      </c>
      <c r="N9" s="1">
        <v>0</v>
      </c>
      <c r="O9" s="2">
        <v>75</v>
      </c>
      <c r="P9" s="2">
        <f>(((K9-K8)+(L9-L8)+(M9-M8)+(N9-N8))/4)*O9</f>
        <v>0</v>
      </c>
      <c r="Q9" s="3"/>
      <c r="R9" s="1" t="s">
        <v>5</v>
      </c>
      <c r="S9" s="1">
        <v>40</v>
      </c>
      <c r="T9" s="1">
        <v>0</v>
      </c>
      <c r="U9" s="1">
        <v>80</v>
      </c>
      <c r="V9" s="1">
        <v>100</v>
      </c>
      <c r="W9" s="2">
        <v>75</v>
      </c>
      <c r="X9" s="7">
        <f>(((S9-S8)+(T9-T8)+(U9-U8)+(V9-V8))/4)*W9</f>
        <v>0</v>
      </c>
    </row>
    <row r="10" spans="2:24" x14ac:dyDescent="0.25">
      <c r="B10" s="8"/>
      <c r="C10" s="3"/>
      <c r="D10" s="3"/>
      <c r="E10" s="3"/>
      <c r="F10" s="18" t="s">
        <v>12</v>
      </c>
      <c r="G10" s="18"/>
      <c r="H10" s="20">
        <f>SUM(H5:H9)</f>
        <v>-1250</v>
      </c>
      <c r="I10" s="3"/>
      <c r="J10" s="3"/>
      <c r="K10" s="3"/>
      <c r="L10" s="3"/>
      <c r="M10" s="3"/>
      <c r="N10" s="18" t="s">
        <v>12</v>
      </c>
      <c r="O10" s="18"/>
      <c r="P10" s="20">
        <f>SUM(P5:P9)</f>
        <v>0</v>
      </c>
      <c r="Q10" s="3"/>
      <c r="R10" s="3"/>
      <c r="S10" s="3"/>
      <c r="T10" s="3"/>
      <c r="U10" s="3"/>
      <c r="V10" s="18" t="s">
        <v>12</v>
      </c>
      <c r="W10" s="18"/>
      <c r="X10" s="19">
        <f>SUM(X5:X9)</f>
        <v>2750</v>
      </c>
    </row>
    <row r="11" spans="2:24" x14ac:dyDescent="0.25">
      <c r="B11" s="11" t="s">
        <v>10</v>
      </c>
      <c r="C11" s="12">
        <f>C8-C6</f>
        <v>0</v>
      </c>
      <c r="D11" s="12">
        <f>D8-D6</f>
        <v>0</v>
      </c>
      <c r="E11" s="12">
        <f>E8-E6</f>
        <v>-100</v>
      </c>
      <c r="F11" s="12">
        <f>F8-F6</f>
        <v>-100</v>
      </c>
      <c r="G11" s="12"/>
      <c r="H11" s="13">
        <f>((C11*0.5*G8)+(D11*0.5*G8)+(E11*0.5*G8)+(F11*0.5*G8))/4</f>
        <v>-1250</v>
      </c>
      <c r="I11" s="3"/>
      <c r="J11" s="12" t="s">
        <v>6</v>
      </c>
      <c r="K11" s="12">
        <f>ABS(K9-K6)*-1</f>
        <v>-100</v>
      </c>
      <c r="L11" s="12">
        <f t="shared" ref="L11:N11" si="0">ABS(L9-L6)*-1</f>
        <v>-100</v>
      </c>
      <c r="M11" s="12">
        <f t="shared" si="0"/>
        <v>-100</v>
      </c>
      <c r="N11" s="12">
        <f t="shared" si="0"/>
        <v>-100</v>
      </c>
      <c r="O11" s="12"/>
      <c r="P11" s="13">
        <f>((K11*0.5*MAX(O8,O9))+(L11*0.5*MAX(O8,O9))+(M11*0.5*MAX(O8,O9))+(N11*0.5*MAX(O8,O9)))/4</f>
        <v>-3750</v>
      </c>
      <c r="Q11" s="3"/>
      <c r="R11" s="12" t="s">
        <v>6</v>
      </c>
      <c r="S11" s="12">
        <f>IF((S7-S6)&lt;0,(S7-S6),0)</f>
        <v>0</v>
      </c>
      <c r="T11" s="12">
        <f t="shared" ref="T11:V11" si="1">IF((T7-T6)&lt;0,(T7-T6),0)</f>
        <v>0</v>
      </c>
      <c r="U11" s="12">
        <f t="shared" si="1"/>
        <v>-50</v>
      </c>
      <c r="V11" s="12">
        <f t="shared" si="1"/>
        <v>-25</v>
      </c>
      <c r="W11" s="12"/>
      <c r="X11" s="14">
        <f>((S11*0.5*MAX(W8,W9))+(T11*0.5*MAX(W8,W9))+(U11*0.5*MAX(W8,W9))+(V11*0.5*MAX(W8,W9)))/4</f>
        <v>-703.125</v>
      </c>
    </row>
    <row r="12" spans="2:24" ht="15.75" thickBot="1" x14ac:dyDescent="0.3">
      <c r="B12" s="9"/>
      <c r="C12" s="10"/>
      <c r="D12" s="10"/>
      <c r="E12" s="10"/>
      <c r="F12" s="10"/>
      <c r="G12" s="10" t="s">
        <v>9</v>
      </c>
      <c r="H12" s="15">
        <f>H10+H11</f>
        <v>-2500</v>
      </c>
      <c r="I12" s="10"/>
      <c r="J12" s="10"/>
      <c r="K12" s="10"/>
      <c r="L12" s="10"/>
      <c r="M12" s="10"/>
      <c r="N12" s="10"/>
      <c r="O12" s="10" t="s">
        <v>9</v>
      </c>
      <c r="P12" s="15">
        <f>P10+P11</f>
        <v>-3750</v>
      </c>
      <c r="Q12" s="10"/>
      <c r="R12" s="10"/>
      <c r="S12" s="10"/>
      <c r="T12" s="10"/>
      <c r="U12" s="10"/>
      <c r="V12" s="10"/>
      <c r="W12" s="10" t="s">
        <v>9</v>
      </c>
      <c r="X12" s="16">
        <f>X10+X11</f>
        <v>2046.875</v>
      </c>
    </row>
    <row r="13" spans="2:24" ht="4.5" customHeight="1" thickBot="1" x14ac:dyDescent="0.3"/>
    <row r="14" spans="2:24" ht="21" x14ac:dyDescent="0.35">
      <c r="B14" s="3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</row>
    <row r="15" spans="2:24" x14ac:dyDescent="0.25">
      <c r="B15" s="36" t="s">
        <v>16</v>
      </c>
      <c r="C15" s="37"/>
      <c r="D15" s="37"/>
      <c r="E15" s="37"/>
      <c r="F15" s="37"/>
      <c r="G15" s="37"/>
      <c r="H15" s="37"/>
      <c r="I15" s="3"/>
      <c r="J15" s="37" t="s">
        <v>0</v>
      </c>
      <c r="K15" s="37"/>
      <c r="L15" s="37"/>
      <c r="M15" s="37"/>
      <c r="N15" s="37"/>
      <c r="O15" s="37"/>
      <c r="P15" s="37"/>
      <c r="Q15" s="3"/>
      <c r="R15" s="37" t="s">
        <v>1</v>
      </c>
      <c r="S15" s="37"/>
      <c r="T15" s="37"/>
      <c r="U15" s="37"/>
      <c r="V15" s="37"/>
      <c r="W15" s="37"/>
      <c r="X15" s="38"/>
    </row>
    <row r="16" spans="2:24" x14ac:dyDescent="0.25">
      <c r="B16" s="4"/>
      <c r="C16" s="1">
        <v>1</v>
      </c>
      <c r="D16" s="1">
        <v>2</v>
      </c>
      <c r="E16" s="1">
        <v>3</v>
      </c>
      <c r="F16" s="1">
        <v>4</v>
      </c>
      <c r="G16" s="1" t="s">
        <v>7</v>
      </c>
      <c r="H16" s="1" t="s">
        <v>8</v>
      </c>
      <c r="I16" s="3"/>
      <c r="J16" s="1"/>
      <c r="K16" s="1">
        <v>1</v>
      </c>
      <c r="L16" s="1">
        <v>2</v>
      </c>
      <c r="M16" s="1">
        <v>3</v>
      </c>
      <c r="N16" s="1">
        <v>4</v>
      </c>
      <c r="O16" s="1" t="s">
        <v>7</v>
      </c>
      <c r="P16" s="1" t="s">
        <v>8</v>
      </c>
      <c r="Q16" s="3"/>
      <c r="R16" s="1"/>
      <c r="S16" s="1">
        <v>1</v>
      </c>
      <c r="T16" s="1">
        <v>2</v>
      </c>
      <c r="U16" s="1">
        <v>3</v>
      </c>
      <c r="V16" s="1">
        <v>4</v>
      </c>
      <c r="W16" s="1" t="s">
        <v>7</v>
      </c>
      <c r="X16" s="5" t="s">
        <v>8</v>
      </c>
    </row>
    <row r="17" spans="2:24" x14ac:dyDescent="0.25">
      <c r="B17" s="4" t="s">
        <v>2</v>
      </c>
      <c r="C17" s="1">
        <v>100</v>
      </c>
      <c r="D17" s="1">
        <v>100</v>
      </c>
      <c r="E17" s="1">
        <v>100</v>
      </c>
      <c r="F17" s="1">
        <v>100</v>
      </c>
      <c r="G17" s="2">
        <v>30</v>
      </c>
      <c r="H17" s="2">
        <f>(SUM(C17:F17)/4)*G17</f>
        <v>3000</v>
      </c>
      <c r="I17" s="6"/>
      <c r="J17" s="1" t="s">
        <v>2</v>
      </c>
      <c r="K17" s="1">
        <v>100</v>
      </c>
      <c r="L17" s="1">
        <v>100</v>
      </c>
      <c r="M17" s="1">
        <v>100</v>
      </c>
      <c r="N17" s="1">
        <v>100</v>
      </c>
      <c r="O17" s="2">
        <v>30</v>
      </c>
      <c r="P17" s="2">
        <f>(SUM(K17:N17)/4)*O17</f>
        <v>3000</v>
      </c>
      <c r="Q17" s="3"/>
      <c r="R17" s="1" t="s">
        <v>2</v>
      </c>
      <c r="S17" s="1">
        <v>100</v>
      </c>
      <c r="T17" s="1">
        <v>100</v>
      </c>
      <c r="U17" s="1">
        <v>100</v>
      </c>
      <c r="V17" s="1">
        <v>100</v>
      </c>
      <c r="W17" s="2">
        <v>30</v>
      </c>
      <c r="X17" s="7">
        <f>(SUM(S17:V17)/4)*W17</f>
        <v>3000</v>
      </c>
    </row>
    <row r="18" spans="2:24" x14ac:dyDescent="0.25">
      <c r="B18" s="4" t="s">
        <v>3</v>
      </c>
      <c r="C18" s="1">
        <v>100</v>
      </c>
      <c r="D18" s="1">
        <v>100</v>
      </c>
      <c r="E18" s="1">
        <v>100</v>
      </c>
      <c r="F18" s="1">
        <v>100</v>
      </c>
      <c r="G18" s="2">
        <v>0</v>
      </c>
      <c r="H18" s="2">
        <v>0</v>
      </c>
      <c r="I18" s="3"/>
      <c r="J18" s="1" t="s">
        <v>3</v>
      </c>
      <c r="K18" s="1">
        <v>100</v>
      </c>
      <c r="L18" s="1">
        <v>100</v>
      </c>
      <c r="M18" s="1">
        <v>100</v>
      </c>
      <c r="N18" s="1">
        <v>100</v>
      </c>
      <c r="O18" s="2">
        <v>0</v>
      </c>
      <c r="P18" s="2">
        <v>0</v>
      </c>
      <c r="Q18" s="3"/>
      <c r="R18" s="1" t="s">
        <v>3</v>
      </c>
      <c r="S18" s="1">
        <v>150</v>
      </c>
      <c r="T18" s="1">
        <v>100</v>
      </c>
      <c r="U18" s="1">
        <v>120</v>
      </c>
      <c r="V18" s="1">
        <v>100</v>
      </c>
      <c r="W18" s="2">
        <v>0</v>
      </c>
      <c r="X18" s="7">
        <v>0</v>
      </c>
    </row>
    <row r="19" spans="2:24" x14ac:dyDescent="0.25">
      <c r="B19" s="4" t="s">
        <v>11</v>
      </c>
      <c r="C19" s="17" t="s">
        <v>13</v>
      </c>
      <c r="D19" s="17" t="s">
        <v>13</v>
      </c>
      <c r="E19" s="17" t="s">
        <v>13</v>
      </c>
      <c r="F19" s="17" t="s">
        <v>13</v>
      </c>
      <c r="G19" s="2">
        <v>0</v>
      </c>
      <c r="H19" s="2">
        <v>0</v>
      </c>
      <c r="I19" s="3"/>
      <c r="J19" s="1" t="s">
        <v>11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2">
        <v>0</v>
      </c>
      <c r="Q19" s="3"/>
      <c r="R19" s="1" t="s">
        <v>11</v>
      </c>
      <c r="S19" s="1">
        <v>0</v>
      </c>
      <c r="T19" s="1">
        <v>0</v>
      </c>
      <c r="U19" s="1">
        <v>0</v>
      </c>
      <c r="V19" s="1">
        <v>0</v>
      </c>
      <c r="W19" s="2">
        <v>0</v>
      </c>
      <c r="X19" s="7">
        <v>0</v>
      </c>
    </row>
    <row r="20" spans="2:24" x14ac:dyDescent="0.25">
      <c r="B20" s="4" t="s">
        <v>4</v>
      </c>
      <c r="C20" s="1">
        <f>C18</f>
        <v>100</v>
      </c>
      <c r="D20" s="1">
        <f>D18</f>
        <v>100</v>
      </c>
      <c r="E20" s="1">
        <f>E21</f>
        <v>0</v>
      </c>
      <c r="F20" s="1">
        <f>F21</f>
        <v>0</v>
      </c>
      <c r="G20" s="2">
        <v>50</v>
      </c>
      <c r="H20" s="2">
        <f>(((C20-C17)+(D20-D17)+(E20-E17)+(F20-F17))/4)*G20</f>
        <v>-2500</v>
      </c>
      <c r="I20" s="3"/>
      <c r="J20" s="1" t="s">
        <v>4</v>
      </c>
      <c r="K20" s="1">
        <f>MIN(K18,K19)</f>
        <v>0</v>
      </c>
      <c r="L20" s="1">
        <f>MIN(L18,L19)</f>
        <v>0</v>
      </c>
      <c r="M20" s="1">
        <f>M21</f>
        <v>0</v>
      </c>
      <c r="N20" s="1">
        <f>N21</f>
        <v>0</v>
      </c>
      <c r="O20" s="2">
        <v>50</v>
      </c>
      <c r="P20" s="2">
        <f>(((K20-K17)+(L20-L17)+(M20-M17)+(N20-N17))/4)*O20</f>
        <v>-5000</v>
      </c>
      <c r="Q20" s="3"/>
      <c r="R20" s="1" t="s">
        <v>4</v>
      </c>
      <c r="S20" s="1">
        <v>0</v>
      </c>
      <c r="T20" s="1">
        <v>0</v>
      </c>
      <c r="U20" s="1">
        <v>0</v>
      </c>
      <c r="V20" s="1">
        <v>0</v>
      </c>
      <c r="W20" s="2">
        <v>50</v>
      </c>
      <c r="X20" s="7">
        <f>(((S20-S17)+(T20-T17)+(U20-U17)+(V20-V17))/4)*W20</f>
        <v>-5000</v>
      </c>
    </row>
    <row r="21" spans="2:24" x14ac:dyDescent="0.25">
      <c r="B21" s="4" t="s">
        <v>5</v>
      </c>
      <c r="C21" s="1">
        <v>0</v>
      </c>
      <c r="D21" s="1">
        <v>0</v>
      </c>
      <c r="E21" s="1">
        <v>0</v>
      </c>
      <c r="F21" s="1">
        <v>0</v>
      </c>
      <c r="G21" s="2">
        <v>75</v>
      </c>
      <c r="H21" s="2">
        <f>(((C21-C20)+(D21-D20)+(E21-E20)+(F21-F20))/4)*G21</f>
        <v>-3750</v>
      </c>
      <c r="I21" s="3"/>
      <c r="J21" s="1" t="s">
        <v>5</v>
      </c>
      <c r="K21" s="1">
        <v>0</v>
      </c>
      <c r="L21" s="1">
        <v>0</v>
      </c>
      <c r="M21" s="1">
        <v>0</v>
      </c>
      <c r="N21" s="1">
        <v>0</v>
      </c>
      <c r="O21" s="2">
        <v>75</v>
      </c>
      <c r="P21" s="2">
        <f>(((K21-K20)+(L21-L20)+(M21-M20)+(N21-N20))/4)*O21</f>
        <v>0</v>
      </c>
      <c r="Q21" s="3"/>
      <c r="R21" s="1" t="s">
        <v>5</v>
      </c>
      <c r="S21" s="1">
        <v>0</v>
      </c>
      <c r="T21" s="1">
        <v>0</v>
      </c>
      <c r="U21" s="1">
        <v>0</v>
      </c>
      <c r="V21" s="1">
        <v>0</v>
      </c>
      <c r="W21" s="2">
        <v>75</v>
      </c>
      <c r="X21" s="7">
        <f>(((S21-S20)+(T21-T20)+(U21-U20)+(V21-V20))/4)*W21</f>
        <v>0</v>
      </c>
    </row>
    <row r="22" spans="2:24" x14ac:dyDescent="0.25">
      <c r="B22" s="8"/>
      <c r="C22" s="3"/>
      <c r="D22" s="3"/>
      <c r="E22" s="3"/>
      <c r="F22" s="18" t="s">
        <v>12</v>
      </c>
      <c r="G22" s="18"/>
      <c r="H22" s="20">
        <f>SUM(H17:H21)</f>
        <v>-3250</v>
      </c>
      <c r="I22" s="3"/>
      <c r="J22" s="3"/>
      <c r="K22" s="3"/>
      <c r="L22" s="3"/>
      <c r="M22" s="3"/>
      <c r="N22" s="18" t="s">
        <v>12</v>
      </c>
      <c r="O22" s="18"/>
      <c r="P22" s="20">
        <f>SUM(P17:P21)</f>
        <v>-2000</v>
      </c>
      <c r="Q22" s="3"/>
      <c r="R22" s="3"/>
      <c r="S22" s="3"/>
      <c r="T22" s="3"/>
      <c r="U22" s="3"/>
      <c r="V22" s="18" t="s">
        <v>12</v>
      </c>
      <c r="W22" s="18"/>
      <c r="X22" s="19">
        <f>SUM(X17:X21)</f>
        <v>-2000</v>
      </c>
    </row>
    <row r="23" spans="2:24" x14ac:dyDescent="0.25">
      <c r="B23" s="11" t="s">
        <v>10</v>
      </c>
      <c r="C23" s="12">
        <f>C20-C18</f>
        <v>0</v>
      </c>
      <c r="D23" s="12">
        <f>D20-D18</f>
        <v>0</v>
      </c>
      <c r="E23" s="12">
        <f>E20-E18</f>
        <v>-100</v>
      </c>
      <c r="F23" s="12">
        <f>F20-F18</f>
        <v>-100</v>
      </c>
      <c r="G23" s="12"/>
      <c r="H23" s="13">
        <f>((C23*0.5*G20)+(D23*0.5*G20)+(E23*0.5*G20)+(F23*0.5*G20))/4</f>
        <v>-1250</v>
      </c>
      <c r="I23" s="3"/>
      <c r="J23" s="12" t="s">
        <v>6</v>
      </c>
      <c r="K23" s="12">
        <f>ABS(K21-K18)*-1</f>
        <v>-100</v>
      </c>
      <c r="L23" s="12">
        <f t="shared" ref="L23:N23" si="2">ABS(L21-L18)*-1</f>
        <v>-100</v>
      </c>
      <c r="M23" s="12">
        <f t="shared" si="2"/>
        <v>-100</v>
      </c>
      <c r="N23" s="12">
        <f t="shared" si="2"/>
        <v>-100</v>
      </c>
      <c r="O23" s="12"/>
      <c r="P23" s="13">
        <f>((K23*0.5*MAX(O20,O21))+(L23*0.5*MAX(O20,O21))+(M23*0.5*MAX(O20,O21))+(N23*0.5*MAX(O20,O21)))/4</f>
        <v>-3750</v>
      </c>
      <c r="Q23" s="3"/>
      <c r="R23" s="12" t="s">
        <v>6</v>
      </c>
      <c r="S23" s="12">
        <f>IF((S19-S18)&lt;0,(S19-S18),0)</f>
        <v>-150</v>
      </c>
      <c r="T23" s="12">
        <f t="shared" ref="T23:V23" si="3">IF((T19-T18)&lt;0,(T19-T18),0)</f>
        <v>-100</v>
      </c>
      <c r="U23" s="12">
        <f t="shared" si="3"/>
        <v>-120</v>
      </c>
      <c r="V23" s="12">
        <f t="shared" si="3"/>
        <v>-100</v>
      </c>
      <c r="W23" s="12"/>
      <c r="X23" s="14">
        <f>((S23*0.5*MAX(W20,W21))+(T23*0.5*MAX(W20,W21))+(U23*0.5*MAX(W20,W21))+(V23*0.5*MAX(W20,W21)))/4</f>
        <v>-4406.25</v>
      </c>
    </row>
    <row r="24" spans="2:24" ht="15.75" thickBot="1" x14ac:dyDescent="0.3">
      <c r="B24" s="9"/>
      <c r="C24" s="10"/>
      <c r="D24" s="10"/>
      <c r="E24" s="10"/>
      <c r="F24" s="10"/>
      <c r="G24" s="10" t="s">
        <v>9</v>
      </c>
      <c r="H24" s="15">
        <f>H21+H23</f>
        <v>-5000</v>
      </c>
      <c r="I24" s="10"/>
      <c r="J24" s="10"/>
      <c r="K24" s="10"/>
      <c r="L24" s="10"/>
      <c r="M24" s="10"/>
      <c r="N24" s="10"/>
      <c r="O24" s="10" t="s">
        <v>9</v>
      </c>
      <c r="P24" s="15">
        <f>P21+P23</f>
        <v>-3750</v>
      </c>
      <c r="Q24" s="10"/>
      <c r="R24" s="10"/>
      <c r="S24" s="10"/>
      <c r="T24" s="10"/>
      <c r="U24" s="10"/>
      <c r="V24" s="10"/>
      <c r="W24" s="10" t="s">
        <v>9</v>
      </c>
      <c r="X24" s="16">
        <f>X21+X23</f>
        <v>-4406.25</v>
      </c>
    </row>
    <row r="25" spans="2:24" ht="3" customHeight="1" thickBot="1" x14ac:dyDescent="0.3"/>
    <row r="26" spans="2:24" ht="21" x14ac:dyDescent="0.35">
      <c r="B26" s="33" t="s">
        <v>17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</row>
    <row r="27" spans="2:24" x14ac:dyDescent="0.25">
      <c r="B27" s="36" t="s">
        <v>16</v>
      </c>
      <c r="C27" s="37"/>
      <c r="D27" s="37"/>
      <c r="E27" s="37"/>
      <c r="F27" s="37"/>
      <c r="G27" s="37"/>
      <c r="H27" s="37"/>
      <c r="I27" s="3"/>
      <c r="J27" s="37" t="s">
        <v>0</v>
      </c>
      <c r="K27" s="37"/>
      <c r="L27" s="37"/>
      <c r="M27" s="37"/>
      <c r="N27" s="37"/>
      <c r="O27" s="37"/>
      <c r="P27" s="37"/>
      <c r="Q27" s="3"/>
      <c r="R27" s="37" t="s">
        <v>1</v>
      </c>
      <c r="S27" s="37"/>
      <c r="T27" s="37"/>
      <c r="U27" s="37"/>
      <c r="V27" s="37"/>
      <c r="W27" s="37"/>
      <c r="X27" s="38"/>
    </row>
    <row r="28" spans="2:24" x14ac:dyDescent="0.25">
      <c r="B28" s="4"/>
      <c r="C28" s="1">
        <v>1</v>
      </c>
      <c r="D28" s="1">
        <v>2</v>
      </c>
      <c r="E28" s="1">
        <v>3</v>
      </c>
      <c r="F28" s="1">
        <v>4</v>
      </c>
      <c r="G28" s="1" t="s">
        <v>7</v>
      </c>
      <c r="H28" s="1" t="s">
        <v>8</v>
      </c>
      <c r="I28" s="3"/>
      <c r="J28" s="1"/>
      <c r="K28" s="1">
        <v>1</v>
      </c>
      <c r="L28" s="1">
        <v>2</v>
      </c>
      <c r="M28" s="1">
        <v>3</v>
      </c>
      <c r="N28" s="1">
        <v>4</v>
      </c>
      <c r="O28" s="1" t="s">
        <v>7</v>
      </c>
      <c r="P28" s="1" t="s">
        <v>8</v>
      </c>
      <c r="Q28" s="3"/>
      <c r="R28" s="1"/>
      <c r="S28" s="1">
        <v>1</v>
      </c>
      <c r="T28" s="1">
        <v>2</v>
      </c>
      <c r="U28" s="1">
        <v>3</v>
      </c>
      <c r="V28" s="1">
        <v>4</v>
      </c>
      <c r="W28" s="1" t="s">
        <v>7</v>
      </c>
      <c r="X28" s="5" t="s">
        <v>8</v>
      </c>
    </row>
    <row r="29" spans="2:24" x14ac:dyDescent="0.25">
      <c r="B29" s="4" t="s">
        <v>2</v>
      </c>
      <c r="C29" s="1">
        <v>0</v>
      </c>
      <c r="D29" s="1">
        <v>0</v>
      </c>
      <c r="E29" s="1">
        <v>0</v>
      </c>
      <c r="F29" s="1">
        <v>0</v>
      </c>
      <c r="G29" s="2">
        <v>30</v>
      </c>
      <c r="H29" s="2">
        <f>(SUM(C29:F29)/4)*G29</f>
        <v>0</v>
      </c>
      <c r="I29" s="6"/>
      <c r="J29" s="1" t="s">
        <v>2</v>
      </c>
      <c r="K29" s="1">
        <v>0</v>
      </c>
      <c r="L29" s="1">
        <v>0</v>
      </c>
      <c r="M29" s="1">
        <v>0</v>
      </c>
      <c r="N29" s="1">
        <v>0</v>
      </c>
      <c r="O29" s="2">
        <v>30</v>
      </c>
      <c r="P29" s="2">
        <f>(SUM(K29:N29)/4)*O29</f>
        <v>0</v>
      </c>
      <c r="Q29" s="3"/>
      <c r="R29" s="1" t="s">
        <v>2</v>
      </c>
      <c r="S29" s="1">
        <v>0</v>
      </c>
      <c r="T29" s="1">
        <v>0</v>
      </c>
      <c r="U29" s="1">
        <v>0</v>
      </c>
      <c r="V29" s="1">
        <v>0</v>
      </c>
      <c r="W29" s="2">
        <v>30</v>
      </c>
      <c r="X29" s="7">
        <f>(SUM(S29:V29)/4)*W29</f>
        <v>0</v>
      </c>
    </row>
    <row r="30" spans="2:24" x14ac:dyDescent="0.25">
      <c r="B30" s="4" t="s">
        <v>3</v>
      </c>
      <c r="C30" s="1">
        <v>100</v>
      </c>
      <c r="D30" s="1">
        <v>100</v>
      </c>
      <c r="E30" s="1">
        <v>100</v>
      </c>
      <c r="F30" s="1">
        <v>100</v>
      </c>
      <c r="G30" s="2">
        <v>0</v>
      </c>
      <c r="H30" s="2">
        <v>0</v>
      </c>
      <c r="I30" s="3"/>
      <c r="J30" s="1" t="s">
        <v>3</v>
      </c>
      <c r="K30" s="1">
        <v>100</v>
      </c>
      <c r="L30" s="1">
        <v>100</v>
      </c>
      <c r="M30" s="1">
        <v>100</v>
      </c>
      <c r="N30" s="1">
        <v>100</v>
      </c>
      <c r="O30" s="2">
        <v>0</v>
      </c>
      <c r="P30" s="2">
        <v>0</v>
      </c>
      <c r="Q30" s="3"/>
      <c r="R30" s="1" t="s">
        <v>3</v>
      </c>
      <c r="S30" s="1">
        <v>100</v>
      </c>
      <c r="T30" s="1">
        <v>50</v>
      </c>
      <c r="U30" s="1">
        <v>50</v>
      </c>
      <c r="V30" s="1">
        <v>25</v>
      </c>
      <c r="W30" s="2">
        <v>0</v>
      </c>
      <c r="X30" s="7">
        <v>0</v>
      </c>
    </row>
    <row r="31" spans="2:24" x14ac:dyDescent="0.25">
      <c r="B31" s="4" t="s">
        <v>11</v>
      </c>
      <c r="C31" s="17" t="s">
        <v>13</v>
      </c>
      <c r="D31" s="17" t="s">
        <v>13</v>
      </c>
      <c r="E31" s="17" t="s">
        <v>13</v>
      </c>
      <c r="F31" s="17" t="s">
        <v>13</v>
      </c>
      <c r="G31" s="2">
        <v>0</v>
      </c>
      <c r="H31" s="2">
        <v>0</v>
      </c>
      <c r="I31" s="3"/>
      <c r="J31" s="1" t="s">
        <v>11</v>
      </c>
      <c r="K31" s="1">
        <v>50</v>
      </c>
      <c r="L31" s="1">
        <v>50</v>
      </c>
      <c r="M31" s="1">
        <v>50</v>
      </c>
      <c r="N31" s="1">
        <v>50</v>
      </c>
      <c r="O31" s="2">
        <v>0</v>
      </c>
      <c r="P31" s="2">
        <v>0</v>
      </c>
      <c r="Q31" s="3"/>
      <c r="R31" s="1" t="s">
        <v>11</v>
      </c>
      <c r="S31" s="1">
        <v>50</v>
      </c>
      <c r="T31" s="1">
        <v>50</v>
      </c>
      <c r="U31" s="1">
        <v>50</v>
      </c>
      <c r="V31" s="1">
        <v>50</v>
      </c>
      <c r="W31" s="2">
        <v>0</v>
      </c>
      <c r="X31" s="7">
        <v>0</v>
      </c>
    </row>
    <row r="32" spans="2:24" x14ac:dyDescent="0.25">
      <c r="B32" s="4" t="s">
        <v>4</v>
      </c>
      <c r="C32" s="1">
        <f>C30</f>
        <v>100</v>
      </c>
      <c r="D32" s="1">
        <f>D30</f>
        <v>100</v>
      </c>
      <c r="E32" s="1">
        <f>E33</f>
        <v>50</v>
      </c>
      <c r="F32" s="1">
        <f>F33</f>
        <v>50</v>
      </c>
      <c r="G32" s="2">
        <v>50</v>
      </c>
      <c r="H32" s="2">
        <f>(((C32-C29)+(D32-D29)+(E32-E29)+(F32-F29))/4)*G32</f>
        <v>3750</v>
      </c>
      <c r="I32" s="3"/>
      <c r="J32" s="1" t="s">
        <v>4</v>
      </c>
      <c r="K32" s="1">
        <f>MIN(K30,K31)</f>
        <v>50</v>
      </c>
      <c r="L32" s="1">
        <f>MIN(L30,L31)</f>
        <v>50</v>
      </c>
      <c r="M32" s="1">
        <f>M33</f>
        <v>50</v>
      </c>
      <c r="N32" s="1">
        <f>N33</f>
        <v>50</v>
      </c>
      <c r="O32" s="2">
        <v>50</v>
      </c>
      <c r="P32" s="2">
        <f>(((K32-K29)+(L32-L29)+(M32-M29)+(N32-N29))/4)*O32</f>
        <v>2500</v>
      </c>
      <c r="Q32" s="3"/>
      <c r="R32" s="1" t="s">
        <v>4</v>
      </c>
      <c r="S32" s="1">
        <v>50</v>
      </c>
      <c r="T32" s="1">
        <v>50</v>
      </c>
      <c r="U32" s="1">
        <v>50</v>
      </c>
      <c r="V32" s="1">
        <v>50</v>
      </c>
      <c r="W32" s="2">
        <v>50</v>
      </c>
      <c r="X32" s="7">
        <f>(((S32-S29)+(T32-T29)+(U32-U29)+(V32-V29))/4)*W32</f>
        <v>2500</v>
      </c>
    </row>
    <row r="33" spans="2:24" x14ac:dyDescent="0.25">
      <c r="B33" s="4" t="s">
        <v>5</v>
      </c>
      <c r="C33" s="1">
        <v>50</v>
      </c>
      <c r="D33" s="1">
        <v>50</v>
      </c>
      <c r="E33" s="1">
        <v>50</v>
      </c>
      <c r="F33" s="1">
        <v>50</v>
      </c>
      <c r="G33" s="2">
        <v>75</v>
      </c>
      <c r="H33" s="2">
        <f>(((C33-C32)+(D33-D32)+(E33-E32)+(F33-F32))/4)*G33</f>
        <v>-1875</v>
      </c>
      <c r="I33" s="3"/>
      <c r="J33" s="1" t="s">
        <v>5</v>
      </c>
      <c r="K33" s="1">
        <v>50</v>
      </c>
      <c r="L33" s="1">
        <v>50</v>
      </c>
      <c r="M33" s="1">
        <v>50</v>
      </c>
      <c r="N33" s="1">
        <v>50</v>
      </c>
      <c r="O33" s="2">
        <v>75</v>
      </c>
      <c r="P33" s="2">
        <f>(((K33-K32)+(L33-L32)+(M33-M32)+(N33-N32))/4)*O33</f>
        <v>0</v>
      </c>
      <c r="Q33" s="3"/>
      <c r="R33" s="1" t="s">
        <v>5</v>
      </c>
      <c r="S33" s="1">
        <v>50</v>
      </c>
      <c r="T33" s="1">
        <v>50</v>
      </c>
      <c r="U33" s="1">
        <v>50</v>
      </c>
      <c r="V33" s="1">
        <v>50</v>
      </c>
      <c r="W33" s="2">
        <v>75</v>
      </c>
      <c r="X33" s="7">
        <f>(((S33-S32)+(T33-T32)+(U33-U32)+(V33-V32))/4)*W33</f>
        <v>0</v>
      </c>
    </row>
    <row r="34" spans="2:24" x14ac:dyDescent="0.25">
      <c r="B34" s="8"/>
      <c r="C34" s="3"/>
      <c r="D34" s="3"/>
      <c r="E34" s="3"/>
      <c r="F34" s="18" t="s">
        <v>12</v>
      </c>
      <c r="G34" s="18"/>
      <c r="H34" s="20">
        <f>SUM(H29:H33)</f>
        <v>1875</v>
      </c>
      <c r="I34" s="3"/>
      <c r="J34" s="3"/>
      <c r="K34" s="3"/>
      <c r="L34" s="3"/>
      <c r="M34" s="3"/>
      <c r="N34" s="18" t="s">
        <v>12</v>
      </c>
      <c r="O34" s="18"/>
      <c r="P34" s="20">
        <f>SUM(P29:P33)</f>
        <v>2500</v>
      </c>
      <c r="Q34" s="3"/>
      <c r="R34" s="3"/>
      <c r="S34" s="3"/>
      <c r="T34" s="3"/>
      <c r="U34" s="3"/>
      <c r="V34" s="18" t="s">
        <v>12</v>
      </c>
      <c r="W34" s="18"/>
      <c r="X34" s="19">
        <f>SUM(X29:X33)</f>
        <v>2500</v>
      </c>
    </row>
    <row r="35" spans="2:24" x14ac:dyDescent="0.25">
      <c r="B35" s="11" t="s">
        <v>10</v>
      </c>
      <c r="C35" s="12">
        <f>C32-C30</f>
        <v>0</v>
      </c>
      <c r="D35" s="12">
        <f>D32-D30</f>
        <v>0</v>
      </c>
      <c r="E35" s="12">
        <f>E32-E30</f>
        <v>-50</v>
      </c>
      <c r="F35" s="12">
        <f>F32-F30</f>
        <v>-50</v>
      </c>
      <c r="G35" s="12"/>
      <c r="H35" s="13">
        <f>((C35*0.5*G32)+(D35*0.5*G32)+(E35*0.5*G32)+(F35*0.5*G32))/4</f>
        <v>-625</v>
      </c>
      <c r="I35" s="3"/>
      <c r="J35" s="12" t="s">
        <v>6</v>
      </c>
      <c r="K35" s="12">
        <f>ABS(K33-K30)*-1</f>
        <v>-50</v>
      </c>
      <c r="L35" s="12">
        <f t="shared" ref="L35:N35" si="4">ABS(L33-L30)*-1</f>
        <v>-50</v>
      </c>
      <c r="M35" s="12">
        <f t="shared" si="4"/>
        <v>-50</v>
      </c>
      <c r="N35" s="12">
        <f t="shared" si="4"/>
        <v>-50</v>
      </c>
      <c r="O35" s="12"/>
      <c r="P35" s="13">
        <f>((K35*0.5*MAX(O32,O33))+(L35*0.5*MAX(O32,O33))+(M35*0.5*MAX(O32,O33))+(N35*0.5*MAX(O32,O33)))/4</f>
        <v>-1875</v>
      </c>
      <c r="Q35" s="3"/>
      <c r="R35" s="12" t="s">
        <v>6</v>
      </c>
      <c r="S35" s="12">
        <f>IF((S31-S30)&lt;0,(S31-S30),0)</f>
        <v>-50</v>
      </c>
      <c r="T35" s="12">
        <f t="shared" ref="T35:V35" si="5">IF((T31-T30)&lt;0,(T31-T30),0)</f>
        <v>0</v>
      </c>
      <c r="U35" s="12">
        <f t="shared" si="5"/>
        <v>0</v>
      </c>
      <c r="V35" s="12">
        <f t="shared" si="5"/>
        <v>0</v>
      </c>
      <c r="W35" s="12"/>
      <c r="X35" s="14">
        <f>((S35*0.5*MAX(W32,W33))+(T35*0.5*MAX(W32,W33))+(U35*0.5*MAX(W32,W33))+(V35*0.5*MAX(W32,W33)))/4</f>
        <v>-468.75</v>
      </c>
    </row>
    <row r="36" spans="2:24" ht="15.75" thickBot="1" x14ac:dyDescent="0.3">
      <c r="B36" s="9"/>
      <c r="C36" s="10"/>
      <c r="D36" s="10"/>
      <c r="E36" s="10"/>
      <c r="F36" s="10"/>
      <c r="G36" s="10" t="s">
        <v>9</v>
      </c>
      <c r="H36" s="15">
        <f>H34+H35</f>
        <v>1250</v>
      </c>
      <c r="I36" s="10"/>
      <c r="J36" s="10"/>
      <c r="K36" s="10"/>
      <c r="L36" s="10"/>
      <c r="M36" s="10"/>
      <c r="N36" s="10"/>
      <c r="O36" s="10" t="s">
        <v>9</v>
      </c>
      <c r="P36" s="15">
        <f>P34+P35</f>
        <v>625</v>
      </c>
      <c r="Q36" s="10"/>
      <c r="R36" s="10"/>
      <c r="S36" s="10"/>
      <c r="T36" s="10"/>
      <c r="U36" s="10"/>
      <c r="V36" s="10"/>
      <c r="W36" s="10" t="s">
        <v>9</v>
      </c>
      <c r="X36" s="16">
        <f>X34+X35</f>
        <v>2031.25</v>
      </c>
    </row>
  </sheetData>
  <mergeCells count="12">
    <mergeCell ref="B27:H27"/>
    <mergeCell ref="J27:P27"/>
    <mergeCell ref="R27:X27"/>
    <mergeCell ref="B26:X26"/>
    <mergeCell ref="B14:X14"/>
    <mergeCell ref="B2:X2"/>
    <mergeCell ref="B3:H3"/>
    <mergeCell ref="J3:P3"/>
    <mergeCell ref="R3:X3"/>
    <mergeCell ref="B15:H15"/>
    <mergeCell ref="J15:P15"/>
    <mergeCell ref="R15:X15"/>
  </mergeCells>
  <conditionalFormatting sqref="D9:F9">
    <cfRule type="cellIs" dxfId="25" priority="37" operator="notEqual">
      <formula>D8</formula>
    </cfRule>
  </conditionalFormatting>
  <conditionalFormatting sqref="C9:F9">
    <cfRule type="cellIs" dxfId="24" priority="28" operator="notEqual">
      <formula>C8</formula>
    </cfRule>
  </conditionalFormatting>
  <conditionalFormatting sqref="K9:N9">
    <cfRule type="cellIs" dxfId="23" priority="27" operator="notEqual">
      <formula>K8</formula>
    </cfRule>
  </conditionalFormatting>
  <conditionalFormatting sqref="C21:F21">
    <cfRule type="cellIs" dxfId="22" priority="25" operator="notEqual">
      <formula>C20</formula>
    </cfRule>
  </conditionalFormatting>
  <conditionalFormatting sqref="K21:N21">
    <cfRule type="cellIs" dxfId="21" priority="24" operator="notEqual">
      <formula>K20</formula>
    </cfRule>
  </conditionalFormatting>
  <conditionalFormatting sqref="C33:F33">
    <cfRule type="cellIs" dxfId="20" priority="22" operator="notEqual">
      <formula>C32</formula>
    </cfRule>
  </conditionalFormatting>
  <conditionalFormatting sqref="K33:N33">
    <cfRule type="cellIs" dxfId="19" priority="21" operator="notEqual">
      <formula>K32</formula>
    </cfRule>
  </conditionalFormatting>
  <conditionalFormatting sqref="C8:F8">
    <cfRule type="cellIs" dxfId="18" priority="19" operator="notEqual">
      <formula>C9</formula>
    </cfRule>
  </conditionalFormatting>
  <conditionalFormatting sqref="K8:N8">
    <cfRule type="cellIs" dxfId="17" priority="18" operator="notEqual">
      <formula>K9</formula>
    </cfRule>
  </conditionalFormatting>
  <conditionalFormatting sqref="K20:N20">
    <cfRule type="cellIs" dxfId="16" priority="10" operator="notEqual">
      <formula>K21</formula>
    </cfRule>
  </conditionalFormatting>
  <conditionalFormatting sqref="K32:N32">
    <cfRule type="cellIs" dxfId="15" priority="9" operator="notEqual">
      <formula>K33</formula>
    </cfRule>
  </conditionalFormatting>
  <conditionalFormatting sqref="C20:F20">
    <cfRule type="cellIs" dxfId="14" priority="8" operator="notEqual">
      <formula>C21</formula>
    </cfRule>
  </conditionalFormatting>
  <conditionalFormatting sqref="C32:F32">
    <cfRule type="cellIs" dxfId="13" priority="7" operator="notEqual">
      <formula>C33</formula>
    </cfRule>
  </conditionalFormatting>
  <conditionalFormatting sqref="S9:V9">
    <cfRule type="cellIs" dxfId="12" priority="6" operator="notEqual">
      <formula>S8</formula>
    </cfRule>
  </conditionalFormatting>
  <conditionalFormatting sqref="S8:V8">
    <cfRule type="cellIs" dxfId="11" priority="5" operator="notEqual">
      <formula>S9</formula>
    </cfRule>
  </conditionalFormatting>
  <conditionalFormatting sqref="S21:V21">
    <cfRule type="cellIs" dxfId="10" priority="4" operator="notEqual">
      <formula>S20</formula>
    </cfRule>
  </conditionalFormatting>
  <conditionalFormatting sqref="S20:V20">
    <cfRule type="cellIs" dxfId="9" priority="3" operator="notEqual">
      <formula>S21</formula>
    </cfRule>
  </conditionalFormatting>
  <conditionalFormatting sqref="S33:V33">
    <cfRule type="cellIs" dxfId="8" priority="2" operator="notEqual">
      <formula>S32</formula>
    </cfRule>
  </conditionalFormatting>
  <conditionalFormatting sqref="S32:V32">
    <cfRule type="cellIs" dxfId="7" priority="1" operator="notEqual">
      <formula>S33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"/>
  <sheetViews>
    <sheetView workbookViewId="0">
      <selection activeCell="G21" sqref="G21"/>
    </sheetView>
  </sheetViews>
  <sheetFormatPr defaultRowHeight="15" x14ac:dyDescent="0.25"/>
  <cols>
    <col min="1" max="1" width="3" customWidth="1"/>
    <col min="8" max="8" width="11.85546875" bestFit="1" customWidth="1"/>
    <col min="9" max="9" width="4.28515625" customWidth="1"/>
    <col min="16" max="16" width="11.28515625" bestFit="1" customWidth="1"/>
    <col min="17" max="17" width="3.85546875" customWidth="1"/>
    <col min="24" max="24" width="11.28515625" bestFit="1" customWidth="1"/>
  </cols>
  <sheetData>
    <row r="1" spans="2:24" ht="10.5" customHeight="1" thickBot="1" x14ac:dyDescent="0.3"/>
    <row r="2" spans="2:24" x14ac:dyDescent="0.25">
      <c r="B2" s="39" t="s">
        <v>16</v>
      </c>
      <c r="C2" s="40"/>
      <c r="D2" s="40"/>
      <c r="E2" s="40"/>
      <c r="F2" s="40"/>
      <c r="G2" s="40"/>
      <c r="H2" s="40"/>
      <c r="I2" s="21"/>
      <c r="J2" s="40" t="s">
        <v>0</v>
      </c>
      <c r="K2" s="40"/>
      <c r="L2" s="40"/>
      <c r="M2" s="40"/>
      <c r="N2" s="40"/>
      <c r="O2" s="40"/>
      <c r="P2" s="40"/>
      <c r="Q2" s="21"/>
      <c r="R2" s="40" t="s">
        <v>1</v>
      </c>
      <c r="S2" s="40"/>
      <c r="T2" s="40"/>
      <c r="U2" s="40"/>
      <c r="V2" s="40"/>
      <c r="W2" s="40"/>
      <c r="X2" s="41"/>
    </row>
    <row r="3" spans="2:24" x14ac:dyDescent="0.25">
      <c r="B3" s="4"/>
      <c r="C3" s="1">
        <v>1</v>
      </c>
      <c r="D3" s="1">
        <v>2</v>
      </c>
      <c r="E3" s="1">
        <v>3</v>
      </c>
      <c r="F3" s="1">
        <v>4</v>
      </c>
      <c r="G3" s="1" t="s">
        <v>7</v>
      </c>
      <c r="H3" s="1" t="s">
        <v>8</v>
      </c>
      <c r="I3" s="3"/>
      <c r="J3" s="1"/>
      <c r="K3" s="1">
        <v>1</v>
      </c>
      <c r="L3" s="1">
        <v>2</v>
      </c>
      <c r="M3" s="1">
        <v>3</v>
      </c>
      <c r="N3" s="1">
        <v>4</v>
      </c>
      <c r="O3" s="1" t="s">
        <v>7</v>
      </c>
      <c r="P3" s="1" t="s">
        <v>8</v>
      </c>
      <c r="Q3" s="3"/>
      <c r="R3" s="1"/>
      <c r="S3" s="1">
        <v>1</v>
      </c>
      <c r="T3" s="1">
        <v>2</v>
      </c>
      <c r="U3" s="1">
        <v>3</v>
      </c>
      <c r="V3" s="1">
        <v>4</v>
      </c>
      <c r="W3" s="1" t="s">
        <v>7</v>
      </c>
      <c r="X3" s="5" t="s">
        <v>8</v>
      </c>
    </row>
    <row r="4" spans="2:24" x14ac:dyDescent="0.25">
      <c r="B4" s="4" t="s">
        <v>2</v>
      </c>
      <c r="C4" s="22">
        <v>0</v>
      </c>
      <c r="D4" s="22">
        <v>0</v>
      </c>
      <c r="E4" s="22">
        <v>0</v>
      </c>
      <c r="F4" s="22">
        <v>0</v>
      </c>
      <c r="G4" s="2">
        <v>0</v>
      </c>
      <c r="H4" s="2">
        <f>(SUM(C4:F4)/4)*G4</f>
        <v>0</v>
      </c>
      <c r="I4" s="6"/>
      <c r="J4" s="1" t="s">
        <v>2</v>
      </c>
      <c r="K4" s="22">
        <v>0</v>
      </c>
      <c r="L4" s="22">
        <v>0</v>
      </c>
      <c r="M4" s="22">
        <v>0</v>
      </c>
      <c r="N4" s="22">
        <v>0</v>
      </c>
      <c r="O4" s="2">
        <v>0</v>
      </c>
      <c r="P4" s="2">
        <f>(SUM(K4:N4)/4)*O4</f>
        <v>0</v>
      </c>
      <c r="Q4" s="3"/>
      <c r="R4" s="1" t="s">
        <v>2</v>
      </c>
      <c r="S4" s="22">
        <v>0</v>
      </c>
      <c r="T4" s="22">
        <v>0</v>
      </c>
      <c r="U4" s="22">
        <v>0</v>
      </c>
      <c r="V4" s="22">
        <v>0</v>
      </c>
      <c r="W4" s="2">
        <v>0</v>
      </c>
      <c r="X4" s="7">
        <f>(SUM(S4:V4)/4)*W4</f>
        <v>0</v>
      </c>
    </row>
    <row r="5" spans="2:24" x14ac:dyDescent="0.25">
      <c r="B5" s="4" t="s">
        <v>3</v>
      </c>
      <c r="C5" s="22">
        <v>0</v>
      </c>
      <c r="D5" s="22">
        <v>0</v>
      </c>
      <c r="E5" s="22">
        <v>0</v>
      </c>
      <c r="F5" s="22">
        <v>0</v>
      </c>
      <c r="G5" s="2" t="s">
        <v>18</v>
      </c>
      <c r="H5" s="2" t="s">
        <v>18</v>
      </c>
      <c r="I5" s="3"/>
      <c r="J5" s="1" t="s">
        <v>3</v>
      </c>
      <c r="K5" s="22">
        <v>0</v>
      </c>
      <c r="L5" s="22">
        <v>0</v>
      </c>
      <c r="M5" s="22">
        <v>0</v>
      </c>
      <c r="N5" s="22">
        <v>0</v>
      </c>
      <c r="O5" s="2" t="s">
        <v>18</v>
      </c>
      <c r="P5" s="2" t="s">
        <v>18</v>
      </c>
      <c r="Q5" s="3"/>
      <c r="R5" s="1" t="s">
        <v>3</v>
      </c>
      <c r="S5" s="22">
        <v>0</v>
      </c>
      <c r="T5" s="22">
        <v>0</v>
      </c>
      <c r="U5" s="22">
        <v>0</v>
      </c>
      <c r="V5" s="22">
        <v>0</v>
      </c>
      <c r="W5" s="2" t="s">
        <v>18</v>
      </c>
      <c r="X5" s="7" t="s">
        <v>18</v>
      </c>
    </row>
    <row r="6" spans="2:24" x14ac:dyDescent="0.25">
      <c r="B6" s="4" t="s">
        <v>11</v>
      </c>
      <c r="C6" s="17" t="s">
        <v>13</v>
      </c>
      <c r="D6" s="17" t="s">
        <v>13</v>
      </c>
      <c r="E6" s="17" t="s">
        <v>13</v>
      </c>
      <c r="F6" s="17" t="s">
        <v>13</v>
      </c>
      <c r="G6" s="2" t="s">
        <v>18</v>
      </c>
      <c r="H6" s="2" t="s">
        <v>18</v>
      </c>
      <c r="I6" s="3"/>
      <c r="J6" s="1" t="s">
        <v>11</v>
      </c>
      <c r="K6" s="22">
        <v>0</v>
      </c>
      <c r="L6" s="22">
        <v>0</v>
      </c>
      <c r="M6" s="22">
        <v>0</v>
      </c>
      <c r="N6" s="22">
        <v>0</v>
      </c>
      <c r="O6" s="2" t="s">
        <v>18</v>
      </c>
      <c r="P6" s="2" t="s">
        <v>18</v>
      </c>
      <c r="Q6" s="3"/>
      <c r="R6" s="1" t="s">
        <v>11</v>
      </c>
      <c r="S6" s="22">
        <v>0</v>
      </c>
      <c r="T6" s="22">
        <v>0</v>
      </c>
      <c r="U6" s="22">
        <v>0</v>
      </c>
      <c r="V6" s="22">
        <v>0</v>
      </c>
      <c r="W6" s="2" t="s">
        <v>18</v>
      </c>
      <c r="X6" s="7" t="s">
        <v>18</v>
      </c>
    </row>
    <row r="7" spans="2:24" x14ac:dyDescent="0.25">
      <c r="B7" s="4" t="s">
        <v>4</v>
      </c>
      <c r="C7" s="1">
        <f>C5</f>
        <v>0</v>
      </c>
      <c r="D7" s="1">
        <f>D5</f>
        <v>0</v>
      </c>
      <c r="E7" s="1">
        <f>E8</f>
        <v>0</v>
      </c>
      <c r="F7" s="1">
        <f>F8</f>
        <v>0</v>
      </c>
      <c r="G7" s="2">
        <v>0</v>
      </c>
      <c r="H7" s="2">
        <f>(((C7-C4)+(D7-D4)+(E7-E4)+(F7-F4))/4)*G7</f>
        <v>0</v>
      </c>
      <c r="I7" s="3"/>
      <c r="J7" s="1" t="s">
        <v>4</v>
      </c>
      <c r="K7" s="1">
        <f>MIN(K5,K6)</f>
        <v>0</v>
      </c>
      <c r="L7" s="1">
        <f>MIN(L5,L6)</f>
        <v>0</v>
      </c>
      <c r="M7" s="1">
        <f>M8</f>
        <v>0</v>
      </c>
      <c r="N7" s="1">
        <f>N8</f>
        <v>0</v>
      </c>
      <c r="O7" s="2">
        <v>0</v>
      </c>
      <c r="P7" s="2">
        <f>(((K7-K4)+(L7-L4)+(M7-M4)+(N7-N4))/4)*O7</f>
        <v>0</v>
      </c>
      <c r="Q7" s="3"/>
      <c r="R7" s="1" t="s">
        <v>4</v>
      </c>
      <c r="S7" s="22">
        <v>0</v>
      </c>
      <c r="T7" s="22">
        <v>0</v>
      </c>
      <c r="U7" s="22">
        <v>0</v>
      </c>
      <c r="V7" s="22">
        <v>0</v>
      </c>
      <c r="W7" s="2">
        <v>0</v>
      </c>
      <c r="X7" s="7">
        <f>(((S7-S4)+(T7-T4)+(U7-U4)+(V7-V4))/4)*W7</f>
        <v>0</v>
      </c>
    </row>
    <row r="8" spans="2:24" x14ac:dyDescent="0.25">
      <c r="B8" s="4" t="s">
        <v>5</v>
      </c>
      <c r="C8" s="22">
        <v>0</v>
      </c>
      <c r="D8" s="22">
        <v>0</v>
      </c>
      <c r="E8" s="22">
        <v>0</v>
      </c>
      <c r="F8" s="22">
        <v>0</v>
      </c>
      <c r="G8" s="2">
        <v>0</v>
      </c>
      <c r="H8" s="2">
        <f>(((C8-C7)+(D8-D7)+(E8-E7)+(F8-F7))/4)*G8</f>
        <v>0</v>
      </c>
      <c r="I8" s="3"/>
      <c r="J8" s="1" t="s">
        <v>5</v>
      </c>
      <c r="K8" s="22">
        <v>0</v>
      </c>
      <c r="L8" s="22">
        <v>0</v>
      </c>
      <c r="M8" s="22">
        <v>0</v>
      </c>
      <c r="N8" s="22">
        <v>0</v>
      </c>
      <c r="O8" s="2">
        <v>0</v>
      </c>
      <c r="P8" s="2">
        <f>(((K8-K7)+(L8-L7)+(M8-M7)+(N8-N7))/4)*O8</f>
        <v>0</v>
      </c>
      <c r="Q8" s="3"/>
      <c r="R8" s="1" t="s">
        <v>5</v>
      </c>
      <c r="S8" s="22">
        <v>0</v>
      </c>
      <c r="T8" s="22">
        <v>0</v>
      </c>
      <c r="U8" s="22">
        <v>0</v>
      </c>
      <c r="V8" s="22">
        <v>0</v>
      </c>
      <c r="W8" s="2">
        <v>0</v>
      </c>
      <c r="X8" s="7">
        <f>(((S8-S7)+(T8-T7)+(U8-U7)+(V8-V7))/4)*W8</f>
        <v>0</v>
      </c>
    </row>
    <row r="9" spans="2:24" x14ac:dyDescent="0.25">
      <c r="B9" s="8"/>
      <c r="C9" s="3"/>
      <c r="D9" s="3"/>
      <c r="E9" s="3"/>
      <c r="F9" s="18" t="s">
        <v>12</v>
      </c>
      <c r="G9" s="18"/>
      <c r="H9" s="20">
        <f>SUM(H4:H8)</f>
        <v>0</v>
      </c>
      <c r="I9" s="3"/>
      <c r="J9" s="3"/>
      <c r="K9" s="3"/>
      <c r="L9" s="3"/>
      <c r="M9" s="3"/>
      <c r="N9" s="18" t="s">
        <v>12</v>
      </c>
      <c r="O9" s="18"/>
      <c r="P9" s="20">
        <f>SUM(P4:P8)</f>
        <v>0</v>
      </c>
      <c r="Q9" s="3"/>
      <c r="R9" s="3"/>
      <c r="S9" s="3"/>
      <c r="T9" s="3"/>
      <c r="U9" s="3"/>
      <c r="V9" s="18" t="s">
        <v>12</v>
      </c>
      <c r="W9" s="18"/>
      <c r="X9" s="19">
        <f>SUM(X4:X8)</f>
        <v>0</v>
      </c>
    </row>
    <row r="10" spans="2:24" x14ac:dyDescent="0.25">
      <c r="B10" s="11" t="s">
        <v>10</v>
      </c>
      <c r="C10" s="12">
        <f>C7-C5</f>
        <v>0</v>
      </c>
      <c r="D10" s="12">
        <f>D7-D5</f>
        <v>0</v>
      </c>
      <c r="E10" s="12">
        <f>E7-E5</f>
        <v>0</v>
      </c>
      <c r="F10" s="12">
        <f>F7-F5</f>
        <v>0</v>
      </c>
      <c r="G10" s="12"/>
      <c r="H10" s="13">
        <f>((C10*0.5*G7)+(D10*0.5*G7)+(E10*0.5*G7)+(F10*0.5*G7))/4</f>
        <v>0</v>
      </c>
      <c r="I10" s="3"/>
      <c r="J10" s="12" t="s">
        <v>6</v>
      </c>
      <c r="K10" s="12">
        <f>ABS(K8-K5)*-1</f>
        <v>0</v>
      </c>
      <c r="L10" s="12">
        <f t="shared" ref="L10:N10" si="0">ABS(L8-L5)*-1</f>
        <v>0</v>
      </c>
      <c r="M10" s="12">
        <f t="shared" si="0"/>
        <v>0</v>
      </c>
      <c r="N10" s="12">
        <f t="shared" si="0"/>
        <v>0</v>
      </c>
      <c r="O10" s="12"/>
      <c r="P10" s="13">
        <f>((K10*0.5*MAX(O7,O8))+(L10*0.5*MAX(O7,O8))+(M10*0.5*MAX(O7,O8))+(N10*0.5*MAX(O7,O8)))/4</f>
        <v>0</v>
      </c>
      <c r="Q10" s="3"/>
      <c r="R10" s="12" t="s">
        <v>6</v>
      </c>
      <c r="S10" s="12">
        <f>IF((S6-S5)&lt;0,(S6-S5),0)</f>
        <v>0</v>
      </c>
      <c r="T10" s="12">
        <f t="shared" ref="T10:V10" si="1">IF((T6-T5)&lt;0,(T6-T5),0)</f>
        <v>0</v>
      </c>
      <c r="U10" s="12">
        <f t="shared" si="1"/>
        <v>0</v>
      </c>
      <c r="V10" s="12">
        <f t="shared" si="1"/>
        <v>0</v>
      </c>
      <c r="W10" s="12"/>
      <c r="X10" s="14">
        <f>((S10*0.5*MAX(W7,W8))+(T10*0.5*MAX(W7,W8))+(U10*0.5*MAX(W7,W8))+(V10*0.5*MAX(W7,W8)))/4</f>
        <v>0</v>
      </c>
    </row>
    <row r="11" spans="2:24" ht="15.75" thickBot="1" x14ac:dyDescent="0.3">
      <c r="B11" s="9"/>
      <c r="C11" s="10"/>
      <c r="D11" s="10"/>
      <c r="E11" s="10"/>
      <c r="F11" s="10"/>
      <c r="G11" s="10" t="s">
        <v>9</v>
      </c>
      <c r="H11" s="15">
        <f>H9+H10</f>
        <v>0</v>
      </c>
      <c r="I11" s="10"/>
      <c r="J11" s="10"/>
      <c r="K11" s="10"/>
      <c r="L11" s="10"/>
      <c r="M11" s="10"/>
      <c r="N11" s="10"/>
      <c r="O11" s="10" t="s">
        <v>9</v>
      </c>
      <c r="P11" s="15">
        <f>P9+P10</f>
        <v>0</v>
      </c>
      <c r="Q11" s="10"/>
      <c r="R11" s="10"/>
      <c r="S11" s="10"/>
      <c r="T11" s="10"/>
      <c r="U11" s="10"/>
      <c r="V11" s="10"/>
      <c r="W11" s="10" t="s">
        <v>9</v>
      </c>
      <c r="X11" s="16">
        <f>X9+X10</f>
        <v>0</v>
      </c>
    </row>
  </sheetData>
  <mergeCells count="3">
    <mergeCell ref="B2:H2"/>
    <mergeCell ref="J2:P2"/>
    <mergeCell ref="R2:X2"/>
  </mergeCells>
  <conditionalFormatting sqref="D8:F8">
    <cfRule type="cellIs" dxfId="6" priority="9" operator="notEqual">
      <formula>D7</formula>
    </cfRule>
  </conditionalFormatting>
  <conditionalFormatting sqref="C8:F8">
    <cfRule type="cellIs" dxfId="5" priority="8" operator="notEqual">
      <formula>C7</formula>
    </cfRule>
  </conditionalFormatting>
  <conditionalFormatting sqref="K8:N8">
    <cfRule type="cellIs" dxfId="4" priority="7" operator="notEqual">
      <formula>K7</formula>
    </cfRule>
  </conditionalFormatting>
  <conditionalFormatting sqref="S8:V8">
    <cfRule type="cellIs" dxfId="3" priority="6" operator="notEqual">
      <formula>S7</formula>
    </cfRule>
  </conditionalFormatting>
  <conditionalFormatting sqref="S7:V7">
    <cfRule type="cellIs" dxfId="2" priority="3" operator="notEqual">
      <formula>S8</formula>
    </cfRule>
  </conditionalFormatting>
  <conditionalFormatting sqref="K7:N7">
    <cfRule type="cellIs" dxfId="1" priority="2" operator="notEqual">
      <formula>K8</formula>
    </cfRule>
  </conditionalFormatting>
  <conditionalFormatting sqref="C7:F7">
    <cfRule type="cellIs" dxfId="0" priority="1" operator="notEqual">
      <formula>C8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66B21BE112A2A346B21F75DA471D4EB6" ma:contentTypeVersion="86" ma:contentTypeDescription="" ma:contentTypeScope="" ma:versionID="186b728dfb42e54dcd859be485f6f335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xmlns:ns5="http://schemas.microsoft.com/sharepoint/v4" targetNamespace="http://schemas.microsoft.com/office/2006/metadata/properties" ma:root="true" ma:fieldsID="31045f8b7bf6afb84e7867fcb48a65c4" ns1:_="" ns2:_="" ns3:_="" ns4:_="" ns5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  <xsd:element ref="ns5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  <xsd:element name="_vti_ItemDeclaredRecord" ma:index="2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9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Sec Classification" ma:description="" ma:format="RadioButtons" ma:internalName="InfoSec_x0020_Classification">
      <xsd:simpleType>
        <xsd:restriction base="dms:Choice">
          <xsd:enumeration value="CAISO Public"/>
          <xsd:enumeration value="Copyright 2018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Planning and Operations"/>
          <xsd:enumeration value="Business Solutions"/>
          <xsd:enumeration value="Business Solutions and Quality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r Human Resources Manager"/>
          <xsd:enumeration value="Sr. Project Manager - Iron Point Build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Market and Infrastructure Development" ma:description="" ma:format="Dropdown" ma:internalName="Division">
      <xsd:simpleType>
        <xsd:restriction base="dms:Choice">
          <xsd:enumeration value="Executive Office"/>
          <xsd:enumeration value="Customer &amp; State Affairs"/>
          <xsd:enumeration value="General Counsel"/>
          <xsd:enumeration value="Human Resources"/>
          <xsd:enumeration value="Market and Infrastructure Development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5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2018-12-13T16:40:34+00:00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Cross, Jody</DisplayName>
        <AccountId>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Cross, Jody</DisplayName>
        <AccountId>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Under Over Delivery Charge Pproposal</ISOSummary>
    <Market_x0020_Notice xmlns="5bcbeff6-7c02-4b0f-b125-f1b3d566cc14">false</Market_x0020_Notice>
    <Document_x0020_Type xmlns="5bcbeff6-7c02-4b0f-b125-f1b3d566cc14">Proposal</Document_x0020_Type>
    <News_x0020_Release xmlns="5bcbeff6-7c02-4b0f-b125-f1b3d566cc14">false</News_x0020_Release>
    <ParentISOGroups xmlns="5bcbeff6-7c02-4b0f-b125-f1b3d566cc14">Web conference - Dec 19, 2018|6c52230f-a950-40ed-ba6e-7c653bd61c3a</ParentISOGroups>
    <Orig_x0020_Post_x0020_Date xmlns="5bcbeff6-7c02-4b0f-b125-f1b3d566cc14">2018-12-13T16:12:19+00:00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7c71ec9d-dce4-4da6-87eb-2d24a53ee660</CrawlableUniqueID>
  </documentManagement>
</p:properties>
</file>

<file path=customXml/itemProps1.xml><?xml version="1.0" encoding="utf-8"?>
<ds:datastoreItem xmlns:ds="http://schemas.openxmlformats.org/officeDocument/2006/customXml" ds:itemID="{B859FB87-7B97-4F14-B617-547BC7636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71a59-50a7-4167-890c-836f7535b734"/>
    <ds:schemaRef ds:uri="dcc7e218-8b47-4273-ba28-07719656e1ad"/>
    <ds:schemaRef ds:uri="2e64aaae-efe8-4b36-9ab4-486f04499e0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9ABE07-CA45-4E8F-9291-E4122297011E}"/>
</file>

<file path=customXml/itemProps3.xml><?xml version="1.0" encoding="utf-8"?>
<ds:datastoreItem xmlns:ds="http://schemas.openxmlformats.org/officeDocument/2006/customXml" ds:itemID="{24134AF2-B0E9-4124-9652-CCE6A0CCFB82}"/>
</file>

<file path=customXml/itemProps4.xml><?xml version="1.0" encoding="utf-8"?>
<ds:datastoreItem xmlns:ds="http://schemas.openxmlformats.org/officeDocument/2006/customXml" ds:itemID="{A60A8FC5-1FE7-4FDE-80D1-2EDDDB3C4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FMM &gt; RTD</vt:lpstr>
      <vt:lpstr>RTD &gt; FMM</vt:lpstr>
      <vt:lpstr>BLANK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Under Over Delivery Charge Proposal</dc:title>
  <dc:creator>Poage, Megan</dc:creator>
  <cp:lastModifiedBy>Cross, Jody</cp:lastModifiedBy>
  <dcterms:created xsi:type="dcterms:W3CDTF">2018-11-13T21:54:43Z</dcterms:created>
  <dcterms:modified xsi:type="dcterms:W3CDTF">2018-12-13T15:56:14Z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ClassRecordSeries">
    <vt:lpwstr/>
  </property>
  <property fmtid="{D5CDD505-2E9C-101B-9397-08002B2CF9AE}" pid="3" name="ContentTypeId">
    <vt:lpwstr>0x0101000BEF1A1EAF553945AAFC1DE188AA7EC100496CDC402DE9B8469629C69FFFFA4218</vt:lpwstr>
  </property>
  <property fmtid="{D5CDD505-2E9C-101B-9397-08002B2CF9AE}" pid="4" name="AutoClassTopic">
    <vt:lpwstr>87;#Initiative|2c9636ba-7308-46e4-97a5-c1211e9ae52f</vt:lpwstr>
  </property>
  <property fmtid="{D5CDD505-2E9C-101B-9397-08002B2CF9AE}" pid="5" name="AutoClassDocumentType">
    <vt:lpwstr/>
  </property>
  <property fmtid="{D5CDD505-2E9C-101B-9397-08002B2CF9AE}" pid="6" name="_dlc_DocIdItemGuid">
    <vt:lpwstr>1e1df861-cca5-4b02-8c31-752de32e4c3c</vt:lpwstr>
  </property>
  <property fmtid="{D5CDD505-2E9C-101B-9397-08002B2CF9AE}" pid="7" name="RLPreviousUrl">
    <vt:lpwstr>/sites/MID/MIP/MDRP/Records/Initiatives/Intertie Deviation Settlement/Papers/UODP proposal.xlsx</vt:lpwstr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5;#Stakeholder processes|71659ab1-dac7-419e-9529-abc47c232b66</vt:lpwstr>
  </property>
  <property fmtid="{D5CDD505-2E9C-101B-9397-08002B2CF9AE}" pid="11" name="ISOKeywords">
    <vt:lpwstr/>
  </property>
</Properties>
</file>